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activeTab="0"/>
  </bookViews>
  <sheets>
    <sheet name="項目8" sheetId="1" r:id="rId1"/>
  </sheets>
  <definedNames>
    <definedName name="_xlnm.Print_Titles" localSheetId="0">'項目8'!$1:$3</definedName>
  </definedNames>
  <calcPr fullCalcOnLoad="1"/>
</workbook>
</file>

<file path=xl/sharedStrings.xml><?xml version="1.0" encoding="utf-8"?>
<sst xmlns="http://schemas.openxmlformats.org/spreadsheetml/2006/main" count="690" uniqueCount="255">
  <si>
    <t>占比(%)</t>
  </si>
  <si>
    <t xml:space="preserve">男 </t>
  </si>
  <si>
    <t>合計
(人)</t>
  </si>
  <si>
    <t>男</t>
  </si>
  <si>
    <t>女</t>
  </si>
  <si>
    <t>占比(%)</t>
  </si>
  <si>
    <t>資料來源：桃園市政府工務局各科室、桃園市政府養護工程處、桃園市政府新建工程處</t>
  </si>
  <si>
    <t>桃園市政府工務局暨所屬機關各類教育訓練參加學員與授課教師性別比例</t>
  </si>
  <si>
    <t>男</t>
  </si>
  <si>
    <t>女</t>
  </si>
  <si>
    <t xml:space="preserve">男 </t>
  </si>
  <si>
    <t>編製機關：桃園市政府工務局</t>
  </si>
  <si>
    <t>教育訓練名稱</t>
  </si>
  <si>
    <t>參加學員</t>
  </si>
  <si>
    <t>授課教師</t>
  </si>
  <si>
    <t>公文品質教育訓練</t>
  </si>
  <si>
    <t>公務禮儀教育訓練</t>
  </si>
  <si>
    <t>民國104年度</t>
  </si>
  <si>
    <t>合計
(人次)</t>
  </si>
  <si>
    <t>總計</t>
  </si>
  <si>
    <t>採購專業人員基礎班</t>
  </si>
  <si>
    <t>公務倫理研習</t>
  </si>
  <si>
    <t>公共工程品質管理訓練班</t>
  </si>
  <si>
    <t>工程管理訓練班</t>
  </si>
  <si>
    <t>-</t>
  </si>
  <si>
    <t>民國105年度</t>
  </si>
  <si>
    <t>道路鋪裝調查與維護管理</t>
  </si>
  <si>
    <t>105年度工程法律訴訟教育訓練</t>
  </si>
  <si>
    <t>-</t>
  </si>
  <si>
    <t>台北市共同管道發展及營運狀況研習會</t>
  </si>
  <si>
    <t>航空城智慧城市基礎建設研討會</t>
  </si>
  <si>
    <t>熱浸鍍鋅在公共工程之應用座談會</t>
  </si>
  <si>
    <t>海綿道路JW生態工法座談會</t>
  </si>
  <si>
    <t>新進人員教育訓練</t>
  </si>
  <si>
    <t>桃園市樹木修剪研習課程</t>
  </si>
  <si>
    <t>桃園市公園解說系統教育訓練</t>
  </si>
  <si>
    <t>民國106年度</t>
  </si>
  <si>
    <t>採購違失態樣及案例分析(一)</t>
  </si>
  <si>
    <t>採購違失態樣及案例分析(二)</t>
  </si>
  <si>
    <t>圖利與便民</t>
  </si>
  <si>
    <t>106年度新進公務人員專案法紀教育訓練</t>
  </si>
  <si>
    <t>營造業甲種職業安全衛生業務主管訓練班</t>
  </si>
  <si>
    <t>桃園市管線挖掘施工管理人員認證班</t>
  </si>
  <si>
    <t>105年度樹藝教育訓練(跨年度課程)</t>
  </si>
  <si>
    <t>行政中立研習</t>
  </si>
  <si>
    <t>性別主流化研習</t>
  </si>
  <si>
    <t>當前重大政策研習</t>
  </si>
  <si>
    <t>公文撰寫教育訓練</t>
  </si>
  <si>
    <t>金質獎金安獎經驗分享座談會</t>
  </si>
  <si>
    <t>公共工程變更設計及驗收程序教育訓練</t>
  </si>
  <si>
    <t>工程貪瀆案件分析教育訓練</t>
  </si>
  <si>
    <t>工地管理經驗分享教育訓練</t>
  </si>
  <si>
    <t>道路工程施工品質管理教育訓練</t>
  </si>
  <si>
    <t>機關委託技術服務廠商評選及計費辦法技術服務辦法研習</t>
  </si>
  <si>
    <t>106年度工程之瑕疵與責任實務講習</t>
  </si>
  <si>
    <t>106年度桃園市樹木修剪技術認證暨教育訓練</t>
  </si>
  <si>
    <t>民國107年度</t>
  </si>
  <si>
    <t>公文文書處理教育訓練</t>
  </si>
  <si>
    <t>採購專業人員基礎班</t>
  </si>
  <si>
    <t>營造業甲種職業安全衛生業務主管訓練班</t>
  </si>
  <si>
    <t>桃園市管線挖掘施工管理人員認證班</t>
  </si>
  <si>
    <t>公文實作及檔案管理</t>
  </si>
  <si>
    <t>政府採購實務講習</t>
  </si>
  <si>
    <t>採購變更設計</t>
  </si>
  <si>
    <t>職安管理實務</t>
  </si>
  <si>
    <t>設計、施工階段風險評估</t>
  </si>
  <si>
    <t>廉政宣導</t>
  </si>
  <si>
    <t>107年度樹藝教育訓練</t>
  </si>
  <si>
    <t>社會安定計畫研習</t>
  </si>
  <si>
    <t>廉政與公務倫理研習</t>
  </si>
  <si>
    <t>運動休閒保健</t>
  </si>
  <si>
    <t>107年度工程觀摩暨環境教育</t>
  </si>
  <si>
    <t>性別主流化與多元族群(一)</t>
  </si>
  <si>
    <t>性別主流化與多元族群(二)</t>
  </si>
  <si>
    <t>行政中立及公民參與(二)</t>
  </si>
  <si>
    <t>行政中立及公民參與(一)</t>
  </si>
  <si>
    <t>TSXP系統教育訓練</t>
  </si>
  <si>
    <t>桃園市政府「永續生活圈運輸評估模型建置與優先推動計畫規劃(桃園生活圈)」系統教育訓練</t>
  </si>
  <si>
    <t>景觀樹木修剪教育訓練</t>
  </si>
  <si>
    <t>民國108年度</t>
  </si>
  <si>
    <t>道路工程行銷教育訓練</t>
  </si>
  <si>
    <t>橋梁檢測教育訓練</t>
  </si>
  <si>
    <t>健康職場幸福生活促進課程</t>
  </si>
  <si>
    <t>消防基本教育訓練課程</t>
  </si>
  <si>
    <t>多元文化</t>
  </si>
  <si>
    <t>公務倫理</t>
  </si>
  <si>
    <t>行政中立</t>
  </si>
  <si>
    <t>環境教育</t>
  </si>
  <si>
    <t>重大議題-資訊科技</t>
  </si>
  <si>
    <t>認識綠化環境維護與病蟲防治方法</t>
  </si>
  <si>
    <t>建築工程綠建築及智慧建築申請流程</t>
  </si>
  <si>
    <t>建築工程各空間位置防水施工注意要點</t>
  </si>
  <si>
    <t>人才培育-訪視輔導案例解析第1梯次</t>
  </si>
  <si>
    <t>工地安全衛生實務教學第一梯次</t>
  </si>
  <si>
    <t>桃園市政府新建工程處重大建設計畫列管立案及填報作業教育訓練(一)~(三)</t>
  </si>
  <si>
    <t>澎湖海洋環境教育資源中心環境教育(一)~(四)</t>
  </si>
  <si>
    <t>兩公約人權教育訓練(一)~(三)</t>
  </si>
  <si>
    <t>(新工處)內部控制教育訓練研習</t>
  </si>
  <si>
    <t>資訊教育訓練</t>
  </si>
  <si>
    <t>(養工處)樹藝教育訓練</t>
  </si>
  <si>
    <t>健康職場幸福生活促進課程</t>
  </si>
  <si>
    <t>CEDAW進階研習班</t>
  </si>
  <si>
    <t>理財(含保險)規劃及危機處理講座</t>
  </si>
  <si>
    <t>性別主流化</t>
  </si>
  <si>
    <t>性平電影導讀會</t>
  </si>
  <si>
    <t>公務精英培訓計畫-怎麼吃最健康</t>
  </si>
  <si>
    <t>專書悅讀妙方-創造力是性感的</t>
  </si>
  <si>
    <t>政策性課程-怎麼推動有感的市政建設</t>
  </si>
  <si>
    <t>當前重大政策</t>
  </si>
  <si>
    <t>人權教育訓練</t>
  </si>
  <si>
    <t>(人事室)性別主流化</t>
  </si>
  <si>
    <t>(採購科)採購專業人員基礎班</t>
  </si>
  <si>
    <t>(秘書室)公文處理品質教育訓練</t>
  </si>
  <si>
    <t>(會計室)內部控制制度教育訓練</t>
  </si>
  <si>
    <t>資訊安全宣導課程(一)(二)</t>
  </si>
  <si>
    <t>桃園市公共工程品質向上提升循環機制</t>
  </si>
  <si>
    <t>採購作業應注意事項</t>
  </si>
  <si>
    <t>工程管理實務操作解析</t>
  </si>
  <si>
    <t>設計風險評估及施工安全管理</t>
  </si>
  <si>
    <t>鋼筋模板混凝土施工要領及注意事項</t>
  </si>
  <si>
    <t>建築工程防水</t>
  </si>
  <si>
    <t>電氣設備工程品質管理</t>
  </si>
  <si>
    <t>專任工程人員相關簽證職責</t>
  </si>
  <si>
    <t>植栽設計規劃及管理維護分享</t>
  </si>
  <si>
    <t>監造、施工、品管三項工程計畫書審查注意事項</t>
  </si>
  <si>
    <t>桃園市道路施工監造及現場管理人員認證訓練班</t>
  </si>
  <si>
    <t>(施工科)公共工程品質管理訓練班</t>
  </si>
  <si>
    <t>民國109年度</t>
  </si>
  <si>
    <t>(景工科)桃園市樹木修剪訓練既認證專業服務</t>
  </si>
  <si>
    <t>資料來源：桃園市政府工務局各科室、桃園市政府養護工程處、桃園市政府新建工程處、桃園市政府航空城工程處</t>
  </si>
  <si>
    <t>共融式遊戲場教育訓練第一梯次</t>
  </si>
  <si>
    <t>共融式遊戲場教育訓練第二梯次</t>
  </si>
  <si>
    <t>共融式遊戲場教育訓練第三梯次</t>
  </si>
  <si>
    <t>項目8</t>
  </si>
  <si>
    <t>(規設科)109年度「桃園市都市計畫變更委託技術服務(開口契約)」教育訓練</t>
  </si>
  <si>
    <t>(養工處)109年桃園市區道路橋梁及地下道之檢測及巡查</t>
  </si>
  <si>
    <t>性別主流化基礎課程-影片</t>
  </si>
  <si>
    <t>CEDAW實務及案例研討-影片</t>
  </si>
  <si>
    <t>資安教育訓練課程</t>
  </si>
  <si>
    <t>資安教育訓練課程-影片</t>
  </si>
  <si>
    <t>109年度樹藝教育訓練</t>
  </si>
  <si>
    <t>108年度桃園市政府養護工程處整合協作平台開發</t>
  </si>
  <si>
    <t>(會計室)內部控制制度教育訓練</t>
  </si>
  <si>
    <t>建築裝修階段查驗重點研討會(2)-109/03/31</t>
  </si>
  <si>
    <t>草皮基本知識及實務講習109/04/13</t>
  </si>
  <si>
    <t>設計風險評估及施工安全管理-109/05/19</t>
  </si>
  <si>
    <t>「廉政宣導」課程-109/06/02</t>
  </si>
  <si>
    <t>人本交通及相關規範109/06/12</t>
  </si>
  <si>
    <t>健康保健講座-109/07/08</t>
  </si>
  <si>
    <t>災害救護宣導講座</t>
  </si>
  <si>
    <t>失智友善社區109/08/28</t>
  </si>
  <si>
    <t>公文實務暨檔案管理</t>
  </si>
  <si>
    <t>(新工處)建築裝修階段查驗重點研討會(1)-109/03/30</t>
  </si>
  <si>
    <t>消除對婦女一切形式歧視公約(CEDAW)教育訓練及宣導計畫(109-112年)109/07/08</t>
  </si>
  <si>
    <t>[當前政府重大政策]衛生福利部長照2.0內涵介紹</t>
  </si>
  <si>
    <t>109年度慶生暨工程參訪活動及環境教育</t>
  </si>
  <si>
    <t>109年性別主流化基礎課程</t>
  </si>
  <si>
    <t>[環境教育]環境變遷之挑戰與因應</t>
  </si>
  <si>
    <t>(人事室)109年度性別意識培力教育訓練CEDAW實體課程</t>
  </si>
  <si>
    <t>109年度内部控制自行評估作業教育訓練研習課程</t>
  </si>
  <si>
    <t>桃園市道路施工監造及現場管理人員認證訓練班-回訓班</t>
  </si>
  <si>
    <t>工務作業及結構體施工管理實務</t>
  </si>
  <si>
    <t>建築工程施工品質案例研討</t>
  </si>
  <si>
    <t>技師法令及工程倫理</t>
  </si>
  <si>
    <t>建築工程裝修陹段案例分享與運用</t>
  </si>
  <si>
    <t>公共工程實務的勞工安全衛生作為</t>
  </si>
  <si>
    <t>公共工程履約管理重點</t>
  </si>
  <si>
    <t>(景觀科)桃園市樹木修剪訓練既認證專業服務</t>
  </si>
  <si>
    <t>(施工科)監造、施工、品質等計畫書審查注意事項</t>
  </si>
  <si>
    <t>民國110年度</t>
  </si>
  <si>
    <t>桃園市公共工程品質研習訓練班</t>
  </si>
  <si>
    <t>桃園市道路施工監造及現場管理人員認證訓練班</t>
  </si>
  <si>
    <t>桃園市道路施工監造及現場管理人員認證訓練班-回訓班</t>
  </si>
  <si>
    <t>桃園市政府營建模組化工法研討會</t>
  </si>
  <si>
    <t>工程設計階段施工風險評估審查重點與經驗分享</t>
  </si>
  <si>
    <t>工程技術服務職業安全衛生契約條款之訂定研討會</t>
  </si>
  <si>
    <t>結構體灌漿施工安全導引</t>
  </si>
  <si>
    <t>(規設科)「桃園市都市計畫變更委託技術服務(開口契約)」之110年度教育訓練教育訓練課程</t>
  </si>
  <si>
    <t>110年兩公約與性別平權</t>
  </si>
  <si>
    <t>110年公文寫作研習</t>
  </si>
  <si>
    <t>110年資通安全教育訓練</t>
  </si>
  <si>
    <t>職業安全衛生教育訓練</t>
  </si>
  <si>
    <t>風險評估安全教育訓練</t>
  </si>
  <si>
    <t>110年度政府採購與民法關係-兼論合約管理實務</t>
  </si>
  <si>
    <t>110年度性別意識培力CEDAW實體課程(含遠距同步線上直播)</t>
  </si>
  <si>
    <t>(航工處)110年度環境教育訓練</t>
  </si>
  <si>
    <t>110年度性別意識培力CEDAW實體課程-第2梯次</t>
  </si>
  <si>
    <t>(人事室)110年度性別意識培力CEDAW實體課程-第1梯次</t>
  </si>
  <si>
    <t>(養工處)110年度桃園市都市計畫內公共設施完竣地區調查及範圍劃定委外技術服務案(開口契約)(行)</t>
  </si>
  <si>
    <t>公文實務暨檔案管理</t>
  </si>
  <si>
    <t>110年兩公約人權教育訓練-兩公約與國際人權公約概要</t>
  </si>
  <si>
    <t>110年建物防水隔熱設計與施工</t>
  </si>
  <si>
    <t>110年智慧建築標章取得實務</t>
  </si>
  <si>
    <t>110年失智友善</t>
  </si>
  <si>
    <t>(新工處)110年度第1次風險管理(含內部控制)</t>
  </si>
  <si>
    <t>(秘書室)公文文書品質教育訓練</t>
  </si>
  <si>
    <t>110年度桃園市養護工程處整合協作平台開發</t>
  </si>
  <si>
    <t>圖資更新提報訓練</t>
  </si>
  <si>
    <t>圖資更新基礎訓練</t>
  </si>
  <si>
    <t>道館資訊中心管理系統教育訓練</t>
  </si>
  <si>
    <t>「桃園市寬頻管道管理系統委託服務案(第二期)」教育訓練</t>
  </si>
  <si>
    <t>110年度桃園市綠化工作坊</t>
  </si>
  <si>
    <t>110年度桃園市橋梁檢測及巡查教育訓練課程</t>
  </si>
  <si>
    <t>性別主流化基礎課程</t>
  </si>
  <si>
    <t>CEDAW實務及案例研討</t>
  </si>
  <si>
    <t>兩公約暨失智友善教育訓練</t>
  </si>
  <si>
    <t>民國111年度</t>
  </si>
  <si>
    <t>111年度性別意識培力CEDAW實體課程(含遠距同步線上直播)</t>
  </si>
  <si>
    <t>(人事室)111年度性別意識培力CEDAW實體課程-第1梯次</t>
  </si>
  <si>
    <t>111年度性別意識培力CEDAW實體課程-第2梯次</t>
  </si>
  <si>
    <t>新建工程處111年員工協助方案「疫起健康防疫」講座</t>
  </si>
  <si>
    <t>CEDAW進階實體相關課程</t>
  </si>
  <si>
    <t>112年度性別意識培力CEDAW進階實體課程-第一梯次</t>
  </si>
  <si>
    <t>112年度性別意識培力CEDAW進階實體課程-第二梯次</t>
  </si>
  <si>
    <t>112年度性別意識培力CEDAW進階實體課程-第三梯次</t>
  </si>
  <si>
    <t>性別主流化課程「性騷擾案件調查處理程序與技巧」</t>
  </si>
  <si>
    <t>民國112年度</t>
  </si>
  <si>
    <t>(景觀科)桃園市樹木修剪訓練既認證專業服務</t>
  </si>
  <si>
    <t>(新工處)112年度員工協助方案健康講座</t>
  </si>
  <si>
    <t>(新工處)112年認識失智症及失智友善課程</t>
  </si>
  <si>
    <t>(新工處)112年兩公約人權教育訓練實體課程</t>
  </si>
  <si>
    <t>(新工處)112年兩公約人權教育訓練數位課程</t>
  </si>
  <si>
    <t>(新工處)112年公文製作暨流程管理</t>
  </si>
  <si>
    <t>(新工處)112年CEDAW進階實體課程</t>
  </si>
  <si>
    <t>112年公務人員十小時教育訓練課程「當前政府重大政策」
第一梯次</t>
  </si>
  <si>
    <t>112年公務人員十小時教育訓練課程「當前政府重大政策」
第二梯次</t>
  </si>
  <si>
    <t>112年公務人員十小時教育訓練課程「廉政與服務倫理」
第一梯次</t>
  </si>
  <si>
    <t>112年公務人員十小時教育訓練課程「廉政與服務倫理」
第二梯次</t>
  </si>
  <si>
    <t>112年公務人員十小時教育訓練課程「民主治理價值-人權倫理」第一梯次</t>
  </si>
  <si>
    <t>112年公務人員十小時教育訓練課程「民主治理價值-人權倫理」第二梯次</t>
  </si>
  <si>
    <t>112年公務人員十小時教育訓練課程「行政中立」第一梯次</t>
  </si>
  <si>
    <t>112年公務人員十小時教育訓練課程「行政中立」第二梯次</t>
  </si>
  <si>
    <t>112年公務人員十小時教育訓練課程「性別主流化」第一梯次</t>
  </si>
  <si>
    <t>112年公務人員十小時教育訓練課程「性別主流化」第二梯次</t>
  </si>
  <si>
    <t>112年度每月一書導讀-人生就是賽局</t>
  </si>
  <si>
    <t>112年度每月一書導讀-長思短想</t>
  </si>
  <si>
    <t>112年度推動員工協助方案宣導課程「員工協助EACH安心(第一場)」</t>
  </si>
  <si>
    <t>112年度推動員工協助方案宣導課程「員工協助EACH安心(第二場)」</t>
  </si>
  <si>
    <t>112年度CEDAW進階實體課程－性騷擾防治與案例研析</t>
  </si>
  <si>
    <t>(秘書室)公文文書品質教育訓練</t>
  </si>
  <si>
    <t>(採購科)採購專業人員基礎班</t>
  </si>
  <si>
    <t>資料來源：桃園市政府工務局各科室、桃園市政府養護工程處、桃園市政府新建工程處、桃園市政府航空城工程處</t>
  </si>
  <si>
    <t>編製機關：桃園市政府工務局</t>
  </si>
  <si>
    <t>營造業甲種職業安全衛生
業務主管訓練班</t>
  </si>
  <si>
    <t>桃園市道路施工監造及現場
管理人員認證訓練班</t>
  </si>
  <si>
    <t>1120613-112年度性別意識培力CEDAW進階實體課程</t>
  </si>
  <si>
    <t>1120626-112年度性別意識培力CEDAW進階實體課程</t>
  </si>
  <si>
    <t>1120630-112年度性別意識培力CEDAW進階實體課程-時數登錄</t>
  </si>
  <si>
    <t>1120901-112年度每月一書導讀-人生就是賽局及長思短想實體課程</t>
  </si>
  <si>
    <t>1120901-工程倫理廉政論談-土木人就業應該知道的法律責任問題教育訓練</t>
  </si>
  <si>
    <t>1120901-當前政府重大政策-政府數位轉型新世界教育訓練</t>
  </si>
  <si>
    <t>1121128-性別主流化-「創傷知情·友善支持」性侵害防治講座</t>
  </si>
  <si>
    <t>1121128-環境教育-112年度No碳No time—力挽狂瀾拚減碳教育訓練</t>
  </si>
  <si>
    <t>1121128-環境教育-動物用藥品管理及販賣相關法規介紹教育訓練</t>
  </si>
  <si>
    <t>1120316-行政院模範公務人員工作經驗分享教育訓練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</si>
</sst>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_ "/>
    <numFmt numFmtId="188" formatCode="#,##0.0"/>
    <numFmt numFmtId="189" formatCode="0_);[Red]\(0\)"/>
    <numFmt numFmtId="190" formatCode="[$-404]AM/PM\ hh:mm:ss"/>
    <numFmt numFmtId="191" formatCode="0.00_);[Red]\(0.00\)"/>
    <numFmt numFmtId="192" formatCode="0.000_);[Red]\(0.000\)"/>
    <numFmt numFmtId="193" formatCode="0.0000_);[Red]\(0.0000\)"/>
    <numFmt numFmtId="194" formatCode="_-* #,##0.0_-;\-* #,##0.0_-;_-* &quot;-&quot;?_-;_-@_-"/>
    <numFmt numFmtId="195" formatCode="#,##0_ "/>
    <numFmt numFmtId="196" formatCode="0.0_);[Red]\(0.0\)"/>
    <numFmt numFmtId="197" formatCode="_-* #,##0.0_-;\-* #,##0.0_-;_-* &quot;-&quot;_-;_-@_-"/>
    <numFmt numFmtId="198" formatCode="_-* #,##0.00_-;\-* #,##0.00_-;_-* &quot;-&quot;?_-;_-@_-"/>
    <numFmt numFmtId="199" formatCode="0.000"/>
    <numFmt numFmtId="200" formatCode="0.0"/>
    <numFmt numFmtId="201" formatCode="0.0000"/>
  </numFmts>
  <fonts count="45">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indexed="17"/>
      <name val="標楷體"/>
      <family val="4"/>
    </font>
    <font>
      <sz val="12"/>
      <color theme="1"/>
      <name val="Calibri"/>
      <family val="1"/>
    </font>
    <font>
      <sz val="12"/>
      <color theme="0"/>
      <name val="Calibri"/>
      <family val="1"/>
    </font>
    <font>
      <sz val="12"/>
      <color rgb="FF00000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B050"/>
      <name val="標楷體"/>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s>
  <cellStyleXfs count="1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26" fillId="4"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7" fillId="7" borderId="0" applyNumberFormat="0" applyBorder="0" applyAlignment="0" applyProtection="0"/>
    <xf numFmtId="0" fontId="26" fillId="8" borderId="0" applyNumberFormat="0" applyBorder="0" applyAlignment="0" applyProtection="0"/>
    <xf numFmtId="0" fontId="7" fillId="9"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7" fillId="13" borderId="0" applyNumberFormat="0" applyBorder="0" applyAlignment="0" applyProtection="0"/>
    <xf numFmtId="0" fontId="26"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7" fillId="17"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9" borderId="0" applyNumberFormat="0" applyBorder="0" applyAlignment="0" applyProtection="0"/>
    <xf numFmtId="0" fontId="26" fillId="21" borderId="0" applyNumberFormat="0" applyBorder="0" applyAlignment="0" applyProtection="0"/>
    <xf numFmtId="0" fontId="7" fillId="15" borderId="0" applyNumberFormat="0" applyBorder="0" applyAlignment="0" applyProtection="0"/>
    <xf numFmtId="0" fontId="26" fillId="22"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28" fillId="0" borderId="0">
      <alignment/>
      <protection/>
    </xf>
    <xf numFmtId="0" fontId="26" fillId="0" borderId="0">
      <alignment vertical="center"/>
      <protection/>
    </xf>
    <xf numFmtId="0" fontId="6"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9" fillId="34" borderId="0" applyNumberFormat="0" applyBorder="0" applyAlignment="0" applyProtection="0"/>
    <xf numFmtId="0" fontId="9" fillId="35" borderId="0" applyNumberFormat="0" applyBorder="0" applyAlignment="0" applyProtection="0"/>
    <xf numFmtId="0" fontId="30" fillId="0" borderId="1" applyNumberFormat="0" applyFill="0" applyAlignment="0" applyProtection="0"/>
    <xf numFmtId="0" fontId="10" fillId="0" borderId="2" applyNumberFormat="0" applyFill="0" applyAlignment="0" applyProtection="0"/>
    <xf numFmtId="0" fontId="31"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2"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27" fillId="41" borderId="0" applyNumberFormat="0" applyBorder="0" applyAlignment="0" applyProtection="0"/>
    <xf numFmtId="0" fontId="8" fillId="42" borderId="0" applyNumberFormat="0" applyBorder="0" applyAlignment="0" applyProtection="0"/>
    <xf numFmtId="0" fontId="27" fillId="43" borderId="0" applyNumberFormat="0" applyBorder="0" applyAlignment="0" applyProtection="0"/>
    <xf numFmtId="0" fontId="8" fillId="44" borderId="0" applyNumberFormat="0" applyBorder="0" applyAlignment="0" applyProtection="0"/>
    <xf numFmtId="0" fontId="27" fillId="45" borderId="0" applyNumberFormat="0" applyBorder="0" applyAlignment="0" applyProtection="0"/>
    <xf numFmtId="0" fontId="8" fillId="46" borderId="0" applyNumberFormat="0" applyBorder="0" applyAlignment="0" applyProtection="0"/>
    <xf numFmtId="0" fontId="27" fillId="47" borderId="0" applyNumberFormat="0" applyBorder="0" applyAlignment="0" applyProtection="0"/>
    <xf numFmtId="0" fontId="8" fillId="29" borderId="0" applyNumberFormat="0" applyBorder="0" applyAlignment="0" applyProtection="0"/>
    <xf numFmtId="0" fontId="27" fillId="48" borderId="0" applyNumberFormat="0" applyBorder="0" applyAlignment="0" applyProtection="0"/>
    <xf numFmtId="0" fontId="8" fillId="31" borderId="0" applyNumberFormat="0" applyBorder="0" applyAlignment="0" applyProtection="0"/>
    <xf numFmtId="0" fontId="27" fillId="49" borderId="0" applyNumberFormat="0" applyBorder="0" applyAlignment="0" applyProtection="0"/>
    <xf numFmtId="0" fontId="8" fillId="50" borderId="0" applyNumberFormat="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16" fillId="0" borderId="10" applyNumberFormat="0" applyFill="0" applyAlignment="0" applyProtection="0"/>
    <xf numFmtId="0" fontId="37" fillId="0" borderId="11" applyNumberFormat="0" applyFill="0" applyAlignment="0" applyProtection="0"/>
    <xf numFmtId="0" fontId="17" fillId="0" borderId="12" applyNumberFormat="0" applyFill="0" applyAlignment="0" applyProtection="0"/>
    <xf numFmtId="0" fontId="38" fillId="0" borderId="13" applyNumberFormat="0" applyFill="0" applyAlignment="0" applyProtection="0"/>
    <xf numFmtId="0" fontId="18" fillId="0" borderId="14" applyNumberFormat="0" applyFill="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9" fillId="51" borderId="3" applyNumberFormat="0" applyAlignment="0" applyProtection="0"/>
    <xf numFmtId="0" fontId="19" fillId="13" borderId="4" applyNumberFormat="0" applyAlignment="0" applyProtection="0"/>
    <xf numFmtId="0" fontId="40" fillId="37" borderId="15" applyNumberFormat="0" applyAlignment="0" applyProtection="0"/>
    <xf numFmtId="0" fontId="20" fillId="38" borderId="16" applyNumberFormat="0" applyAlignment="0" applyProtection="0"/>
    <xf numFmtId="0" fontId="41" fillId="52" borderId="17" applyNumberFormat="0" applyAlignment="0" applyProtection="0"/>
    <xf numFmtId="0" fontId="21" fillId="53" borderId="18" applyNumberFormat="0" applyAlignment="0" applyProtection="0"/>
    <xf numFmtId="0" fontId="42" fillId="54" borderId="0" applyNumberFormat="0" applyBorder="0" applyAlignment="0" applyProtection="0"/>
    <xf numFmtId="0" fontId="22" fillId="5" borderId="0" applyNumberFormat="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cellStyleXfs>
  <cellXfs count="248">
    <xf numFmtId="0" fontId="0" fillId="0" borderId="0" xfId="0" applyAlignment="1">
      <alignment vertical="center"/>
    </xf>
    <xf numFmtId="0" fontId="5" fillId="0" borderId="19" xfId="61" applyFont="1" applyFill="1" applyBorder="1" applyAlignment="1">
      <alignment horizontal="left"/>
      <protection/>
    </xf>
    <xf numFmtId="0" fontId="5" fillId="0" borderId="0" xfId="61" applyFont="1" applyFill="1" applyBorder="1" applyAlignment="1">
      <alignment horizontal="left"/>
      <protection/>
    </xf>
    <xf numFmtId="0" fontId="5" fillId="0" borderId="20" xfId="0" applyFont="1" applyBorder="1" applyAlignment="1">
      <alignment horizontal="center" vertical="center" wrapText="1"/>
    </xf>
    <xf numFmtId="0" fontId="0" fillId="0" borderId="0" xfId="0" applyFont="1" applyBorder="1" applyAlignment="1">
      <alignment vertical="center"/>
    </xf>
    <xf numFmtId="0" fontId="5" fillId="0" borderId="21" xfId="0" applyFont="1" applyBorder="1" applyAlignment="1">
      <alignment horizontal="center" vertical="center" wrapText="1"/>
    </xf>
    <xf numFmtId="176" fontId="0" fillId="0" borderId="0" xfId="0" applyNumberFormat="1" applyFont="1" applyBorder="1" applyAlignment="1">
      <alignment vertical="center"/>
    </xf>
    <xf numFmtId="176" fontId="6" fillId="0" borderId="0" xfId="0" applyNumberFormat="1" applyFont="1" applyBorder="1" applyAlignment="1">
      <alignment horizontal="right" vertical="center" wrapText="1"/>
    </xf>
    <xf numFmtId="177" fontId="6" fillId="0" borderId="0" xfId="0" applyNumberFormat="1" applyFont="1" applyBorder="1" applyAlignment="1">
      <alignment horizontal="right" vertical="center" wrapText="1"/>
    </xf>
    <xf numFmtId="176" fontId="6" fillId="0" borderId="22" xfId="0" applyNumberFormat="1" applyFont="1" applyBorder="1" applyAlignment="1">
      <alignment horizontal="right" vertical="center" wrapText="1"/>
    </xf>
    <xf numFmtId="176" fontId="6" fillId="0" borderId="23" xfId="0" applyNumberFormat="1" applyFont="1" applyBorder="1" applyAlignment="1">
      <alignment horizontal="right" vertical="center" wrapText="1"/>
    </xf>
    <xf numFmtId="176" fontId="6" fillId="0" borderId="21" xfId="0" applyNumberFormat="1" applyFont="1" applyBorder="1" applyAlignment="1">
      <alignment horizontal="right" vertical="center" wrapText="1"/>
    </xf>
    <xf numFmtId="0" fontId="5" fillId="0" borderId="19" xfId="0" applyFont="1" applyBorder="1" applyAlignment="1">
      <alignment horizontal="left" vertical="center" wrapText="1"/>
    </xf>
    <xf numFmtId="186" fontId="6" fillId="0" borderId="21" xfId="0" applyNumberFormat="1" applyFont="1" applyBorder="1" applyAlignment="1">
      <alignment horizontal="right" vertical="center" wrapText="1"/>
    </xf>
    <xf numFmtId="3" fontId="4" fillId="0" borderId="0" xfId="0" applyNumberFormat="1" applyFont="1" applyBorder="1" applyAlignment="1">
      <alignment vertical="center"/>
    </xf>
    <xf numFmtId="3" fontId="6"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horizontal="center" vertical="center" wrapText="1"/>
    </xf>
    <xf numFmtId="0" fontId="0" fillId="0" borderId="19" xfId="0" applyFont="1" applyBorder="1" applyAlignment="1">
      <alignment vertical="center"/>
    </xf>
    <xf numFmtId="0" fontId="4" fillId="0" borderId="0" xfId="0" applyFont="1" applyBorder="1" applyAlignment="1">
      <alignment vertical="center"/>
    </xf>
    <xf numFmtId="3" fontId="5" fillId="0" borderId="26" xfId="0" applyNumberFormat="1" applyFont="1" applyBorder="1" applyAlignment="1">
      <alignment vertical="center" wrapText="1"/>
    </xf>
    <xf numFmtId="3" fontId="5" fillId="0" borderId="27" xfId="0" applyNumberFormat="1" applyFont="1" applyBorder="1" applyAlignment="1">
      <alignment vertical="center" wrapText="1"/>
    </xf>
    <xf numFmtId="176"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6" fontId="6" fillId="0" borderId="0" xfId="0" applyNumberFormat="1" applyFont="1" applyBorder="1" applyAlignment="1" quotePrefix="1">
      <alignment horizontal="right" vertical="center"/>
    </xf>
    <xf numFmtId="176" fontId="6" fillId="0" borderId="0" xfId="0" applyNumberFormat="1" applyFont="1" applyBorder="1" applyAlignment="1">
      <alignment horizontal="right" vertical="center"/>
    </xf>
    <xf numFmtId="177" fontId="6" fillId="0" borderId="21" xfId="0" applyNumberFormat="1" applyFont="1" applyBorder="1" applyAlignment="1">
      <alignment horizontal="right" vertical="center"/>
    </xf>
    <xf numFmtId="176" fontId="6" fillId="0" borderId="28" xfId="0" applyNumberFormat="1" applyFont="1" applyBorder="1" applyAlignment="1">
      <alignment horizontal="right" vertical="center" wrapText="1"/>
    </xf>
    <xf numFmtId="176" fontId="6" fillId="0" borderId="29" xfId="0" applyNumberFormat="1" applyFont="1" applyBorder="1" applyAlignment="1">
      <alignment horizontal="right" vertical="center" wrapText="1"/>
    </xf>
    <xf numFmtId="177" fontId="6" fillId="0" borderId="29"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3" fontId="6" fillId="0" borderId="21" xfId="0" applyNumberFormat="1" applyFont="1" applyBorder="1" applyAlignment="1">
      <alignment horizontal="right" vertical="center"/>
    </xf>
    <xf numFmtId="176" fontId="6" fillId="0" borderId="29" xfId="0" applyNumberFormat="1" applyFont="1" applyBorder="1" applyAlignment="1">
      <alignment horizontal="right" vertical="center"/>
    </xf>
    <xf numFmtId="188" fontId="6" fillId="0" borderId="21" xfId="0" applyNumberFormat="1" applyFont="1" applyBorder="1" applyAlignment="1">
      <alignment horizontal="right" vertical="center"/>
    </xf>
    <xf numFmtId="3" fontId="6" fillId="0" borderId="29"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188" fontId="6" fillId="0" borderId="29" xfId="0" applyNumberFormat="1" applyFont="1" applyBorder="1" applyAlignment="1">
      <alignment horizontal="right" vertical="center"/>
    </xf>
    <xf numFmtId="188" fontId="6" fillId="0" borderId="0"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20" xfId="0" applyNumberFormat="1" applyFont="1" applyBorder="1" applyAlignment="1">
      <alignment horizontal="right" vertical="center"/>
    </xf>
    <xf numFmtId="0" fontId="5" fillId="0" borderId="24" xfId="0" applyFont="1" applyBorder="1" applyAlignment="1">
      <alignment horizontal="left" vertical="center" wrapText="1"/>
    </xf>
    <xf numFmtId="0" fontId="5" fillId="55" borderId="24" xfId="0" applyFont="1" applyFill="1" applyBorder="1" applyAlignment="1">
      <alignment horizontal="left" vertical="center" wrapText="1"/>
    </xf>
    <xf numFmtId="0" fontId="5" fillId="0" borderId="23" xfId="61" applyFont="1" applyFill="1" applyBorder="1" applyAlignment="1">
      <alignment horizontal="left"/>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5" fillId="0" borderId="30" xfId="0" applyFont="1" applyBorder="1" applyAlignment="1">
      <alignment horizontal="left" vertical="center" wrapText="1"/>
    </xf>
    <xf numFmtId="188" fontId="6" fillId="0" borderId="0" xfId="0" applyNumberFormat="1" applyFont="1" applyBorder="1" applyAlignment="1" quotePrefix="1">
      <alignment horizontal="righ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177" fontId="6" fillId="0" borderId="0" xfId="0" applyNumberFormat="1" applyFont="1" applyBorder="1" applyAlignment="1" quotePrefix="1">
      <alignment horizontal="right" vertical="center"/>
    </xf>
    <xf numFmtId="177" fontId="6" fillId="0" borderId="29" xfId="0" applyNumberFormat="1" applyFont="1" applyBorder="1" applyAlignment="1">
      <alignment horizontal="right" vertical="center"/>
    </xf>
    <xf numFmtId="0" fontId="5" fillId="0" borderId="0" xfId="0" applyFont="1" applyFill="1" applyBorder="1" applyAlignment="1">
      <alignment vertical="center"/>
    </xf>
    <xf numFmtId="176" fontId="6" fillId="0" borderId="29" xfId="0" applyNumberFormat="1" applyFont="1" applyBorder="1" applyAlignment="1" quotePrefix="1">
      <alignment horizontal="right" vertical="center"/>
    </xf>
    <xf numFmtId="176" fontId="5" fillId="0" borderId="0" xfId="0" applyNumberFormat="1" applyFont="1" applyBorder="1" applyAlignment="1">
      <alignment horizontal="right" vertical="center" wrapText="1"/>
    </xf>
    <xf numFmtId="176" fontId="5" fillId="0" borderId="0" xfId="0" applyNumberFormat="1" applyFont="1" applyBorder="1" applyAlignment="1">
      <alignment horizontal="right" vertical="center"/>
    </xf>
    <xf numFmtId="176" fontId="5" fillId="0" borderId="0" xfId="0" applyNumberFormat="1" applyFont="1" applyBorder="1" applyAlignment="1" quotePrefix="1">
      <alignment horizontal="right" vertical="center"/>
    </xf>
    <xf numFmtId="0" fontId="5" fillId="0" borderId="25" xfId="0" applyFont="1" applyBorder="1" applyAlignment="1">
      <alignment horizontal="center" vertical="center" wrapText="1"/>
    </xf>
    <xf numFmtId="3" fontId="5" fillId="0" borderId="31"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29" xfId="0" applyFont="1" applyBorder="1" applyAlignment="1">
      <alignment horizontal="left" vertical="center" wrapText="1"/>
    </xf>
    <xf numFmtId="188" fontId="6" fillId="0" borderId="32" xfId="0" applyNumberFormat="1" applyFont="1" applyBorder="1" applyAlignment="1">
      <alignment horizontal="right" vertical="center"/>
    </xf>
    <xf numFmtId="176" fontId="5" fillId="0" borderId="29" xfId="0" applyNumberFormat="1" applyFont="1" applyBorder="1" applyAlignment="1">
      <alignment horizontal="right" vertical="center" wrapText="1"/>
    </xf>
    <xf numFmtId="176" fontId="5" fillId="0" borderId="29" xfId="0" applyNumberFormat="1" applyFont="1" applyBorder="1" applyAlignment="1" quotePrefix="1">
      <alignment horizontal="right" vertical="center"/>
    </xf>
    <xf numFmtId="177" fontId="6" fillId="0" borderId="29" xfId="0" applyNumberFormat="1" applyFont="1" applyBorder="1" applyAlignment="1" quotePrefix="1">
      <alignment horizontal="right" vertical="center"/>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3" xfId="0" applyFont="1" applyBorder="1" applyAlignment="1">
      <alignment vertical="center"/>
    </xf>
    <xf numFmtId="0" fontId="5" fillId="0" borderId="23" xfId="0" applyFont="1" applyBorder="1" applyAlignment="1">
      <alignment vertical="center" wrapText="1"/>
    </xf>
    <xf numFmtId="0" fontId="5" fillId="0" borderId="28" xfId="0" applyFont="1" applyBorder="1" applyAlignment="1">
      <alignment vertical="center"/>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left" vertical="center" wrapText="1"/>
    </xf>
    <xf numFmtId="0" fontId="5" fillId="0" borderId="28" xfId="0" applyFont="1" applyBorder="1" applyAlignment="1">
      <alignment vertical="center" wrapText="1"/>
    </xf>
    <xf numFmtId="0" fontId="44" fillId="0" borderId="23" xfId="0" applyFont="1" applyBorder="1" applyAlignment="1">
      <alignment vertical="center"/>
    </xf>
    <xf numFmtId="0" fontId="44" fillId="0" borderId="28" xfId="0" applyFont="1" applyBorder="1" applyAlignment="1">
      <alignment vertical="center"/>
    </xf>
    <xf numFmtId="189" fontId="6" fillId="0" borderId="0" xfId="0" applyNumberFormat="1" applyFont="1" applyBorder="1" applyAlignment="1">
      <alignment horizontal="right" vertical="center" wrapText="1"/>
    </xf>
    <xf numFmtId="189" fontId="5" fillId="0" borderId="0" xfId="0" applyNumberFormat="1" applyFont="1" applyBorder="1" applyAlignment="1">
      <alignment vertical="center"/>
    </xf>
    <xf numFmtId="189" fontId="6" fillId="0" borderId="0" xfId="0" applyNumberFormat="1" applyFont="1" applyBorder="1" applyAlignment="1" quotePrefix="1">
      <alignment horizontal="right" vertical="center"/>
    </xf>
    <xf numFmtId="189" fontId="6" fillId="0" borderId="0" xfId="0" applyNumberFormat="1" applyFont="1" applyBorder="1" applyAlignment="1">
      <alignment horizontal="right" vertical="center"/>
    </xf>
    <xf numFmtId="0" fontId="5" fillId="0" borderId="29" xfId="0" applyFont="1" applyBorder="1" applyAlignment="1">
      <alignment vertical="center"/>
    </xf>
    <xf numFmtId="176" fontId="5" fillId="0" borderId="29" xfId="0" applyNumberFormat="1" applyFont="1" applyBorder="1" applyAlignment="1">
      <alignment horizontal="right" vertical="center"/>
    </xf>
    <xf numFmtId="176" fontId="6" fillId="0" borderId="32" xfId="0" applyNumberFormat="1" applyFont="1" applyBorder="1" applyAlignment="1" quotePrefix="1">
      <alignment horizontal="right" vertical="center"/>
    </xf>
    <xf numFmtId="0" fontId="5" fillId="0" borderId="29" xfId="0" applyFont="1" applyBorder="1" applyAlignment="1">
      <alignment horizontal="left" vertical="center" wrapText="1"/>
    </xf>
    <xf numFmtId="0" fontId="5" fillId="0" borderId="22" xfId="0" applyFont="1" applyBorder="1" applyAlignment="1">
      <alignment vertical="center" wrapText="1"/>
    </xf>
    <xf numFmtId="0" fontId="5" fillId="0" borderId="23" xfId="0" applyFont="1" applyFill="1" applyBorder="1" applyAlignment="1">
      <alignment vertical="center" wrapText="1"/>
    </xf>
    <xf numFmtId="189" fontId="6" fillId="0" borderId="0" xfId="0" applyNumberFormat="1" applyFont="1" applyBorder="1" applyAlignment="1">
      <alignment vertical="center" wrapText="1"/>
    </xf>
    <xf numFmtId="0" fontId="5" fillId="0" borderId="0" xfId="0" applyFont="1" applyBorder="1" applyAlignment="1">
      <alignment vertical="center"/>
    </xf>
    <xf numFmtId="189" fontId="6" fillId="0" borderId="0" xfId="0" applyNumberFormat="1" applyFont="1" applyBorder="1" applyAlignment="1">
      <alignment vertical="center"/>
    </xf>
    <xf numFmtId="189" fontId="6" fillId="0" borderId="0" xfId="0" applyNumberFormat="1" applyFont="1" applyBorder="1" applyAlignment="1" quotePrefix="1">
      <alignment vertical="center"/>
    </xf>
    <xf numFmtId="176" fontId="6" fillId="0" borderId="0" xfId="0" applyNumberFormat="1" applyFont="1" applyBorder="1" applyAlignment="1" quotePrefix="1">
      <alignment vertical="center"/>
    </xf>
    <xf numFmtId="186" fontId="6" fillId="0" borderId="0" xfId="0" applyNumberFormat="1" applyFont="1" applyBorder="1" applyAlignment="1">
      <alignment horizontal="righ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vertical="center" wrapText="1"/>
    </xf>
    <xf numFmtId="0" fontId="5" fillId="0" borderId="0" xfId="0" applyFont="1" applyFill="1" applyBorder="1" applyAlignment="1">
      <alignment vertical="center" wrapText="1"/>
    </xf>
    <xf numFmtId="41" fontId="6" fillId="0" borderId="21"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5" fillId="0" borderId="0" xfId="0" applyNumberFormat="1" applyFont="1" applyBorder="1" applyAlignment="1">
      <alignment horizontal="right" vertical="center"/>
    </xf>
    <xf numFmtId="41" fontId="5" fillId="0" borderId="0" xfId="0" applyNumberFormat="1" applyFont="1" applyBorder="1" applyAlignment="1">
      <alignment vertical="center"/>
    </xf>
    <xf numFmtId="41" fontId="5" fillId="0" borderId="0" xfId="0" applyNumberFormat="1" applyFont="1" applyBorder="1" applyAlignment="1">
      <alignment horizontal="right" vertical="center" wrapText="1"/>
    </xf>
    <xf numFmtId="41" fontId="6" fillId="0" borderId="29" xfId="0" applyNumberFormat="1" applyFont="1" applyBorder="1" applyAlignment="1">
      <alignment horizontal="right" vertical="center" wrapText="1"/>
    </xf>
    <xf numFmtId="194" fontId="6" fillId="0" borderId="21" xfId="0" applyNumberFormat="1" applyFont="1" applyBorder="1" applyAlignment="1">
      <alignment horizontal="right" vertical="center" wrapText="1"/>
    </xf>
    <xf numFmtId="194" fontId="6" fillId="0" borderId="0" xfId="0" applyNumberFormat="1" applyFont="1" applyBorder="1" applyAlignment="1">
      <alignment horizontal="right" vertical="center" wrapText="1"/>
    </xf>
    <xf numFmtId="194" fontId="6" fillId="0" borderId="29" xfId="0" applyNumberFormat="1" applyFont="1" applyBorder="1" applyAlignment="1">
      <alignment horizontal="right" vertical="center" wrapText="1"/>
    </xf>
    <xf numFmtId="41" fontId="6" fillId="0" borderId="0" xfId="0" applyNumberFormat="1" applyFont="1" applyBorder="1" applyAlignment="1" quotePrefix="1">
      <alignment horizontal="right" vertical="center"/>
    </xf>
    <xf numFmtId="41" fontId="6" fillId="0" borderId="0" xfId="0" applyNumberFormat="1" applyFont="1" applyBorder="1" applyAlignment="1">
      <alignment horizontal="right" vertical="center"/>
    </xf>
    <xf numFmtId="41" fontId="5" fillId="0" borderId="0" xfId="0" applyNumberFormat="1" applyFont="1" applyBorder="1" applyAlignment="1" quotePrefix="1">
      <alignment horizontal="right" vertical="center"/>
    </xf>
    <xf numFmtId="41" fontId="6" fillId="0" borderId="29" xfId="0" applyNumberFormat="1" applyFont="1" applyBorder="1" applyAlignment="1">
      <alignment horizontal="right" vertical="center"/>
    </xf>
    <xf numFmtId="41" fontId="6" fillId="0" borderId="29" xfId="0" applyNumberFormat="1" applyFont="1" applyBorder="1" applyAlignment="1" quotePrefix="1">
      <alignment horizontal="right" vertical="center"/>
    </xf>
    <xf numFmtId="194" fontId="6" fillId="0" borderId="21" xfId="0" applyNumberFormat="1" applyFont="1" applyBorder="1" applyAlignment="1">
      <alignment horizontal="right" vertical="center"/>
    </xf>
    <xf numFmtId="194" fontId="6" fillId="0" borderId="0" xfId="0" applyNumberFormat="1" applyFont="1" applyBorder="1" applyAlignment="1">
      <alignment horizontal="right" vertical="center"/>
    </xf>
    <xf numFmtId="194" fontId="6" fillId="0" borderId="29" xfId="0" applyNumberFormat="1" applyFont="1" applyBorder="1" applyAlignment="1">
      <alignment horizontal="right" vertical="center"/>
    </xf>
    <xf numFmtId="194" fontId="6" fillId="0" borderId="32" xfId="0" applyNumberFormat="1" applyFont="1" applyBorder="1" applyAlignment="1">
      <alignment horizontal="right" vertical="center"/>
    </xf>
    <xf numFmtId="41" fontId="6" fillId="0" borderId="21" xfId="0" applyNumberFormat="1" applyFont="1" applyBorder="1" applyAlignment="1">
      <alignment vertical="center" wrapText="1"/>
    </xf>
    <xf numFmtId="41" fontId="6" fillId="0" borderId="0" xfId="0" applyNumberFormat="1" applyFont="1" applyBorder="1" applyAlignment="1">
      <alignment vertical="center" wrapText="1"/>
    </xf>
    <xf numFmtId="41" fontId="5" fillId="0" borderId="0" xfId="0" applyNumberFormat="1" applyFont="1" applyBorder="1" applyAlignment="1">
      <alignment vertical="center"/>
    </xf>
    <xf numFmtId="41" fontId="6" fillId="0" borderId="21" xfId="0" applyNumberFormat="1" applyFont="1" applyBorder="1" applyAlignment="1" quotePrefix="1">
      <alignment vertical="center"/>
    </xf>
    <xf numFmtId="41" fontId="6" fillId="0" borderId="0" xfId="0" applyNumberFormat="1" applyFont="1" applyBorder="1" applyAlignment="1">
      <alignment vertical="center"/>
    </xf>
    <xf numFmtId="41" fontId="6" fillId="0" borderId="0" xfId="0" applyNumberFormat="1" applyFont="1" applyBorder="1" applyAlignment="1" quotePrefix="1">
      <alignment vertical="center"/>
    </xf>
    <xf numFmtId="41" fontId="6" fillId="0" borderId="0" xfId="0" applyNumberFormat="1" applyFont="1" applyAlignment="1">
      <alignment horizontal="right" vertical="center" wrapText="1"/>
    </xf>
    <xf numFmtId="194" fontId="6" fillId="0" borderId="19" xfId="0" applyNumberFormat="1" applyFont="1" applyBorder="1" applyAlignment="1">
      <alignment horizontal="right" vertical="center"/>
    </xf>
    <xf numFmtId="41" fontId="6" fillId="0" borderId="19" xfId="0" applyNumberFormat="1" applyFont="1" applyBorder="1" applyAlignment="1">
      <alignment horizontal="right" vertical="center" wrapText="1"/>
    </xf>
    <xf numFmtId="0" fontId="0" fillId="0" borderId="0" xfId="0" applyFont="1" applyFill="1" applyBorder="1" applyAlignment="1">
      <alignment vertical="center"/>
    </xf>
    <xf numFmtId="41" fontId="6" fillId="0" borderId="0" xfId="0" applyNumberFormat="1" applyFont="1" applyFill="1" applyBorder="1" applyAlignment="1">
      <alignment horizontal="right" vertical="center" wrapText="1"/>
    </xf>
    <xf numFmtId="194" fontId="6" fillId="0" borderId="0" xfId="0" applyNumberFormat="1" applyFont="1" applyFill="1" applyBorder="1" applyAlignment="1">
      <alignment horizontal="right" vertical="center" wrapText="1"/>
    </xf>
    <xf numFmtId="194" fontId="6" fillId="0" borderId="0" xfId="0" applyNumberFormat="1" applyFont="1" applyFill="1" applyBorder="1" applyAlignment="1">
      <alignment horizontal="right" vertical="center"/>
    </xf>
    <xf numFmtId="0" fontId="5" fillId="0" borderId="0" xfId="58" applyFont="1" applyFill="1" applyAlignment="1">
      <alignment horizontal="center" vertical="center" wrapText="1"/>
      <protection/>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3" fontId="5" fillId="0" borderId="26" xfId="0" applyNumberFormat="1" applyFont="1" applyFill="1" applyBorder="1" applyAlignment="1">
      <alignment vertical="center" wrapText="1"/>
    </xf>
    <xf numFmtId="3" fontId="5" fillId="0" borderId="27" xfId="0" applyNumberFormat="1" applyFont="1" applyFill="1" applyBorder="1" applyAlignment="1">
      <alignment vertical="center" wrapText="1"/>
    </xf>
    <xf numFmtId="0" fontId="5" fillId="0" borderId="0" xfId="57" applyFont="1" applyFill="1" applyAlignment="1">
      <alignment horizontal="center" vertical="center" wrapText="1"/>
      <protection/>
    </xf>
    <xf numFmtId="194" fontId="6" fillId="0" borderId="19" xfId="58" applyNumberFormat="1" applyFont="1" applyFill="1" applyBorder="1" applyAlignment="1">
      <alignment horizontal="right" vertical="center"/>
      <protection/>
    </xf>
    <xf numFmtId="41" fontId="6" fillId="0" borderId="19" xfId="58" applyNumberFormat="1" applyFont="1" applyFill="1" applyBorder="1" applyAlignment="1">
      <alignment horizontal="right" vertical="center" wrapText="1"/>
      <protection/>
    </xf>
    <xf numFmtId="0" fontId="5" fillId="0" borderId="0" xfId="58" applyFont="1" applyFill="1" applyBorder="1" applyAlignment="1">
      <alignment horizontal="center" vertical="center" wrapText="1"/>
      <protection/>
    </xf>
    <xf numFmtId="41" fontId="6" fillId="0" borderId="0" xfId="58" applyNumberFormat="1" applyFont="1" applyFill="1" applyBorder="1" applyAlignment="1">
      <alignment horizontal="right" vertical="center" wrapText="1"/>
      <protection/>
    </xf>
    <xf numFmtId="194" fontId="6" fillId="0" borderId="0" xfId="58" applyNumberFormat="1" applyFont="1" applyFill="1" applyBorder="1" applyAlignment="1">
      <alignment horizontal="right" vertical="center"/>
      <protection/>
    </xf>
    <xf numFmtId="194" fontId="6" fillId="0" borderId="19" xfId="0" applyNumberFormat="1" applyFont="1" applyFill="1" applyBorder="1" applyAlignment="1">
      <alignment horizontal="right" vertical="center"/>
    </xf>
    <xf numFmtId="0" fontId="5" fillId="0" borderId="0" xfId="58" applyFont="1" applyFill="1" applyAlignment="1">
      <alignment horizontal="left" vertical="center" wrapText="1"/>
      <protection/>
    </xf>
    <xf numFmtId="41" fontId="6" fillId="0" borderId="0" xfId="58" applyNumberFormat="1" applyFont="1" applyFill="1" applyAlignment="1">
      <alignment horizontal="right" vertical="center" wrapText="1"/>
      <protection/>
    </xf>
    <xf numFmtId="194" fontId="6" fillId="0" borderId="0" xfId="58" applyNumberFormat="1" applyFont="1" applyFill="1" applyAlignment="1">
      <alignment horizontal="right" vertical="center"/>
      <protection/>
    </xf>
    <xf numFmtId="0" fontId="5" fillId="0" borderId="0" xfId="58" applyFont="1" applyFill="1" applyAlignment="1">
      <alignment horizontal="left" vertical="center" wrapText="1"/>
      <protection/>
    </xf>
    <xf numFmtId="194" fontId="6" fillId="0" borderId="0" xfId="58" applyNumberFormat="1" applyFont="1" applyFill="1" applyAlignment="1">
      <alignment horizontal="right" vertical="center" wrapText="1"/>
      <protection/>
    </xf>
    <xf numFmtId="41" fontId="6" fillId="0" borderId="0" xfId="58" applyNumberFormat="1" applyFont="1" applyFill="1" applyAlignment="1" quotePrefix="1">
      <alignment horizontal="right" vertical="center"/>
      <protection/>
    </xf>
    <xf numFmtId="0" fontId="5" fillId="0" borderId="0" xfId="58" applyFont="1" applyFill="1" applyAlignment="1">
      <alignment horizontal="left" vertical="top" wrapText="1"/>
      <protection/>
    </xf>
    <xf numFmtId="41" fontId="6" fillId="0" borderId="29" xfId="58" applyNumberFormat="1" applyFont="1" applyFill="1" applyBorder="1" applyAlignment="1">
      <alignment horizontal="right" vertical="center" wrapText="1"/>
      <protection/>
    </xf>
    <xf numFmtId="0" fontId="6" fillId="0" borderId="0" xfId="58" applyFont="1" applyFill="1">
      <alignment vertical="center"/>
      <protection/>
    </xf>
    <xf numFmtId="0" fontId="6" fillId="0" borderId="0" xfId="0" applyFont="1" applyFill="1" applyBorder="1" applyAlignment="1">
      <alignment vertical="center"/>
    </xf>
    <xf numFmtId="41" fontId="6" fillId="0" borderId="0" xfId="0" applyNumberFormat="1" applyFont="1" applyFill="1" applyBorder="1" applyAlignment="1">
      <alignment vertical="center"/>
    </xf>
    <xf numFmtId="41" fontId="6" fillId="0" borderId="19" xfId="0" applyNumberFormat="1" applyFont="1" applyFill="1" applyBorder="1" applyAlignment="1">
      <alignment vertical="center"/>
    </xf>
    <xf numFmtId="200" fontId="6" fillId="0" borderId="0" xfId="0" applyNumberFormat="1" applyFont="1" applyFill="1" applyBorder="1" applyAlignment="1">
      <alignment vertical="center"/>
    </xf>
    <xf numFmtId="200" fontId="6" fillId="0" borderId="19" xfId="0" applyNumberFormat="1" applyFont="1" applyFill="1" applyBorder="1" applyAlignment="1">
      <alignment vertical="center"/>
    </xf>
    <xf numFmtId="41" fontId="6" fillId="0" borderId="0" xfId="0" applyNumberFormat="1"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5" fillId="0" borderId="23" xfId="58" applyFont="1" applyFill="1" applyBorder="1" applyAlignment="1">
      <alignment horizontal="left" vertical="top" wrapText="1"/>
      <protection/>
    </xf>
    <xf numFmtId="0" fontId="6" fillId="0" borderId="0" xfId="58" applyFont="1" applyFill="1" applyBorder="1">
      <alignment vertical="center"/>
      <protection/>
    </xf>
    <xf numFmtId="41" fontId="6" fillId="0" borderId="0" xfId="58" applyNumberFormat="1" applyFont="1" applyFill="1" applyBorder="1" applyAlignment="1" quotePrefix="1">
      <alignment horizontal="right" vertical="center"/>
      <protection/>
    </xf>
    <xf numFmtId="0" fontId="5" fillId="0" borderId="28" xfId="58" applyFont="1" applyFill="1" applyBorder="1" applyAlignment="1">
      <alignment horizontal="center" vertical="center" wrapText="1"/>
      <protection/>
    </xf>
    <xf numFmtId="0" fontId="6" fillId="0" borderId="32" xfId="0" applyFont="1" applyBorder="1" applyAlignment="1">
      <alignment vertical="center"/>
    </xf>
    <xf numFmtId="41" fontId="6" fillId="0" borderId="21" xfId="0" applyNumberFormat="1" applyFont="1" applyFill="1" applyBorder="1" applyAlignment="1">
      <alignment horizontal="right" vertical="center" wrapText="1"/>
    </xf>
    <xf numFmtId="194" fontId="6" fillId="0" borderId="21" xfId="0" applyNumberFormat="1" applyFont="1" applyFill="1" applyBorder="1" applyAlignment="1">
      <alignment horizontal="right" vertical="center" wrapText="1"/>
    </xf>
    <xf numFmtId="194" fontId="6" fillId="0" borderId="21" xfId="0" applyNumberFormat="1" applyFont="1" applyFill="1" applyBorder="1" applyAlignment="1">
      <alignment horizontal="right" vertical="center"/>
    </xf>
    <xf numFmtId="194" fontId="6" fillId="0" borderId="20" xfId="0" applyNumberFormat="1" applyFont="1" applyFill="1" applyBorder="1" applyAlignment="1">
      <alignment horizontal="right" vertical="center"/>
    </xf>
    <xf numFmtId="0" fontId="5"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3" fontId="5" fillId="0" borderId="31"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3" fontId="5" fillId="0" borderId="3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31"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0" borderId="25" xfId="0" applyFont="1" applyBorder="1" applyAlignment="1">
      <alignment horizontal="center" vertical="center" wrapText="1"/>
    </xf>
    <xf numFmtId="0" fontId="0" fillId="0" borderId="24" xfId="0" applyFont="1" applyBorder="1" applyAlignment="1">
      <alignment horizontal="center" vertical="center" wrapText="1"/>
    </xf>
    <xf numFmtId="3" fontId="5" fillId="0" borderId="33" xfId="0" applyNumberFormat="1" applyFont="1" applyBorder="1" applyAlignment="1">
      <alignment horizontal="center" vertical="center"/>
    </xf>
    <xf numFmtId="3" fontId="5" fillId="0" borderId="26" xfId="0" applyNumberFormat="1" applyFont="1" applyBorder="1" applyAlignment="1">
      <alignment horizontal="center" vertical="center"/>
    </xf>
    <xf numFmtId="0" fontId="5"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27" xfId="0"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30"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29"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6" xfId="0" applyFont="1" applyBorder="1" applyAlignment="1">
      <alignment horizontal="center" vertical="center" wrapText="1"/>
    </xf>
    <xf numFmtId="3" fontId="5" fillId="0" borderId="27" xfId="0" applyNumberFormat="1" applyFont="1" applyBorder="1" applyAlignment="1">
      <alignment horizontal="center" vertical="center"/>
    </xf>
    <xf numFmtId="0" fontId="5" fillId="0" borderId="29" xfId="0" applyFont="1" applyBorder="1" applyAlignment="1">
      <alignment horizontal="center" vertical="center"/>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3" fontId="5" fillId="0" borderId="28"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30"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0" fontId="5" fillId="0" borderId="0" xfId="0" applyFont="1" applyAlignment="1">
      <alignment horizontal="left" vertical="center" wrapText="1"/>
    </xf>
    <xf numFmtId="41" fontId="6" fillId="0" borderId="0" xfId="0" applyNumberFormat="1" applyFont="1" applyAlignment="1" quotePrefix="1">
      <alignment horizontal="right" vertical="center"/>
    </xf>
    <xf numFmtId="41" fontId="6" fillId="0" borderId="0" xfId="0" applyNumberFormat="1" applyFont="1" applyAlignment="1">
      <alignment horizontal="right" vertical="center"/>
    </xf>
    <xf numFmtId="194" fontId="6"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wrapText="1"/>
    </xf>
    <xf numFmtId="41" fontId="5" fillId="0" borderId="0" xfId="0" applyNumberFormat="1" applyFont="1" applyAlignment="1">
      <alignment horizontal="left" vertical="center" wrapText="1"/>
    </xf>
    <xf numFmtId="194" fontId="6" fillId="0" borderId="0" xfId="0" applyNumberFormat="1" applyFont="1" applyAlignment="1">
      <alignment horizontal="right" vertical="center" wrapText="1"/>
    </xf>
    <xf numFmtId="0" fontId="5" fillId="0" borderId="0" xfId="0" applyFont="1" applyAlignment="1">
      <alignment vertical="center"/>
    </xf>
    <xf numFmtId="41" fontId="6" fillId="0" borderId="32" xfId="0" applyNumberFormat="1" applyFont="1" applyBorder="1" applyAlignment="1">
      <alignment horizontal="right" vertical="center" wrapText="1"/>
    </xf>
    <xf numFmtId="194" fontId="6" fillId="0" borderId="19" xfId="0" applyNumberFormat="1" applyFont="1" applyBorder="1" applyAlignment="1">
      <alignment horizontal="right" vertical="center" wrapText="1"/>
    </xf>
    <xf numFmtId="41" fontId="6" fillId="0" borderId="0" xfId="0" applyNumberFormat="1" applyFont="1" applyAlignment="1">
      <alignment vertical="center"/>
    </xf>
    <xf numFmtId="0" fontId="5"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194" fontId="6" fillId="0" borderId="20" xfId="0" applyNumberFormat="1" applyFont="1" applyBorder="1" applyAlignment="1">
      <alignment horizontal="right" vertical="center"/>
    </xf>
    <xf numFmtId="41" fontId="6" fillId="0" borderId="0" xfId="0" applyNumberFormat="1" applyFont="1" applyBorder="1" applyAlignment="1" quotePrefix="1">
      <alignment horizontal="right" vertical="center" wrapText="1"/>
    </xf>
    <xf numFmtId="41" fontId="6" fillId="0" borderId="0" xfId="0" applyNumberFormat="1" applyFont="1" applyAlignment="1" quotePrefix="1">
      <alignment horizontal="right" vertical="center" wrapText="1"/>
    </xf>
  </cellXfs>
  <cellStyles count="10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 3 2" xfId="54"/>
    <cellStyle name="一般 4" xfId="55"/>
    <cellStyle name="一般 4 2" xfId="56"/>
    <cellStyle name="一般 5" xfId="57"/>
    <cellStyle name="一般 5 2" xfId="58"/>
    <cellStyle name="一般 6" xfId="59"/>
    <cellStyle name="一般 7" xfId="60"/>
    <cellStyle name="一般_Sheet1" xfId="61"/>
    <cellStyle name="Comma" xfId="62"/>
    <cellStyle name="千分位 2" xfId="63"/>
    <cellStyle name="千分位 2 2" xfId="64"/>
    <cellStyle name="Comma [0]" xfId="65"/>
    <cellStyle name="Followed Hyperlink" xfId="66"/>
    <cellStyle name="中等" xfId="67"/>
    <cellStyle name="中等 2" xfId="68"/>
    <cellStyle name="合計" xfId="69"/>
    <cellStyle name="合計 2" xfId="70"/>
    <cellStyle name="好" xfId="71"/>
    <cellStyle name="好 2" xfId="72"/>
    <cellStyle name="Percent" xfId="73"/>
    <cellStyle name="百分比 2" xfId="74"/>
    <cellStyle name="計算方式" xfId="75"/>
    <cellStyle name="計算方式 2" xfId="76"/>
    <cellStyle name="Currency" xfId="77"/>
    <cellStyle name="Currency [0]" xfId="78"/>
    <cellStyle name="連結的儲存格" xfId="79"/>
    <cellStyle name="連結的儲存格 2" xfId="80"/>
    <cellStyle name="備註" xfId="81"/>
    <cellStyle name="備註 2" xfId="82"/>
    <cellStyle name="Hyperlink" xfId="83"/>
    <cellStyle name="說明文字" xfId="84"/>
    <cellStyle name="說明文字 2" xfId="85"/>
    <cellStyle name="輔色1" xfId="86"/>
    <cellStyle name="輔色1 2" xfId="87"/>
    <cellStyle name="輔色2" xfId="88"/>
    <cellStyle name="輔色2 2" xfId="89"/>
    <cellStyle name="輔色3" xfId="90"/>
    <cellStyle name="輔色3 2" xfId="91"/>
    <cellStyle name="輔色4" xfId="92"/>
    <cellStyle name="輔色4 2" xfId="93"/>
    <cellStyle name="輔色5" xfId="94"/>
    <cellStyle name="輔色5 2" xfId="95"/>
    <cellStyle name="輔色6" xfId="96"/>
    <cellStyle name="輔色6 2" xfId="97"/>
    <cellStyle name="標題" xfId="98"/>
    <cellStyle name="標題 1" xfId="99"/>
    <cellStyle name="標題 1 2" xfId="100"/>
    <cellStyle name="標題 2" xfId="101"/>
    <cellStyle name="標題 2 2" xfId="102"/>
    <cellStyle name="標題 3" xfId="103"/>
    <cellStyle name="標題 3 2" xfId="104"/>
    <cellStyle name="標題 4" xfId="105"/>
    <cellStyle name="標題 4 2" xfId="106"/>
    <cellStyle name="標題 5" xfId="107"/>
    <cellStyle name="輸入" xfId="108"/>
    <cellStyle name="輸入 2" xfId="109"/>
    <cellStyle name="輸出" xfId="110"/>
    <cellStyle name="輸出 2" xfId="111"/>
    <cellStyle name="檢查儲存格" xfId="112"/>
    <cellStyle name="檢查儲存格 2" xfId="113"/>
    <cellStyle name="壞" xfId="114"/>
    <cellStyle name="壞 2" xfId="115"/>
    <cellStyle name="警告文字" xfId="116"/>
    <cellStyle name="警告文字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08"/>
  <sheetViews>
    <sheetView tabSelected="1" view="pageLayout" zoomScale="70" zoomScalePageLayoutView="70" workbookViewId="0" topLeftCell="A140">
      <selection activeCell="Y176" sqref="Y176"/>
    </sheetView>
  </sheetViews>
  <sheetFormatPr defaultColWidth="9.00390625" defaultRowHeight="16.5"/>
  <cols>
    <col min="1" max="1" width="28.875" style="4" customWidth="1"/>
    <col min="2" max="2" width="7.25390625" style="4" customWidth="1"/>
    <col min="3" max="3" width="7.50390625" style="4" customWidth="1"/>
    <col min="4" max="4" width="7.375" style="4" bestFit="1" customWidth="1"/>
    <col min="5" max="9" width="6.00390625" style="4" customWidth="1"/>
    <col min="10" max="11" width="9.125" style="4" bestFit="1" customWidth="1"/>
    <col min="12" max="12" width="30.125" style="4" customWidth="1"/>
    <col min="13" max="13" width="6.00390625" style="4" customWidth="1"/>
    <col min="14" max="15" width="7.375" style="4" bestFit="1" customWidth="1"/>
    <col min="16" max="17" width="8.625" style="4" bestFit="1" customWidth="1"/>
    <col min="18" max="20" width="6.00390625" style="4" customWidth="1"/>
    <col min="21" max="21" width="9.125" style="4" bestFit="1" customWidth="1"/>
    <col min="22" max="22" width="8.125" style="4" customWidth="1"/>
    <col min="23" max="23" width="30.00390625" style="4" customWidth="1"/>
    <col min="24" max="33" width="6.00390625" style="4" customWidth="1"/>
    <col min="34" max="168" width="9.00390625" style="4" customWidth="1"/>
    <col min="169" max="16384" width="9.00390625" style="4" customWidth="1"/>
  </cols>
  <sheetData>
    <row r="1" ht="21">
      <c r="A1" s="20" t="s">
        <v>133</v>
      </c>
    </row>
    <row r="2" spans="1:33" ht="30" customHeight="1">
      <c r="A2" s="14"/>
      <c r="B2" s="220" t="s">
        <v>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row>
    <row r="3" spans="1:11" ht="21.75" customHeight="1">
      <c r="A3" s="14"/>
      <c r="B3" s="16"/>
      <c r="C3" s="16"/>
      <c r="D3" s="16"/>
      <c r="E3" s="16"/>
      <c r="F3" s="16"/>
      <c r="G3" s="16"/>
      <c r="H3" s="16"/>
      <c r="I3" s="16"/>
      <c r="J3" s="16"/>
      <c r="K3" s="16"/>
    </row>
    <row r="4" spans="1:33" ht="24" customHeight="1">
      <c r="A4" s="208" t="s">
        <v>17</v>
      </c>
      <c r="B4" s="208"/>
      <c r="C4" s="208"/>
      <c r="D4" s="208"/>
      <c r="E4" s="208"/>
      <c r="F4" s="208"/>
      <c r="G4" s="208"/>
      <c r="H4" s="208"/>
      <c r="I4" s="208"/>
      <c r="J4" s="208"/>
      <c r="K4" s="208"/>
      <c r="L4" s="219" t="s">
        <v>25</v>
      </c>
      <c r="M4" s="219"/>
      <c r="N4" s="219"/>
      <c r="O4" s="219"/>
      <c r="P4" s="219"/>
      <c r="Q4" s="219"/>
      <c r="R4" s="219"/>
      <c r="S4" s="219"/>
      <c r="T4" s="219"/>
      <c r="U4" s="219"/>
      <c r="V4" s="219"/>
      <c r="W4" s="219" t="s">
        <v>36</v>
      </c>
      <c r="X4" s="219"/>
      <c r="Y4" s="219"/>
      <c r="Z4" s="219"/>
      <c r="AA4" s="219"/>
      <c r="AB4" s="219"/>
      <c r="AC4" s="219"/>
      <c r="AD4" s="219"/>
      <c r="AE4" s="219"/>
      <c r="AF4" s="219"/>
      <c r="AG4" s="219"/>
    </row>
    <row r="5" spans="1:33" ht="23.25" customHeight="1">
      <c r="A5" s="209" t="s">
        <v>12</v>
      </c>
      <c r="B5" s="201" t="s">
        <v>13</v>
      </c>
      <c r="C5" s="217"/>
      <c r="D5" s="217"/>
      <c r="E5" s="217"/>
      <c r="F5" s="202"/>
      <c r="G5" s="197" t="s">
        <v>14</v>
      </c>
      <c r="H5" s="198"/>
      <c r="I5" s="198"/>
      <c r="J5" s="198"/>
      <c r="K5" s="218"/>
      <c r="L5" s="209" t="s">
        <v>12</v>
      </c>
      <c r="M5" s="201" t="s">
        <v>13</v>
      </c>
      <c r="N5" s="217"/>
      <c r="O5" s="217"/>
      <c r="P5" s="217"/>
      <c r="Q5" s="202"/>
      <c r="R5" s="197" t="s">
        <v>14</v>
      </c>
      <c r="S5" s="198"/>
      <c r="T5" s="198"/>
      <c r="U5" s="198"/>
      <c r="V5" s="198"/>
      <c r="W5" s="215" t="s">
        <v>12</v>
      </c>
      <c r="X5" s="212" t="s">
        <v>13</v>
      </c>
      <c r="Y5" s="213"/>
      <c r="Z5" s="213"/>
      <c r="AA5" s="213"/>
      <c r="AB5" s="214"/>
      <c r="AC5" s="207" t="s">
        <v>14</v>
      </c>
      <c r="AD5" s="208"/>
      <c r="AE5" s="208"/>
      <c r="AF5" s="208"/>
      <c r="AG5" s="208"/>
    </row>
    <row r="6" spans="1:33" ht="21.75" customHeight="1">
      <c r="A6" s="210"/>
      <c r="B6" s="199" t="s">
        <v>18</v>
      </c>
      <c r="C6" s="5"/>
      <c r="D6" s="3"/>
      <c r="E6" s="201" t="s">
        <v>5</v>
      </c>
      <c r="F6" s="202"/>
      <c r="G6" s="203" t="s">
        <v>2</v>
      </c>
      <c r="H6" s="21"/>
      <c r="I6" s="22"/>
      <c r="J6" s="197" t="s">
        <v>0</v>
      </c>
      <c r="K6" s="218"/>
      <c r="L6" s="210"/>
      <c r="M6" s="199" t="s">
        <v>18</v>
      </c>
      <c r="N6" s="5"/>
      <c r="O6" s="3"/>
      <c r="P6" s="201" t="s">
        <v>5</v>
      </c>
      <c r="Q6" s="202"/>
      <c r="R6" s="203" t="s">
        <v>2</v>
      </c>
      <c r="S6" s="21"/>
      <c r="T6" s="22"/>
      <c r="U6" s="197" t="s">
        <v>0</v>
      </c>
      <c r="V6" s="198"/>
      <c r="W6" s="215"/>
      <c r="X6" s="199" t="s">
        <v>18</v>
      </c>
      <c r="Y6" s="5"/>
      <c r="Z6" s="3"/>
      <c r="AA6" s="201" t="s">
        <v>5</v>
      </c>
      <c r="AB6" s="202"/>
      <c r="AC6" s="203" t="s">
        <v>2</v>
      </c>
      <c r="AD6" s="21"/>
      <c r="AE6" s="22"/>
      <c r="AF6" s="197" t="s">
        <v>0</v>
      </c>
      <c r="AG6" s="198"/>
    </row>
    <row r="7" spans="1:33" ht="21.75" customHeight="1">
      <c r="A7" s="210"/>
      <c r="B7" s="200"/>
      <c r="C7" s="61" t="s">
        <v>3</v>
      </c>
      <c r="D7" s="61" t="s">
        <v>4</v>
      </c>
      <c r="E7" s="61" t="s">
        <v>1</v>
      </c>
      <c r="F7" s="61" t="s">
        <v>4</v>
      </c>
      <c r="G7" s="204"/>
      <c r="H7" s="62" t="s">
        <v>8</v>
      </c>
      <c r="I7" s="62" t="s">
        <v>9</v>
      </c>
      <c r="J7" s="63" t="s">
        <v>10</v>
      </c>
      <c r="K7" s="63" t="s">
        <v>9</v>
      </c>
      <c r="L7" s="210"/>
      <c r="M7" s="200"/>
      <c r="N7" s="61" t="s">
        <v>3</v>
      </c>
      <c r="O7" s="61" t="s">
        <v>4</v>
      </c>
      <c r="P7" s="61" t="s">
        <v>1</v>
      </c>
      <c r="Q7" s="61" t="s">
        <v>4</v>
      </c>
      <c r="R7" s="204"/>
      <c r="S7" s="62" t="s">
        <v>8</v>
      </c>
      <c r="T7" s="62" t="s">
        <v>9</v>
      </c>
      <c r="U7" s="63" t="s">
        <v>1</v>
      </c>
      <c r="V7" s="64" t="s">
        <v>9</v>
      </c>
      <c r="W7" s="215"/>
      <c r="X7" s="200"/>
      <c r="Y7" s="61" t="s">
        <v>3</v>
      </c>
      <c r="Z7" s="61" t="s">
        <v>4</v>
      </c>
      <c r="AA7" s="61" t="s">
        <v>1</v>
      </c>
      <c r="AB7" s="61" t="s">
        <v>4</v>
      </c>
      <c r="AC7" s="204"/>
      <c r="AD7" s="62" t="s">
        <v>8</v>
      </c>
      <c r="AE7" s="62" t="s">
        <v>9</v>
      </c>
      <c r="AF7" s="63" t="s">
        <v>1</v>
      </c>
      <c r="AG7" s="64" t="s">
        <v>9</v>
      </c>
    </row>
    <row r="8" spans="1:33" ht="30.75" customHeight="1">
      <c r="A8" s="5" t="s">
        <v>19</v>
      </c>
      <c r="B8" s="9">
        <f aca="true" t="shared" si="0" ref="B8:B14">C8+D8</f>
        <v>687</v>
      </c>
      <c r="C8" s="11">
        <f>SUM(C9:C14)</f>
        <v>367</v>
      </c>
      <c r="D8" s="11">
        <f>SUM(D9:D14)</f>
        <v>320</v>
      </c>
      <c r="E8" s="13">
        <f aca="true" t="shared" si="1" ref="E8:E13">C8/B8*100</f>
        <v>53.42066957787481</v>
      </c>
      <c r="F8" s="13">
        <f aca="true" t="shared" si="2" ref="F8:F13">D8/B8*100</f>
        <v>46.57933042212518</v>
      </c>
      <c r="G8" s="31">
        <f aca="true" t="shared" si="3" ref="G8:G13">H8+I8</f>
        <v>51</v>
      </c>
      <c r="H8" s="32">
        <f>SUM(H9:H14)</f>
        <v>38</v>
      </c>
      <c r="I8" s="32">
        <f>SUM(I9:I14)</f>
        <v>13</v>
      </c>
      <c r="J8" s="34">
        <f>H8/G8*100</f>
        <v>74.50980392156863</v>
      </c>
      <c r="K8" s="40">
        <f>I8/G8*100</f>
        <v>25.49019607843137</v>
      </c>
      <c r="L8" s="5" t="s">
        <v>19</v>
      </c>
      <c r="M8" s="9">
        <f>N8+O8</f>
        <v>925</v>
      </c>
      <c r="N8" s="11">
        <f>SUM(N9:N20)</f>
        <v>527</v>
      </c>
      <c r="O8" s="11">
        <f>SUM(O9:O20)</f>
        <v>398</v>
      </c>
      <c r="P8" s="13">
        <f>N8/M8*100</f>
        <v>56.97297297297297</v>
      </c>
      <c r="Q8" s="13">
        <f>O8/M8*100</f>
        <v>43.027027027027025</v>
      </c>
      <c r="R8" s="31">
        <f>S8+T8</f>
        <v>52</v>
      </c>
      <c r="S8" s="32">
        <f>SUM(S9:S20)</f>
        <v>41</v>
      </c>
      <c r="T8" s="32">
        <f>SUM(T9:T20)</f>
        <v>11</v>
      </c>
      <c r="U8" s="34">
        <f>S8/R8*100</f>
        <v>78.84615384615384</v>
      </c>
      <c r="V8" s="27">
        <f>T8/R8*100</f>
        <v>21.153846153846153</v>
      </c>
      <c r="W8" s="18" t="s">
        <v>19</v>
      </c>
      <c r="X8" s="9">
        <f>SUM(X9:X31)</f>
        <v>3187</v>
      </c>
      <c r="Y8" s="11">
        <f>SUM(Y9:Y31)</f>
        <v>2371</v>
      </c>
      <c r="Z8" s="11">
        <f>SUM(Z9:Z31)</f>
        <v>816</v>
      </c>
      <c r="AA8" s="13">
        <f aca="true" t="shared" si="4" ref="AA8:AA31">Y8/X8*100</f>
        <v>74.39598368371509</v>
      </c>
      <c r="AB8" s="13">
        <f aca="true" t="shared" si="5" ref="AB8:AB31">Z8/X8*100</f>
        <v>25.604016316284905</v>
      </c>
      <c r="AC8" s="31">
        <f>AD8+AE8</f>
        <v>62</v>
      </c>
      <c r="AD8" s="32">
        <f>SUM(AD9:AD31)</f>
        <v>47</v>
      </c>
      <c r="AE8" s="32">
        <f>SUM(AE9:AE31)</f>
        <v>15</v>
      </c>
      <c r="AF8" s="34">
        <f>AD8/AC8*100</f>
        <v>75.80645161290323</v>
      </c>
      <c r="AG8" s="27">
        <f>AE8/AC8*100</f>
        <v>24.193548387096776</v>
      </c>
    </row>
    <row r="9" spans="1:33" ht="30.75" customHeight="1">
      <c r="A9" s="12" t="s">
        <v>15</v>
      </c>
      <c r="B9" s="10">
        <f t="shared" si="0"/>
        <v>199</v>
      </c>
      <c r="C9" s="7">
        <v>99</v>
      </c>
      <c r="D9" s="7">
        <v>100</v>
      </c>
      <c r="E9" s="8">
        <f t="shared" si="1"/>
        <v>49.74874371859296</v>
      </c>
      <c r="F9" s="8">
        <f t="shared" si="2"/>
        <v>50.25125628140703</v>
      </c>
      <c r="G9" s="23">
        <v>2</v>
      </c>
      <c r="H9" s="25" t="s">
        <v>24</v>
      </c>
      <c r="I9" s="26">
        <v>2</v>
      </c>
      <c r="J9" s="24" t="s">
        <v>24</v>
      </c>
      <c r="K9" s="39">
        <f>I9/G9*100</f>
        <v>100</v>
      </c>
      <c r="L9" s="12" t="s">
        <v>15</v>
      </c>
      <c r="M9" s="10">
        <f>N9+O9</f>
        <v>242</v>
      </c>
      <c r="N9" s="7">
        <v>112</v>
      </c>
      <c r="O9" s="7">
        <v>130</v>
      </c>
      <c r="P9" s="8">
        <f>N9/M9*100</f>
        <v>46.28099173553719</v>
      </c>
      <c r="Q9" s="8">
        <f>O9/M9*100</f>
        <v>53.71900826446281</v>
      </c>
      <c r="R9" s="36">
        <v>3</v>
      </c>
      <c r="S9" s="25" t="s">
        <v>28</v>
      </c>
      <c r="T9" s="26">
        <v>3</v>
      </c>
      <c r="U9" s="38" t="s">
        <v>28</v>
      </c>
      <c r="V9" s="24">
        <f>T9/R9*100</f>
        <v>100</v>
      </c>
      <c r="W9" s="41" t="s">
        <v>15</v>
      </c>
      <c r="X9" s="10">
        <f>Y9+Z9</f>
        <v>68</v>
      </c>
      <c r="Y9" s="7">
        <v>27</v>
      </c>
      <c r="Z9" s="7">
        <v>41</v>
      </c>
      <c r="AA9" s="8">
        <f t="shared" si="4"/>
        <v>39.705882352941174</v>
      </c>
      <c r="AB9" s="8">
        <f t="shared" si="5"/>
        <v>60.29411764705882</v>
      </c>
      <c r="AC9" s="36">
        <v>1</v>
      </c>
      <c r="AD9" s="25" t="s">
        <v>28</v>
      </c>
      <c r="AE9" s="26">
        <v>1</v>
      </c>
      <c r="AF9" s="38" t="s">
        <v>28</v>
      </c>
      <c r="AG9" s="24">
        <f>AE9/AC9*100</f>
        <v>100</v>
      </c>
    </row>
    <row r="10" spans="1:33" ht="30.75" customHeight="1">
      <c r="A10" s="12" t="s">
        <v>16</v>
      </c>
      <c r="B10" s="10">
        <f t="shared" si="0"/>
        <v>92</v>
      </c>
      <c r="C10" s="7">
        <v>41</v>
      </c>
      <c r="D10" s="7">
        <v>51</v>
      </c>
      <c r="E10" s="8">
        <f t="shared" si="1"/>
        <v>44.565217391304344</v>
      </c>
      <c r="F10" s="8">
        <f t="shared" si="2"/>
        <v>55.434782608695656</v>
      </c>
      <c r="G10" s="23">
        <v>2</v>
      </c>
      <c r="H10" s="26" t="s">
        <v>24</v>
      </c>
      <c r="I10" s="26">
        <v>2</v>
      </c>
      <c r="J10" s="24" t="s">
        <v>24</v>
      </c>
      <c r="K10" s="39">
        <f>I10/G10*100</f>
        <v>100</v>
      </c>
      <c r="L10" s="12" t="s">
        <v>23</v>
      </c>
      <c r="M10" s="10">
        <f>N10+O10</f>
        <v>118</v>
      </c>
      <c r="N10" s="7">
        <v>46</v>
      </c>
      <c r="O10" s="7">
        <v>72</v>
      </c>
      <c r="P10" s="8">
        <f>N10/M10*100</f>
        <v>38.983050847457626</v>
      </c>
      <c r="Q10" s="8">
        <f>O10/M10*100</f>
        <v>61.016949152542374</v>
      </c>
      <c r="R10" s="36">
        <f>S10+T10</f>
        <v>12</v>
      </c>
      <c r="S10" s="26">
        <v>11</v>
      </c>
      <c r="T10" s="26">
        <v>1</v>
      </c>
      <c r="U10" s="38">
        <f>S10/R10*100</f>
        <v>91.66666666666666</v>
      </c>
      <c r="V10" s="24">
        <f>T10/R10*100</f>
        <v>8.333333333333332</v>
      </c>
      <c r="W10" s="41" t="s">
        <v>23</v>
      </c>
      <c r="X10" s="10">
        <f aca="true" t="shared" si="6" ref="X10:X20">Y10+Z10</f>
        <v>179</v>
      </c>
      <c r="Y10" s="7">
        <v>106</v>
      </c>
      <c r="Z10" s="7">
        <v>73</v>
      </c>
      <c r="AA10" s="8">
        <f t="shared" si="4"/>
        <v>59.217877094972074</v>
      </c>
      <c r="AB10" s="8">
        <f t="shared" si="5"/>
        <v>40.78212290502793</v>
      </c>
      <c r="AC10" s="36">
        <v>9</v>
      </c>
      <c r="AD10" s="26">
        <v>9</v>
      </c>
      <c r="AE10" s="26" t="s">
        <v>24</v>
      </c>
      <c r="AF10" s="38">
        <f>AD10/AC10*100</f>
        <v>100</v>
      </c>
      <c r="AG10" s="24" t="s">
        <v>28</v>
      </c>
    </row>
    <row r="11" spans="1:33" ht="30.75" customHeight="1">
      <c r="A11" s="12" t="s">
        <v>22</v>
      </c>
      <c r="B11" s="10">
        <f t="shared" si="0"/>
        <v>25</v>
      </c>
      <c r="C11" s="7">
        <v>16</v>
      </c>
      <c r="D11" s="7">
        <v>9</v>
      </c>
      <c r="E11" s="8">
        <f t="shared" si="1"/>
        <v>64</v>
      </c>
      <c r="F11" s="8">
        <f t="shared" si="2"/>
        <v>36</v>
      </c>
      <c r="G11" s="23">
        <v>14</v>
      </c>
      <c r="H11" s="26">
        <v>14</v>
      </c>
      <c r="I11" s="26" t="s">
        <v>24</v>
      </c>
      <c r="J11" s="24">
        <f>H11/G11*100</f>
        <v>100</v>
      </c>
      <c r="K11" s="39" t="s">
        <v>24</v>
      </c>
      <c r="L11" s="12" t="s">
        <v>20</v>
      </c>
      <c r="M11" s="10">
        <f>N11+O11</f>
        <v>80</v>
      </c>
      <c r="N11" s="7">
        <v>39</v>
      </c>
      <c r="O11" s="7">
        <v>41</v>
      </c>
      <c r="P11" s="8">
        <f>N11/M11*100</f>
        <v>48.75</v>
      </c>
      <c r="Q11" s="8">
        <f>O11/M11*100</f>
        <v>51.24999999999999</v>
      </c>
      <c r="R11" s="36">
        <f>S11+T11</f>
        <v>13</v>
      </c>
      <c r="S11" s="26">
        <v>9</v>
      </c>
      <c r="T11" s="26">
        <v>4</v>
      </c>
      <c r="U11" s="38">
        <f>S11/R11*100</f>
        <v>69.23076923076923</v>
      </c>
      <c r="V11" s="24">
        <f>T11/R11*100</f>
        <v>30.76923076923077</v>
      </c>
      <c r="W11" s="41" t="s">
        <v>20</v>
      </c>
      <c r="X11" s="10">
        <f t="shared" si="6"/>
        <v>80</v>
      </c>
      <c r="Y11" s="7">
        <v>38</v>
      </c>
      <c r="Z11" s="7">
        <v>42</v>
      </c>
      <c r="AA11" s="8">
        <f t="shared" si="4"/>
        <v>47.5</v>
      </c>
      <c r="AB11" s="8">
        <f t="shared" si="5"/>
        <v>52.5</v>
      </c>
      <c r="AC11" s="36">
        <f>AD11+AE11</f>
        <v>11</v>
      </c>
      <c r="AD11" s="26">
        <v>8</v>
      </c>
      <c r="AE11" s="26">
        <v>3</v>
      </c>
      <c r="AF11" s="38">
        <f>AD11/AC11*100</f>
        <v>72.72727272727273</v>
      </c>
      <c r="AG11" s="24">
        <f>AE11/AC11*100</f>
        <v>27.27272727272727</v>
      </c>
    </row>
    <row r="12" spans="1:33" ht="30.75" customHeight="1">
      <c r="A12" s="12" t="s">
        <v>23</v>
      </c>
      <c r="B12" s="10">
        <f t="shared" si="0"/>
        <v>150</v>
      </c>
      <c r="C12" s="7">
        <v>108</v>
      </c>
      <c r="D12" s="7">
        <v>42</v>
      </c>
      <c r="E12" s="8">
        <f t="shared" si="1"/>
        <v>72</v>
      </c>
      <c r="F12" s="8">
        <f t="shared" si="2"/>
        <v>28.000000000000004</v>
      </c>
      <c r="G12" s="23">
        <f t="shared" si="3"/>
        <v>16</v>
      </c>
      <c r="H12" s="26">
        <v>12</v>
      </c>
      <c r="I12" s="26">
        <v>4</v>
      </c>
      <c r="J12" s="24">
        <f>H12/G12*100</f>
        <v>75</v>
      </c>
      <c r="K12" s="39">
        <f>I12/G12*100</f>
        <v>25</v>
      </c>
      <c r="L12" s="12" t="s">
        <v>34</v>
      </c>
      <c r="M12" s="10">
        <f aca="true" t="shared" si="7" ref="M12:M19">N12+O12</f>
        <v>120</v>
      </c>
      <c r="N12" s="7">
        <v>100</v>
      </c>
      <c r="O12" s="7">
        <v>20</v>
      </c>
      <c r="P12" s="8">
        <f aca="true" t="shared" si="8" ref="P12:P20">N12/M12*100</f>
        <v>83.33333333333334</v>
      </c>
      <c r="Q12" s="8">
        <f aca="true" t="shared" si="9" ref="Q12:Q20">O12/M12*100</f>
        <v>16.666666666666664</v>
      </c>
      <c r="R12" s="36">
        <f>SUM(S12:T12)</f>
        <v>8</v>
      </c>
      <c r="S12" s="26">
        <v>8</v>
      </c>
      <c r="T12" s="26" t="s">
        <v>28</v>
      </c>
      <c r="U12" s="38">
        <f aca="true" t="shared" si="10" ref="U12:U18">S12/R12*100</f>
        <v>100</v>
      </c>
      <c r="V12" s="24" t="s">
        <v>28</v>
      </c>
      <c r="W12" s="41" t="s">
        <v>54</v>
      </c>
      <c r="X12" s="10">
        <f t="shared" si="6"/>
        <v>46</v>
      </c>
      <c r="Y12" s="7">
        <v>22</v>
      </c>
      <c r="Z12" s="7">
        <v>24</v>
      </c>
      <c r="AA12" s="8">
        <f t="shared" si="4"/>
        <v>47.82608695652174</v>
      </c>
      <c r="AB12" s="8">
        <f t="shared" si="5"/>
        <v>52.17391304347826</v>
      </c>
      <c r="AC12" s="36">
        <f>SUM(AD12:AE12)</f>
        <v>1</v>
      </c>
      <c r="AD12" s="26" t="s">
        <v>24</v>
      </c>
      <c r="AE12" s="26">
        <v>1</v>
      </c>
      <c r="AF12" s="38" t="s">
        <v>24</v>
      </c>
      <c r="AG12" s="38">
        <f>AE12/AC12*100</f>
        <v>100</v>
      </c>
    </row>
    <row r="13" spans="1:33" ht="30.75" customHeight="1">
      <c r="A13" s="12" t="s">
        <v>20</v>
      </c>
      <c r="B13" s="10">
        <f t="shared" si="0"/>
        <v>134</v>
      </c>
      <c r="C13" s="7">
        <v>58</v>
      </c>
      <c r="D13" s="7">
        <v>76</v>
      </c>
      <c r="E13" s="8">
        <f t="shared" si="1"/>
        <v>43.28358208955223</v>
      </c>
      <c r="F13" s="8">
        <f t="shared" si="2"/>
        <v>56.71641791044776</v>
      </c>
      <c r="G13" s="23">
        <f t="shared" si="3"/>
        <v>16</v>
      </c>
      <c r="H13" s="26">
        <v>11</v>
      </c>
      <c r="I13" s="26">
        <v>5</v>
      </c>
      <c r="J13" s="24">
        <v>68.7</v>
      </c>
      <c r="K13" s="39">
        <f>I13/G13*100</f>
        <v>31.25</v>
      </c>
      <c r="L13" s="12" t="s">
        <v>35</v>
      </c>
      <c r="M13" s="10">
        <f t="shared" si="7"/>
        <v>100</v>
      </c>
      <c r="N13" s="7">
        <v>45</v>
      </c>
      <c r="O13" s="7">
        <v>55</v>
      </c>
      <c r="P13" s="8">
        <f t="shared" si="8"/>
        <v>45</v>
      </c>
      <c r="Q13" s="8">
        <f t="shared" si="9"/>
        <v>55.00000000000001</v>
      </c>
      <c r="R13" s="36">
        <f>SUM(S13:T13)</f>
        <v>2</v>
      </c>
      <c r="S13" s="26">
        <v>2</v>
      </c>
      <c r="T13" s="26" t="s">
        <v>28</v>
      </c>
      <c r="U13" s="38">
        <f t="shared" si="10"/>
        <v>100</v>
      </c>
      <c r="V13" s="24" t="s">
        <v>28</v>
      </c>
      <c r="W13" s="41" t="s">
        <v>55</v>
      </c>
      <c r="X13" s="10">
        <f t="shared" si="6"/>
        <v>100</v>
      </c>
      <c r="Y13" s="7">
        <v>85</v>
      </c>
      <c r="Z13" s="7">
        <v>15</v>
      </c>
      <c r="AA13" s="8">
        <f t="shared" si="4"/>
        <v>85</v>
      </c>
      <c r="AB13" s="8">
        <f t="shared" si="5"/>
        <v>15</v>
      </c>
      <c r="AC13" s="36">
        <f aca="true" t="shared" si="11" ref="AC13:AC21">SUM(AD13:AE13)</f>
        <v>2</v>
      </c>
      <c r="AD13" s="26">
        <v>2</v>
      </c>
      <c r="AE13" s="38" t="s">
        <v>24</v>
      </c>
      <c r="AF13" s="38">
        <f aca="true" t="shared" si="12" ref="AF13:AF20">AD13/AC13*100</f>
        <v>100</v>
      </c>
      <c r="AG13" s="38" t="s">
        <v>24</v>
      </c>
    </row>
    <row r="14" spans="1:33" ht="30.75" customHeight="1">
      <c r="A14" s="12" t="s">
        <v>21</v>
      </c>
      <c r="B14" s="10">
        <f t="shared" si="0"/>
        <v>87</v>
      </c>
      <c r="C14" s="7">
        <v>45</v>
      </c>
      <c r="D14" s="7">
        <v>42</v>
      </c>
      <c r="E14" s="8">
        <f>C14/B14*100</f>
        <v>51.724137931034484</v>
      </c>
      <c r="F14" s="8">
        <f>D14/B14*100</f>
        <v>48.275862068965516</v>
      </c>
      <c r="G14" s="23">
        <v>1</v>
      </c>
      <c r="H14" s="26">
        <v>1</v>
      </c>
      <c r="I14" s="26" t="s">
        <v>24</v>
      </c>
      <c r="J14" s="24">
        <f>H14/G14*100</f>
        <v>100</v>
      </c>
      <c r="K14" s="39" t="s">
        <v>24</v>
      </c>
      <c r="L14" s="12" t="s">
        <v>33</v>
      </c>
      <c r="M14" s="10">
        <f t="shared" si="7"/>
        <v>48</v>
      </c>
      <c r="N14" s="7">
        <v>27</v>
      </c>
      <c r="O14" s="7">
        <v>21</v>
      </c>
      <c r="P14" s="8">
        <f t="shared" si="8"/>
        <v>56.25</v>
      </c>
      <c r="Q14" s="8">
        <f t="shared" si="9"/>
        <v>43.75</v>
      </c>
      <c r="R14" s="36">
        <f>SUM(S14:T14)</f>
        <v>6</v>
      </c>
      <c r="S14" s="26">
        <v>4</v>
      </c>
      <c r="T14" s="26">
        <v>2</v>
      </c>
      <c r="U14" s="38">
        <f t="shared" si="10"/>
        <v>66.66666666666666</v>
      </c>
      <c r="V14" s="38">
        <f>T14/R14*100</f>
        <v>33.33333333333333</v>
      </c>
      <c r="W14" s="41" t="s">
        <v>33</v>
      </c>
      <c r="X14" s="10">
        <f>SUM(Y14:Z14)</f>
        <v>45</v>
      </c>
      <c r="Y14" s="7">
        <v>35</v>
      </c>
      <c r="Z14" s="7">
        <v>10</v>
      </c>
      <c r="AA14" s="8">
        <f>Y14/X14*100</f>
        <v>77.77777777777779</v>
      </c>
      <c r="AB14" s="8">
        <f>Z14/X14*100</f>
        <v>22.22222222222222</v>
      </c>
      <c r="AC14" s="36">
        <f>SUM(AD14:AE14)</f>
        <v>3</v>
      </c>
      <c r="AD14" s="26" t="s">
        <v>24</v>
      </c>
      <c r="AE14" s="26">
        <v>3</v>
      </c>
      <c r="AF14" s="38" t="s">
        <v>24</v>
      </c>
      <c r="AG14" s="38">
        <f>AE14/AC14*100</f>
        <v>100</v>
      </c>
    </row>
    <row r="15" spans="2:33" ht="30.75" customHeight="1">
      <c r="B15" s="43"/>
      <c r="C15" s="2"/>
      <c r="D15" s="2"/>
      <c r="E15" s="2"/>
      <c r="F15" s="2"/>
      <c r="K15" s="19"/>
      <c r="L15" s="12" t="s">
        <v>29</v>
      </c>
      <c r="M15" s="10">
        <f t="shared" si="7"/>
        <v>50</v>
      </c>
      <c r="N15" s="7">
        <v>40</v>
      </c>
      <c r="O15" s="7">
        <v>10</v>
      </c>
      <c r="P15" s="8">
        <f t="shared" si="8"/>
        <v>80</v>
      </c>
      <c r="Q15" s="8">
        <f t="shared" si="9"/>
        <v>20</v>
      </c>
      <c r="R15" s="36">
        <v>1</v>
      </c>
      <c r="S15" s="26">
        <v>1</v>
      </c>
      <c r="T15" s="26" t="s">
        <v>28</v>
      </c>
      <c r="U15" s="38">
        <f t="shared" si="10"/>
        <v>100</v>
      </c>
      <c r="V15" s="24" t="s">
        <v>28</v>
      </c>
      <c r="W15" s="41" t="s">
        <v>47</v>
      </c>
      <c r="X15" s="10">
        <f t="shared" si="6"/>
        <v>41</v>
      </c>
      <c r="Y15" s="7">
        <v>20</v>
      </c>
      <c r="Z15" s="7">
        <v>21</v>
      </c>
      <c r="AA15" s="8">
        <f t="shared" si="4"/>
        <v>48.78048780487805</v>
      </c>
      <c r="AB15" s="8">
        <f t="shared" si="5"/>
        <v>51.21951219512195</v>
      </c>
      <c r="AC15" s="36">
        <f t="shared" si="11"/>
        <v>1</v>
      </c>
      <c r="AD15" s="24" t="s">
        <v>28</v>
      </c>
      <c r="AE15" s="26">
        <v>1</v>
      </c>
      <c r="AF15" s="24" t="s">
        <v>28</v>
      </c>
      <c r="AG15" s="38">
        <f>AE15/AC15*100</f>
        <v>100</v>
      </c>
    </row>
    <row r="16" spans="2:33" ht="30.75" customHeight="1">
      <c r="B16" s="43"/>
      <c r="C16" s="2"/>
      <c r="D16" s="2"/>
      <c r="E16" s="2"/>
      <c r="F16" s="2"/>
      <c r="K16" s="19"/>
      <c r="L16" s="12" t="s">
        <v>30</v>
      </c>
      <c r="M16" s="10">
        <f t="shared" si="7"/>
        <v>57</v>
      </c>
      <c r="N16" s="7">
        <v>37</v>
      </c>
      <c r="O16" s="7">
        <v>20</v>
      </c>
      <c r="P16" s="8">
        <f t="shared" si="8"/>
        <v>64.91228070175438</v>
      </c>
      <c r="Q16" s="8">
        <f t="shared" si="9"/>
        <v>35.08771929824561</v>
      </c>
      <c r="R16" s="36">
        <v>3</v>
      </c>
      <c r="S16" s="26">
        <v>3</v>
      </c>
      <c r="T16" s="26" t="s">
        <v>28</v>
      </c>
      <c r="U16" s="38">
        <f t="shared" si="10"/>
        <v>100</v>
      </c>
      <c r="V16" s="24" t="s">
        <v>28</v>
      </c>
      <c r="W16" s="42" t="s">
        <v>48</v>
      </c>
      <c r="X16" s="10">
        <f t="shared" si="6"/>
        <v>63</v>
      </c>
      <c r="Y16" s="7">
        <v>29</v>
      </c>
      <c r="Z16" s="7">
        <v>34</v>
      </c>
      <c r="AA16" s="8">
        <f t="shared" si="4"/>
        <v>46.03174603174603</v>
      </c>
      <c r="AB16" s="8">
        <f t="shared" si="5"/>
        <v>53.96825396825397</v>
      </c>
      <c r="AC16" s="36">
        <f t="shared" si="11"/>
        <v>1</v>
      </c>
      <c r="AD16" s="26">
        <v>1</v>
      </c>
      <c r="AE16" s="24" t="s">
        <v>28</v>
      </c>
      <c r="AF16" s="38">
        <f t="shared" si="12"/>
        <v>100</v>
      </c>
      <c r="AG16" s="24" t="s">
        <v>28</v>
      </c>
    </row>
    <row r="17" spans="2:33" ht="30.75" customHeight="1">
      <c r="B17" s="44"/>
      <c r="K17" s="19"/>
      <c r="L17" s="12" t="s">
        <v>31</v>
      </c>
      <c r="M17" s="10">
        <f t="shared" si="7"/>
        <v>28</v>
      </c>
      <c r="N17" s="7">
        <v>24</v>
      </c>
      <c r="O17" s="7">
        <v>4</v>
      </c>
      <c r="P17" s="8">
        <f t="shared" si="8"/>
        <v>85.71428571428571</v>
      </c>
      <c r="Q17" s="8">
        <f t="shared" si="9"/>
        <v>14.285714285714285</v>
      </c>
      <c r="R17" s="36">
        <v>1</v>
      </c>
      <c r="S17" s="26">
        <v>1</v>
      </c>
      <c r="T17" s="26" t="s">
        <v>28</v>
      </c>
      <c r="U17" s="38">
        <f t="shared" si="10"/>
        <v>100</v>
      </c>
      <c r="V17" s="24" t="s">
        <v>28</v>
      </c>
      <c r="W17" s="42" t="s">
        <v>49</v>
      </c>
      <c r="X17" s="10">
        <f t="shared" si="6"/>
        <v>40</v>
      </c>
      <c r="Y17" s="7">
        <v>21</v>
      </c>
      <c r="Z17" s="7">
        <v>19</v>
      </c>
      <c r="AA17" s="8">
        <f t="shared" si="4"/>
        <v>52.5</v>
      </c>
      <c r="AB17" s="8">
        <f t="shared" si="5"/>
        <v>47.5</v>
      </c>
      <c r="AC17" s="36">
        <f t="shared" si="11"/>
        <v>1</v>
      </c>
      <c r="AD17" s="26">
        <v>1</v>
      </c>
      <c r="AE17" s="24" t="s">
        <v>28</v>
      </c>
      <c r="AF17" s="38">
        <f t="shared" si="12"/>
        <v>100</v>
      </c>
      <c r="AG17" s="24" t="s">
        <v>28</v>
      </c>
    </row>
    <row r="18" spans="2:33" ht="30.75" customHeight="1">
      <c r="B18" s="44"/>
      <c r="G18" s="6"/>
      <c r="H18" s="6"/>
      <c r="I18" s="6"/>
      <c r="K18" s="19"/>
      <c r="L18" s="12" t="s">
        <v>32</v>
      </c>
      <c r="M18" s="10">
        <f t="shared" si="7"/>
        <v>41</v>
      </c>
      <c r="N18" s="7">
        <v>27</v>
      </c>
      <c r="O18" s="7">
        <v>14</v>
      </c>
      <c r="P18" s="8">
        <f t="shared" si="8"/>
        <v>65.85365853658537</v>
      </c>
      <c r="Q18" s="8">
        <f t="shared" si="9"/>
        <v>34.146341463414636</v>
      </c>
      <c r="R18" s="36">
        <v>1</v>
      </c>
      <c r="S18" s="26">
        <v>1</v>
      </c>
      <c r="T18" s="26" t="s">
        <v>28</v>
      </c>
      <c r="U18" s="38">
        <f t="shared" si="10"/>
        <v>100</v>
      </c>
      <c r="V18" s="24" t="s">
        <v>28</v>
      </c>
      <c r="W18" s="42" t="s">
        <v>50</v>
      </c>
      <c r="X18" s="10">
        <f t="shared" si="6"/>
        <v>68</v>
      </c>
      <c r="Y18" s="7">
        <v>37</v>
      </c>
      <c r="Z18" s="7">
        <v>31</v>
      </c>
      <c r="AA18" s="8">
        <f t="shared" si="4"/>
        <v>54.41176470588235</v>
      </c>
      <c r="AB18" s="8">
        <f t="shared" si="5"/>
        <v>45.588235294117645</v>
      </c>
      <c r="AC18" s="36">
        <f t="shared" si="11"/>
        <v>1</v>
      </c>
      <c r="AD18" s="26">
        <v>1</v>
      </c>
      <c r="AE18" s="24" t="s">
        <v>28</v>
      </c>
      <c r="AF18" s="38">
        <f t="shared" si="12"/>
        <v>100</v>
      </c>
      <c r="AG18" s="24" t="s">
        <v>28</v>
      </c>
    </row>
    <row r="19" spans="2:33" ht="30.75" customHeight="1">
      <c r="B19" s="44"/>
      <c r="K19" s="19"/>
      <c r="L19" s="12" t="s">
        <v>26</v>
      </c>
      <c r="M19" s="10">
        <f t="shared" si="7"/>
        <v>19</v>
      </c>
      <c r="N19" s="7">
        <v>14</v>
      </c>
      <c r="O19" s="7">
        <v>5</v>
      </c>
      <c r="P19" s="8">
        <f t="shared" si="8"/>
        <v>73.68421052631578</v>
      </c>
      <c r="Q19" s="8">
        <f t="shared" si="9"/>
        <v>26.31578947368421</v>
      </c>
      <c r="R19" s="36">
        <v>1</v>
      </c>
      <c r="S19" s="26" t="s">
        <v>28</v>
      </c>
      <c r="T19" s="26">
        <v>1</v>
      </c>
      <c r="U19" s="38" t="s">
        <v>28</v>
      </c>
      <c r="V19" s="24">
        <f>T19/R19*100</f>
        <v>100</v>
      </c>
      <c r="W19" s="41" t="s">
        <v>51</v>
      </c>
      <c r="X19" s="10">
        <f t="shared" si="6"/>
        <v>38</v>
      </c>
      <c r="Y19" s="7">
        <v>21</v>
      </c>
      <c r="Z19" s="7">
        <v>17</v>
      </c>
      <c r="AA19" s="8">
        <f t="shared" si="4"/>
        <v>55.26315789473685</v>
      </c>
      <c r="AB19" s="8">
        <f t="shared" si="5"/>
        <v>44.73684210526316</v>
      </c>
      <c r="AC19" s="36">
        <f t="shared" si="11"/>
        <v>1</v>
      </c>
      <c r="AD19" s="26">
        <v>1</v>
      </c>
      <c r="AE19" s="24" t="s">
        <v>28</v>
      </c>
      <c r="AF19" s="38">
        <f t="shared" si="12"/>
        <v>100</v>
      </c>
      <c r="AG19" s="24" t="s">
        <v>28</v>
      </c>
    </row>
    <row r="20" spans="2:33" ht="30.75" customHeight="1">
      <c r="B20" s="44"/>
      <c r="K20" s="19"/>
      <c r="L20" s="12" t="s">
        <v>27</v>
      </c>
      <c r="M20" s="10">
        <f>N20+O20</f>
        <v>22</v>
      </c>
      <c r="N20" s="7">
        <v>16</v>
      </c>
      <c r="O20" s="7">
        <v>6</v>
      </c>
      <c r="P20" s="8">
        <f t="shared" si="8"/>
        <v>72.72727272727273</v>
      </c>
      <c r="Q20" s="8">
        <f t="shared" si="9"/>
        <v>27.27272727272727</v>
      </c>
      <c r="R20" s="36">
        <v>1</v>
      </c>
      <c r="S20" s="26">
        <v>1</v>
      </c>
      <c r="T20" s="26" t="s">
        <v>28</v>
      </c>
      <c r="U20" s="38">
        <f>S20/R20*100</f>
        <v>100</v>
      </c>
      <c r="V20" s="24" t="s">
        <v>28</v>
      </c>
      <c r="W20" s="41" t="s">
        <v>52</v>
      </c>
      <c r="X20" s="10">
        <f t="shared" si="6"/>
        <v>33</v>
      </c>
      <c r="Y20" s="7">
        <v>14</v>
      </c>
      <c r="Z20" s="7">
        <v>19</v>
      </c>
      <c r="AA20" s="8">
        <f t="shared" si="4"/>
        <v>42.42424242424242</v>
      </c>
      <c r="AB20" s="8">
        <f t="shared" si="5"/>
        <v>57.57575757575758</v>
      </c>
      <c r="AC20" s="36">
        <f t="shared" si="11"/>
        <v>1</v>
      </c>
      <c r="AD20" s="26">
        <v>1</v>
      </c>
      <c r="AE20" s="24" t="s">
        <v>28</v>
      </c>
      <c r="AF20" s="38">
        <f t="shared" si="12"/>
        <v>100</v>
      </c>
      <c r="AG20" s="24" t="s">
        <v>28</v>
      </c>
    </row>
    <row r="21" spans="2:33" ht="46.5" customHeight="1">
      <c r="B21" s="44"/>
      <c r="L21" s="45"/>
      <c r="W21" s="41" t="s">
        <v>53</v>
      </c>
      <c r="X21" s="10">
        <f>Y21+Z21</f>
        <v>46</v>
      </c>
      <c r="Y21" s="7">
        <v>18</v>
      </c>
      <c r="Z21" s="7">
        <v>28</v>
      </c>
      <c r="AA21" s="8">
        <f t="shared" si="4"/>
        <v>39.130434782608695</v>
      </c>
      <c r="AB21" s="8">
        <f t="shared" si="5"/>
        <v>60.86956521739131</v>
      </c>
      <c r="AC21" s="36">
        <f t="shared" si="11"/>
        <v>1</v>
      </c>
      <c r="AD21" s="26">
        <v>1</v>
      </c>
      <c r="AE21" s="24" t="s">
        <v>28</v>
      </c>
      <c r="AF21" s="38">
        <f>AD21/AC21*100</f>
        <v>100</v>
      </c>
      <c r="AG21" s="24" t="s">
        <v>28</v>
      </c>
    </row>
    <row r="22" spans="2:33" ht="30.75" customHeight="1">
      <c r="B22" s="44"/>
      <c r="L22" s="45"/>
      <c r="W22" s="41" t="s">
        <v>37</v>
      </c>
      <c r="X22" s="10">
        <f aca="true" t="shared" si="13" ref="X22:X27">SUM(Y22:Z22)</f>
        <v>42</v>
      </c>
      <c r="Y22" s="7">
        <v>22</v>
      </c>
      <c r="Z22" s="7">
        <v>20</v>
      </c>
      <c r="AA22" s="8">
        <f t="shared" si="4"/>
        <v>52.38095238095239</v>
      </c>
      <c r="AB22" s="8">
        <f t="shared" si="5"/>
        <v>47.61904761904761</v>
      </c>
      <c r="AC22" s="36">
        <f aca="true" t="shared" si="14" ref="AC22:AC27">SUM(AD22:AE22)</f>
        <v>1</v>
      </c>
      <c r="AD22" s="26">
        <v>1</v>
      </c>
      <c r="AE22" s="26" t="s">
        <v>28</v>
      </c>
      <c r="AF22" s="38">
        <f>AD22/AC22*100</f>
        <v>100</v>
      </c>
      <c r="AG22" s="26" t="s">
        <v>28</v>
      </c>
    </row>
    <row r="23" spans="2:33" ht="30.75" customHeight="1">
      <c r="B23" s="44"/>
      <c r="L23" s="45"/>
      <c r="W23" s="41" t="s">
        <v>38</v>
      </c>
      <c r="X23" s="10">
        <f t="shared" si="13"/>
        <v>42</v>
      </c>
      <c r="Y23" s="7">
        <v>19</v>
      </c>
      <c r="Z23" s="7">
        <v>23</v>
      </c>
      <c r="AA23" s="8">
        <f t="shared" si="4"/>
        <v>45.23809523809524</v>
      </c>
      <c r="AB23" s="8">
        <f t="shared" si="5"/>
        <v>54.761904761904766</v>
      </c>
      <c r="AC23" s="36">
        <f t="shared" si="14"/>
        <v>1</v>
      </c>
      <c r="AD23" s="26">
        <v>1</v>
      </c>
      <c r="AE23" s="26" t="s">
        <v>28</v>
      </c>
      <c r="AF23" s="38">
        <f>AD23/AC23*100</f>
        <v>100</v>
      </c>
      <c r="AG23" s="26" t="s">
        <v>28</v>
      </c>
    </row>
    <row r="24" spans="2:33" ht="30.75" customHeight="1">
      <c r="B24" s="44"/>
      <c r="L24" s="45"/>
      <c r="W24" s="41" t="s">
        <v>39</v>
      </c>
      <c r="X24" s="10">
        <f t="shared" si="13"/>
        <v>60</v>
      </c>
      <c r="Y24" s="7">
        <v>27</v>
      </c>
      <c r="Z24" s="7">
        <v>33</v>
      </c>
      <c r="AA24" s="8">
        <f t="shared" si="4"/>
        <v>45</v>
      </c>
      <c r="AB24" s="8">
        <f t="shared" si="5"/>
        <v>55.00000000000001</v>
      </c>
      <c r="AC24" s="36">
        <f t="shared" si="14"/>
        <v>1</v>
      </c>
      <c r="AD24" s="26">
        <v>1</v>
      </c>
      <c r="AE24" s="26" t="s">
        <v>28</v>
      </c>
      <c r="AF24" s="38">
        <f>AD24/AC24*100</f>
        <v>100</v>
      </c>
      <c r="AG24" s="26" t="s">
        <v>28</v>
      </c>
    </row>
    <row r="25" spans="2:33" ht="30.75" customHeight="1">
      <c r="B25" s="44"/>
      <c r="L25" s="45"/>
      <c r="W25" s="41" t="s">
        <v>40</v>
      </c>
      <c r="X25" s="10">
        <f t="shared" si="13"/>
        <v>40</v>
      </c>
      <c r="Y25" s="7">
        <v>20</v>
      </c>
      <c r="Z25" s="7">
        <v>20</v>
      </c>
      <c r="AA25" s="8">
        <f t="shared" si="4"/>
        <v>50</v>
      </c>
      <c r="AB25" s="8">
        <f t="shared" si="5"/>
        <v>50</v>
      </c>
      <c r="AC25" s="36">
        <f t="shared" si="14"/>
        <v>1</v>
      </c>
      <c r="AD25" s="26" t="s">
        <v>28</v>
      </c>
      <c r="AE25" s="26">
        <v>1</v>
      </c>
      <c r="AF25" s="26" t="s">
        <v>28</v>
      </c>
      <c r="AG25" s="24">
        <f>AE25/AC25*100</f>
        <v>100</v>
      </c>
    </row>
    <row r="26" spans="2:33" ht="30.75" customHeight="1">
      <c r="B26" s="44"/>
      <c r="L26" s="45"/>
      <c r="W26" s="41" t="s">
        <v>41</v>
      </c>
      <c r="X26" s="10">
        <f t="shared" si="13"/>
        <v>88</v>
      </c>
      <c r="Y26" s="7">
        <v>57</v>
      </c>
      <c r="Z26" s="7">
        <v>31</v>
      </c>
      <c r="AA26" s="8">
        <f t="shared" si="4"/>
        <v>64.77272727272727</v>
      </c>
      <c r="AB26" s="8">
        <f t="shared" si="5"/>
        <v>35.22727272727273</v>
      </c>
      <c r="AC26" s="36">
        <f t="shared" si="14"/>
        <v>1</v>
      </c>
      <c r="AD26" s="26" t="s">
        <v>28</v>
      </c>
      <c r="AE26" s="26">
        <v>1</v>
      </c>
      <c r="AF26" s="26" t="s">
        <v>28</v>
      </c>
      <c r="AG26" s="24">
        <f>AE26/AC26*100</f>
        <v>100</v>
      </c>
    </row>
    <row r="27" spans="2:33" ht="30.75" customHeight="1">
      <c r="B27" s="44"/>
      <c r="L27" s="45"/>
      <c r="W27" s="41" t="s">
        <v>42</v>
      </c>
      <c r="X27" s="10">
        <f t="shared" si="13"/>
        <v>1742</v>
      </c>
      <c r="Y27" s="7">
        <v>1541</v>
      </c>
      <c r="Z27" s="7">
        <v>201</v>
      </c>
      <c r="AA27" s="8">
        <f t="shared" si="4"/>
        <v>88.46153846153845</v>
      </c>
      <c r="AB27" s="8">
        <f t="shared" si="5"/>
        <v>11.538461538461538</v>
      </c>
      <c r="AC27" s="36">
        <f t="shared" si="14"/>
        <v>7</v>
      </c>
      <c r="AD27" s="15">
        <v>7</v>
      </c>
      <c r="AE27" s="15" t="s">
        <v>24</v>
      </c>
      <c r="AF27" s="38">
        <f>AD27/AC27*100</f>
        <v>100</v>
      </c>
      <c r="AG27" s="26" t="s">
        <v>28</v>
      </c>
    </row>
    <row r="28" spans="2:33" ht="30.75" customHeight="1">
      <c r="B28" s="44"/>
      <c r="L28" s="45"/>
      <c r="W28" s="41" t="s">
        <v>43</v>
      </c>
      <c r="X28" s="10">
        <f>SUM(Y28:Z28)</f>
        <v>38</v>
      </c>
      <c r="Y28" s="7">
        <v>19</v>
      </c>
      <c r="Z28" s="7">
        <v>19</v>
      </c>
      <c r="AA28" s="8">
        <f t="shared" si="4"/>
        <v>50</v>
      </c>
      <c r="AB28" s="8">
        <f t="shared" si="5"/>
        <v>50</v>
      </c>
      <c r="AC28" s="36">
        <f>SUM(AD28:AE28)</f>
        <v>13</v>
      </c>
      <c r="AD28" s="26">
        <v>12</v>
      </c>
      <c r="AE28" s="26">
        <v>1</v>
      </c>
      <c r="AF28" s="38">
        <f>AD28/AC28*100</f>
        <v>92.3076923076923</v>
      </c>
      <c r="AG28" s="38">
        <f>AE28/AC28*100</f>
        <v>7.6923076923076925</v>
      </c>
    </row>
    <row r="29" spans="2:33" ht="30.75" customHeight="1">
      <c r="B29" s="44"/>
      <c r="L29" s="45"/>
      <c r="W29" s="17" t="s">
        <v>44</v>
      </c>
      <c r="X29" s="10">
        <f>SUM(Y29:Z29)</f>
        <v>87</v>
      </c>
      <c r="Y29" s="7">
        <v>55</v>
      </c>
      <c r="Z29" s="7">
        <v>32</v>
      </c>
      <c r="AA29" s="8">
        <f t="shared" si="4"/>
        <v>63.2183908045977</v>
      </c>
      <c r="AB29" s="8">
        <f t="shared" si="5"/>
        <v>36.7816091954023</v>
      </c>
      <c r="AC29" s="36">
        <f>SUM(AD29:AE29)</f>
        <v>1</v>
      </c>
      <c r="AD29" s="26" t="s">
        <v>24</v>
      </c>
      <c r="AE29" s="26">
        <v>1</v>
      </c>
      <c r="AF29" s="38" t="s">
        <v>24</v>
      </c>
      <c r="AG29" s="38">
        <f>AE29/AC29*100</f>
        <v>100</v>
      </c>
    </row>
    <row r="30" spans="2:33" ht="30.75" customHeight="1">
      <c r="B30" s="44"/>
      <c r="L30" s="45"/>
      <c r="W30" s="41" t="s">
        <v>45</v>
      </c>
      <c r="X30" s="10">
        <f>SUM(Y30:Z30)</f>
        <v>94</v>
      </c>
      <c r="Y30" s="7">
        <v>63</v>
      </c>
      <c r="Z30" s="7">
        <v>31</v>
      </c>
      <c r="AA30" s="8">
        <f t="shared" si="4"/>
        <v>67.02127659574468</v>
      </c>
      <c r="AB30" s="8">
        <f t="shared" si="5"/>
        <v>32.97872340425532</v>
      </c>
      <c r="AC30" s="36">
        <f>SUM(AD30:AE30)</f>
        <v>1</v>
      </c>
      <c r="AD30" s="26" t="s">
        <v>24</v>
      </c>
      <c r="AE30" s="26">
        <v>1</v>
      </c>
      <c r="AF30" s="38" t="s">
        <v>24</v>
      </c>
      <c r="AG30" s="38">
        <f>AE30/AC30*100</f>
        <v>100</v>
      </c>
    </row>
    <row r="31" spans="1:33" ht="30.75" customHeight="1">
      <c r="A31" s="46"/>
      <c r="B31" s="47"/>
      <c r="C31" s="46"/>
      <c r="D31" s="46"/>
      <c r="E31" s="46"/>
      <c r="F31" s="46"/>
      <c r="G31" s="46"/>
      <c r="H31" s="46"/>
      <c r="I31" s="46"/>
      <c r="J31" s="46"/>
      <c r="K31" s="46"/>
      <c r="L31" s="48"/>
      <c r="M31" s="46"/>
      <c r="N31" s="46"/>
      <c r="O31" s="46"/>
      <c r="P31" s="46"/>
      <c r="Q31" s="46"/>
      <c r="R31" s="46"/>
      <c r="S31" s="46"/>
      <c r="T31" s="46"/>
      <c r="U31" s="46"/>
      <c r="V31" s="46"/>
      <c r="W31" s="49" t="s">
        <v>46</v>
      </c>
      <c r="X31" s="28">
        <f>SUM(Y31:Z31)</f>
        <v>107</v>
      </c>
      <c r="Y31" s="29">
        <v>75</v>
      </c>
      <c r="Z31" s="29">
        <v>32</v>
      </c>
      <c r="AA31" s="30">
        <f t="shared" si="4"/>
        <v>70.09345794392523</v>
      </c>
      <c r="AB31" s="30">
        <f t="shared" si="5"/>
        <v>29.906542056074763</v>
      </c>
      <c r="AC31" s="35">
        <f>SUM(AD31:AE31)</f>
        <v>1</v>
      </c>
      <c r="AD31" s="33" t="s">
        <v>24</v>
      </c>
      <c r="AE31" s="33">
        <v>1</v>
      </c>
      <c r="AF31" s="37" t="s">
        <v>24</v>
      </c>
      <c r="AG31" s="37">
        <f>AE31/AC31*100</f>
        <v>100</v>
      </c>
    </row>
    <row r="32" ht="27" customHeight="1">
      <c r="A32" s="1" t="s">
        <v>6</v>
      </c>
    </row>
    <row r="33" ht="27" customHeight="1">
      <c r="A33" s="2" t="s">
        <v>11</v>
      </c>
    </row>
    <row r="34" ht="27" customHeight="1">
      <c r="A34" s="2"/>
    </row>
    <row r="35" ht="27" customHeight="1">
      <c r="A35" s="2"/>
    </row>
    <row r="36" ht="27" customHeight="1">
      <c r="A36" s="2"/>
    </row>
    <row r="37" ht="27" customHeight="1">
      <c r="A37" s="2"/>
    </row>
    <row r="38" ht="27" customHeight="1">
      <c r="A38" s="2"/>
    </row>
    <row r="39" ht="27" customHeight="1">
      <c r="A39" s="2"/>
    </row>
    <row r="40" spans="1:33" ht="24.75" customHeight="1">
      <c r="A40" s="208" t="s">
        <v>56</v>
      </c>
      <c r="B40" s="208"/>
      <c r="C40" s="208"/>
      <c r="D40" s="208"/>
      <c r="E40" s="208"/>
      <c r="F40" s="208"/>
      <c r="G40" s="208"/>
      <c r="H40" s="208"/>
      <c r="I40" s="208"/>
      <c r="J40" s="208"/>
      <c r="K40" s="208"/>
      <c r="L40" s="208" t="s">
        <v>79</v>
      </c>
      <c r="M40" s="208"/>
      <c r="N40" s="208"/>
      <c r="O40" s="208"/>
      <c r="P40" s="208"/>
      <c r="Q40" s="208"/>
      <c r="R40" s="208"/>
      <c r="S40" s="208"/>
      <c r="T40" s="208"/>
      <c r="U40" s="208"/>
      <c r="V40" s="208"/>
      <c r="W40" s="208"/>
      <c r="X40" s="208"/>
      <c r="Y40" s="208"/>
      <c r="Z40" s="208"/>
      <c r="AA40" s="208"/>
      <c r="AB40" s="208"/>
      <c r="AC40" s="208"/>
      <c r="AD40" s="208"/>
      <c r="AE40" s="208"/>
      <c r="AF40" s="208"/>
      <c r="AG40" s="208"/>
    </row>
    <row r="41" spans="1:33" ht="24.75" customHeight="1">
      <c r="A41" s="210" t="s">
        <v>12</v>
      </c>
      <c r="B41" s="212" t="s">
        <v>13</v>
      </c>
      <c r="C41" s="213"/>
      <c r="D41" s="213"/>
      <c r="E41" s="213"/>
      <c r="F41" s="214"/>
      <c r="G41" s="207" t="s">
        <v>14</v>
      </c>
      <c r="H41" s="208"/>
      <c r="I41" s="208"/>
      <c r="J41" s="208"/>
      <c r="K41" s="208"/>
      <c r="L41" s="216" t="s">
        <v>12</v>
      </c>
      <c r="M41" s="201" t="s">
        <v>13</v>
      </c>
      <c r="N41" s="217"/>
      <c r="O41" s="217"/>
      <c r="P41" s="217"/>
      <c r="Q41" s="202"/>
      <c r="R41" s="197" t="s">
        <v>14</v>
      </c>
      <c r="S41" s="198"/>
      <c r="T41" s="198"/>
      <c r="U41" s="198"/>
      <c r="V41" s="198"/>
      <c r="W41" s="216" t="s">
        <v>12</v>
      </c>
      <c r="X41" s="201" t="s">
        <v>13</v>
      </c>
      <c r="Y41" s="217"/>
      <c r="Z41" s="217"/>
      <c r="AA41" s="217"/>
      <c r="AB41" s="202"/>
      <c r="AC41" s="197" t="s">
        <v>14</v>
      </c>
      <c r="AD41" s="198"/>
      <c r="AE41" s="198"/>
      <c r="AF41" s="198"/>
      <c r="AG41" s="198"/>
    </row>
    <row r="42" spans="1:33" ht="24.75" customHeight="1">
      <c r="A42" s="210"/>
      <c r="B42" s="199" t="s">
        <v>18</v>
      </c>
      <c r="C42" s="5"/>
      <c r="D42" s="3"/>
      <c r="E42" s="201" t="s">
        <v>5</v>
      </c>
      <c r="F42" s="202"/>
      <c r="G42" s="203" t="s">
        <v>2</v>
      </c>
      <c r="H42" s="21"/>
      <c r="I42" s="22"/>
      <c r="J42" s="197" t="s">
        <v>0</v>
      </c>
      <c r="K42" s="198"/>
      <c r="L42" s="215"/>
      <c r="M42" s="199" t="s">
        <v>18</v>
      </c>
      <c r="N42" s="5"/>
      <c r="O42" s="3"/>
      <c r="P42" s="201" t="s">
        <v>5</v>
      </c>
      <c r="Q42" s="202"/>
      <c r="R42" s="203" t="s">
        <v>2</v>
      </c>
      <c r="S42" s="21"/>
      <c r="T42" s="22"/>
      <c r="U42" s="197" t="s">
        <v>0</v>
      </c>
      <c r="V42" s="198"/>
      <c r="W42" s="215"/>
      <c r="X42" s="199" t="s">
        <v>18</v>
      </c>
      <c r="Y42" s="5"/>
      <c r="Z42" s="3"/>
      <c r="AA42" s="201" t="s">
        <v>5</v>
      </c>
      <c r="AB42" s="202"/>
      <c r="AC42" s="203" t="s">
        <v>2</v>
      </c>
      <c r="AD42" s="21"/>
      <c r="AE42" s="22"/>
      <c r="AF42" s="197" t="s">
        <v>0</v>
      </c>
      <c r="AG42" s="198"/>
    </row>
    <row r="43" spans="1:33" ht="24.75" customHeight="1">
      <c r="A43" s="210"/>
      <c r="B43" s="200"/>
      <c r="C43" s="61" t="s">
        <v>3</v>
      </c>
      <c r="D43" s="61" t="s">
        <v>4</v>
      </c>
      <c r="E43" s="61" t="s">
        <v>1</v>
      </c>
      <c r="F43" s="61" t="s">
        <v>4</v>
      </c>
      <c r="G43" s="204"/>
      <c r="H43" s="62" t="s">
        <v>8</v>
      </c>
      <c r="I43" s="62" t="s">
        <v>9</v>
      </c>
      <c r="J43" s="63" t="s">
        <v>1</v>
      </c>
      <c r="K43" s="64" t="s">
        <v>9</v>
      </c>
      <c r="L43" s="215"/>
      <c r="M43" s="200"/>
      <c r="N43" s="61" t="s">
        <v>3</v>
      </c>
      <c r="O43" s="61" t="s">
        <v>4</v>
      </c>
      <c r="P43" s="61" t="s">
        <v>1</v>
      </c>
      <c r="Q43" s="61" t="s">
        <v>4</v>
      </c>
      <c r="R43" s="204"/>
      <c r="S43" s="62" t="s">
        <v>8</v>
      </c>
      <c r="T43" s="62" t="s">
        <v>9</v>
      </c>
      <c r="U43" s="63" t="s">
        <v>1</v>
      </c>
      <c r="V43" s="64" t="s">
        <v>9</v>
      </c>
      <c r="W43" s="215"/>
      <c r="X43" s="200"/>
      <c r="Y43" s="61" t="s">
        <v>3</v>
      </c>
      <c r="Z43" s="61" t="s">
        <v>4</v>
      </c>
      <c r="AA43" s="61" t="s">
        <v>1</v>
      </c>
      <c r="AB43" s="61" t="s">
        <v>4</v>
      </c>
      <c r="AC43" s="204"/>
      <c r="AD43" s="62" t="s">
        <v>8</v>
      </c>
      <c r="AE43" s="62" t="s">
        <v>9</v>
      </c>
      <c r="AF43" s="63" t="s">
        <v>1</v>
      </c>
      <c r="AG43" s="64" t="s">
        <v>9</v>
      </c>
    </row>
    <row r="44" spans="1:33" ht="27" customHeight="1">
      <c r="A44" s="5" t="s">
        <v>19</v>
      </c>
      <c r="B44" s="9">
        <f>SUM(B45:B70)</f>
        <v>2336</v>
      </c>
      <c r="C44" s="11">
        <f>SUM(C45:C70)</f>
        <v>1432</v>
      </c>
      <c r="D44" s="11">
        <f>SUM(D45:D70)</f>
        <v>904</v>
      </c>
      <c r="E44" s="13">
        <f aca="true" t="shared" si="15" ref="E44:E49">C44/B44*100</f>
        <v>61.3013698630137</v>
      </c>
      <c r="F44" s="13">
        <f aca="true" t="shared" si="16" ref="F44:F49">D44/B44*100</f>
        <v>38.6986301369863</v>
      </c>
      <c r="G44" s="31">
        <f>SUM(G45:G70)</f>
        <v>102</v>
      </c>
      <c r="H44" s="32">
        <f>SUM(H45:H70)</f>
        <v>73</v>
      </c>
      <c r="I44" s="32">
        <f>SUM(I45:I70)</f>
        <v>29</v>
      </c>
      <c r="J44" s="34">
        <f>H44/G44*100</f>
        <v>71.56862745098039</v>
      </c>
      <c r="K44" s="27">
        <f>I44/G44*100</f>
        <v>28.431372549019606</v>
      </c>
      <c r="L44" s="76" t="s">
        <v>19</v>
      </c>
      <c r="M44" s="11">
        <f>SUM(M45:M70)+SUM(Y44:Y70)</f>
        <v>4255</v>
      </c>
      <c r="N44" s="11">
        <f>SUM(N45:N70)+SUM(Y44:Y70)</f>
        <v>2883</v>
      </c>
      <c r="O44" s="11">
        <f>SUM(O45:O70)+SUM(Z44:Z70)</f>
        <v>1842</v>
      </c>
      <c r="P44" s="13">
        <f>N44/M44*100</f>
        <v>67.75558166862514</v>
      </c>
      <c r="Q44" s="13">
        <f>O44/M44*100</f>
        <v>43.29024676850764</v>
      </c>
      <c r="R44" s="31">
        <f>SUM(R45:R70)+SUM(AC44:AC70)</f>
        <v>150</v>
      </c>
      <c r="S44" s="31">
        <f>SUM(S45:S70)+SUM(AD44:AD70)</f>
        <v>102</v>
      </c>
      <c r="T44" s="31">
        <f>SUM(T45:T70)+SUM(AE44:AE70)</f>
        <v>48</v>
      </c>
      <c r="U44" s="34">
        <f>S44/R44*100</f>
        <v>68</v>
      </c>
      <c r="V44" s="27">
        <f>T44/R44*100</f>
        <v>32</v>
      </c>
      <c r="W44" s="75" t="s">
        <v>97</v>
      </c>
      <c r="X44" s="11">
        <f>Y44+Z44</f>
        <v>18</v>
      </c>
      <c r="Y44" s="11">
        <v>5</v>
      </c>
      <c r="Z44" s="11">
        <v>13</v>
      </c>
      <c r="AA44" s="13">
        <f aca="true" t="shared" si="17" ref="AA44:AA52">Y44/X44*100</f>
        <v>27.77777777777778</v>
      </c>
      <c r="AB44" s="13">
        <f aca="true" t="shared" si="18" ref="AB44:AB52">Z44/X44*100</f>
        <v>72.22222222222221</v>
      </c>
      <c r="AC44" s="31">
        <f>AD44+AE44</f>
        <v>1</v>
      </c>
      <c r="AD44" s="32">
        <v>0</v>
      </c>
      <c r="AE44" s="32">
        <v>1</v>
      </c>
      <c r="AF44" s="34">
        <f aca="true" t="shared" si="19" ref="AF44:AF52">AD44/AC44*100</f>
        <v>0</v>
      </c>
      <c r="AG44" s="27">
        <f aca="true" t="shared" si="20" ref="AG44:AG52">AE44/AC44*100</f>
        <v>100</v>
      </c>
    </row>
    <row r="45" spans="1:33" ht="32.25" customHeight="1">
      <c r="A45" s="12" t="s">
        <v>57</v>
      </c>
      <c r="B45" s="10">
        <f>C45+D45</f>
        <v>62</v>
      </c>
      <c r="C45" s="7">
        <v>26</v>
      </c>
      <c r="D45" s="7">
        <v>36</v>
      </c>
      <c r="E45" s="8">
        <f t="shared" si="15"/>
        <v>41.935483870967744</v>
      </c>
      <c r="F45" s="8">
        <f t="shared" si="16"/>
        <v>58.06451612903226</v>
      </c>
      <c r="G45" s="36">
        <v>1</v>
      </c>
      <c r="H45" s="25" t="s">
        <v>24</v>
      </c>
      <c r="I45" s="26">
        <v>1</v>
      </c>
      <c r="J45" s="50" t="s">
        <v>24</v>
      </c>
      <c r="K45" s="24">
        <f>I45/G45*100</f>
        <v>100</v>
      </c>
      <c r="L45" s="71" t="s">
        <v>112</v>
      </c>
      <c r="M45" s="7">
        <f aca="true" t="shared" si="21" ref="M45:M70">N45+O45</f>
        <v>76</v>
      </c>
      <c r="N45" s="7">
        <v>30</v>
      </c>
      <c r="O45" s="7">
        <v>46</v>
      </c>
      <c r="P45" s="8">
        <f>N45/M45*100</f>
        <v>39.473684210526315</v>
      </c>
      <c r="Q45" s="8">
        <f>O45/M45*100</f>
        <v>60.526315789473685</v>
      </c>
      <c r="R45" s="36">
        <f>SUM(S45:T45)</f>
        <v>1</v>
      </c>
      <c r="S45" s="25">
        <v>0</v>
      </c>
      <c r="T45" s="26">
        <v>1</v>
      </c>
      <c r="U45" s="38">
        <f aca="true" t="shared" si="22" ref="U45:U70">S45/R45*100</f>
        <v>0</v>
      </c>
      <c r="V45" s="39">
        <f aca="true" t="shared" si="23" ref="V45:V70">T45/R45*100</f>
        <v>100</v>
      </c>
      <c r="W45" s="71" t="s">
        <v>94</v>
      </c>
      <c r="X45" s="7">
        <f>Y45+Z45</f>
        <v>40</v>
      </c>
      <c r="Y45" s="7">
        <v>21</v>
      </c>
      <c r="Z45" s="7">
        <v>19</v>
      </c>
      <c r="AA45" s="8">
        <f t="shared" si="17"/>
        <v>52.5</v>
      </c>
      <c r="AB45" s="8">
        <f t="shared" si="18"/>
        <v>47.5</v>
      </c>
      <c r="AC45" s="36">
        <f aca="true" t="shared" si="24" ref="AC45:AC52">AD45+AE45</f>
        <v>3</v>
      </c>
      <c r="AD45" s="25">
        <v>0</v>
      </c>
      <c r="AE45" s="26">
        <v>3</v>
      </c>
      <c r="AF45" s="38">
        <f t="shared" si="19"/>
        <v>0</v>
      </c>
      <c r="AG45" s="24">
        <f t="shared" si="20"/>
        <v>100</v>
      </c>
    </row>
    <row r="46" spans="1:33" ht="30" customHeight="1">
      <c r="A46" s="12" t="s">
        <v>58</v>
      </c>
      <c r="B46" s="10">
        <f>C46+D46</f>
        <v>160</v>
      </c>
      <c r="C46" s="7">
        <v>72</v>
      </c>
      <c r="D46" s="7">
        <v>88</v>
      </c>
      <c r="E46" s="8">
        <f t="shared" si="15"/>
        <v>45</v>
      </c>
      <c r="F46" s="8">
        <f t="shared" si="16"/>
        <v>55.00000000000001</v>
      </c>
      <c r="G46" s="36">
        <f>H46+I46</f>
        <v>13</v>
      </c>
      <c r="H46" s="26">
        <v>9</v>
      </c>
      <c r="I46" s="26">
        <v>4</v>
      </c>
      <c r="J46" s="38">
        <f>H46/G46*100</f>
        <v>69.23076923076923</v>
      </c>
      <c r="K46" s="24">
        <f>I46/G46*100</f>
        <v>30.76923076923077</v>
      </c>
      <c r="L46" s="77" t="s">
        <v>111</v>
      </c>
      <c r="M46" s="7">
        <f t="shared" si="21"/>
        <v>158</v>
      </c>
      <c r="N46" s="7">
        <v>47</v>
      </c>
      <c r="O46" s="7">
        <v>111</v>
      </c>
      <c r="P46" s="8">
        <f aca="true" t="shared" si="25" ref="P46:P70">N46/M46*100</f>
        <v>29.746835443037973</v>
      </c>
      <c r="Q46" s="8">
        <f aca="true" t="shared" si="26" ref="Q46:Q70">O46/M46*100</f>
        <v>70.25316455696202</v>
      </c>
      <c r="R46" s="36">
        <f aca="true" t="shared" si="27" ref="R46:R70">SUM(S46:T46)</f>
        <v>32</v>
      </c>
      <c r="S46" s="26">
        <v>17</v>
      </c>
      <c r="T46" s="25">
        <v>15</v>
      </c>
      <c r="U46" s="38">
        <f t="shared" si="22"/>
        <v>53.125</v>
      </c>
      <c r="V46" s="24">
        <f t="shared" si="23"/>
        <v>46.875</v>
      </c>
      <c r="W46" s="73" t="s">
        <v>90</v>
      </c>
      <c r="X46" s="7">
        <f aca="true" t="shared" si="28" ref="X46:X68">Y46+Z46</f>
        <v>14</v>
      </c>
      <c r="Y46" s="7">
        <v>6</v>
      </c>
      <c r="Z46" s="7">
        <v>8</v>
      </c>
      <c r="AA46" s="8">
        <f t="shared" si="17"/>
        <v>42.857142857142854</v>
      </c>
      <c r="AB46" s="8">
        <f t="shared" si="18"/>
        <v>57.14285714285714</v>
      </c>
      <c r="AC46" s="36">
        <f t="shared" si="24"/>
        <v>2</v>
      </c>
      <c r="AD46" s="26">
        <v>2</v>
      </c>
      <c r="AE46" s="25">
        <v>0</v>
      </c>
      <c r="AF46" s="38">
        <f t="shared" si="19"/>
        <v>100</v>
      </c>
      <c r="AG46" s="24">
        <f t="shared" si="20"/>
        <v>0</v>
      </c>
    </row>
    <row r="47" spans="1:33" ht="33" customHeight="1">
      <c r="A47" s="12" t="s">
        <v>59</v>
      </c>
      <c r="B47" s="10">
        <f>C47+D47</f>
        <v>28</v>
      </c>
      <c r="C47" s="7">
        <v>16</v>
      </c>
      <c r="D47" s="7">
        <v>12</v>
      </c>
      <c r="E47" s="8">
        <f t="shared" si="15"/>
        <v>57.14285714285714</v>
      </c>
      <c r="F47" s="8">
        <f t="shared" si="16"/>
        <v>42.857142857142854</v>
      </c>
      <c r="G47" s="36">
        <v>9</v>
      </c>
      <c r="H47" s="26">
        <v>9</v>
      </c>
      <c r="I47" s="25" t="s">
        <v>24</v>
      </c>
      <c r="J47" s="38">
        <f>H47/G47*100</f>
        <v>100</v>
      </c>
      <c r="K47" s="54" t="s">
        <v>24</v>
      </c>
      <c r="L47" s="72" t="s">
        <v>110</v>
      </c>
      <c r="M47" s="7">
        <f t="shared" si="21"/>
        <v>241</v>
      </c>
      <c r="N47" s="52">
        <v>124</v>
      </c>
      <c r="O47" s="52">
        <v>117</v>
      </c>
      <c r="P47" s="8">
        <f t="shared" si="25"/>
        <v>51.45228215767634</v>
      </c>
      <c r="Q47" s="8">
        <f t="shared" si="26"/>
        <v>48.54771784232365</v>
      </c>
      <c r="R47" s="36">
        <f t="shared" si="27"/>
        <v>4</v>
      </c>
      <c r="S47" s="52">
        <v>1</v>
      </c>
      <c r="T47" s="52">
        <v>3</v>
      </c>
      <c r="U47" s="38">
        <f t="shared" si="22"/>
        <v>25</v>
      </c>
      <c r="V47" s="39">
        <f t="shared" si="23"/>
        <v>75</v>
      </c>
      <c r="W47" s="73" t="s">
        <v>91</v>
      </c>
      <c r="X47" s="7">
        <f t="shared" si="28"/>
        <v>20</v>
      </c>
      <c r="Y47" s="7">
        <v>12</v>
      </c>
      <c r="Z47" s="7">
        <v>8</v>
      </c>
      <c r="AA47" s="8">
        <f t="shared" si="17"/>
        <v>60</v>
      </c>
      <c r="AB47" s="8">
        <f t="shared" si="18"/>
        <v>40</v>
      </c>
      <c r="AC47" s="36">
        <f t="shared" si="24"/>
        <v>1</v>
      </c>
      <c r="AD47" s="26">
        <v>1</v>
      </c>
      <c r="AE47" s="25">
        <v>0</v>
      </c>
      <c r="AF47" s="38">
        <f t="shared" si="19"/>
        <v>100</v>
      </c>
      <c r="AG47" s="24">
        <f t="shared" si="20"/>
        <v>0</v>
      </c>
    </row>
    <row r="48" spans="1:33" ht="33" customHeight="1">
      <c r="A48" s="51" t="s">
        <v>60</v>
      </c>
      <c r="B48" s="10">
        <f>C48+D48</f>
        <v>413</v>
      </c>
      <c r="C48" s="7">
        <v>364</v>
      </c>
      <c r="D48" s="7">
        <v>49</v>
      </c>
      <c r="E48" s="8">
        <f t="shared" si="15"/>
        <v>88.13559322033898</v>
      </c>
      <c r="F48" s="8">
        <f t="shared" si="16"/>
        <v>11.864406779661017</v>
      </c>
      <c r="G48" s="36">
        <v>9</v>
      </c>
      <c r="H48" s="26">
        <v>9</v>
      </c>
      <c r="I48" s="25" t="s">
        <v>24</v>
      </c>
      <c r="J48" s="38">
        <f>H48/G48*100</f>
        <v>100</v>
      </c>
      <c r="K48" s="54" t="s">
        <v>24</v>
      </c>
      <c r="L48" s="72" t="s">
        <v>82</v>
      </c>
      <c r="M48" s="7">
        <f t="shared" si="21"/>
        <v>33</v>
      </c>
      <c r="N48" s="52">
        <v>25</v>
      </c>
      <c r="O48" s="52">
        <v>8</v>
      </c>
      <c r="P48" s="8">
        <f t="shared" si="25"/>
        <v>75.75757575757575</v>
      </c>
      <c r="Q48" s="8">
        <f t="shared" si="26"/>
        <v>24.242424242424242</v>
      </c>
      <c r="R48" s="36">
        <f t="shared" si="27"/>
        <v>1</v>
      </c>
      <c r="S48" s="52">
        <v>1</v>
      </c>
      <c r="T48" s="52">
        <v>0</v>
      </c>
      <c r="U48" s="38">
        <f t="shared" si="22"/>
        <v>100</v>
      </c>
      <c r="V48" s="39">
        <f t="shared" si="23"/>
        <v>0</v>
      </c>
      <c r="W48" s="71" t="s">
        <v>92</v>
      </c>
      <c r="X48" s="7">
        <f t="shared" si="28"/>
        <v>22</v>
      </c>
      <c r="Y48" s="7">
        <v>14</v>
      </c>
      <c r="Z48" s="7">
        <v>8</v>
      </c>
      <c r="AA48" s="8">
        <f t="shared" si="17"/>
        <v>63.63636363636363</v>
      </c>
      <c r="AB48" s="8">
        <f t="shared" si="18"/>
        <v>36.36363636363637</v>
      </c>
      <c r="AC48" s="36">
        <f t="shared" si="24"/>
        <v>1</v>
      </c>
      <c r="AD48" s="26">
        <v>1</v>
      </c>
      <c r="AE48" s="25">
        <v>0</v>
      </c>
      <c r="AF48" s="38">
        <f t="shared" si="19"/>
        <v>100</v>
      </c>
      <c r="AG48" s="24">
        <f t="shared" si="20"/>
        <v>0</v>
      </c>
    </row>
    <row r="49" spans="1:33" ht="31.5" customHeight="1">
      <c r="A49" s="52" t="s">
        <v>22</v>
      </c>
      <c r="B49" s="10">
        <f>C49+D49</f>
        <v>45</v>
      </c>
      <c r="C49" s="7">
        <v>34</v>
      </c>
      <c r="D49" s="7">
        <v>11</v>
      </c>
      <c r="E49" s="8">
        <f t="shared" si="15"/>
        <v>75.55555555555556</v>
      </c>
      <c r="F49" s="8">
        <f t="shared" si="16"/>
        <v>24.444444444444443</v>
      </c>
      <c r="G49" s="36">
        <f>H49+I49</f>
        <v>15</v>
      </c>
      <c r="H49" s="26">
        <v>14</v>
      </c>
      <c r="I49" s="26">
        <v>1</v>
      </c>
      <c r="J49" s="38">
        <f>H49/G49*100</f>
        <v>93.33333333333333</v>
      </c>
      <c r="K49" s="24">
        <f>I49/G49*100</f>
        <v>6.666666666666667</v>
      </c>
      <c r="L49" s="72" t="s">
        <v>104</v>
      </c>
      <c r="M49" s="7">
        <f t="shared" si="21"/>
        <v>88</v>
      </c>
      <c r="N49" s="52">
        <v>65</v>
      </c>
      <c r="O49" s="52">
        <v>23</v>
      </c>
      <c r="P49" s="8">
        <f t="shared" si="25"/>
        <v>73.86363636363636</v>
      </c>
      <c r="Q49" s="8">
        <f t="shared" si="26"/>
        <v>26.136363636363637</v>
      </c>
      <c r="R49" s="36">
        <f t="shared" si="27"/>
        <v>2</v>
      </c>
      <c r="S49" s="52">
        <v>0</v>
      </c>
      <c r="T49" s="52">
        <v>2</v>
      </c>
      <c r="U49" s="38">
        <f t="shared" si="22"/>
        <v>0</v>
      </c>
      <c r="V49" s="39">
        <f t="shared" si="23"/>
        <v>100</v>
      </c>
      <c r="W49" s="73" t="s">
        <v>95</v>
      </c>
      <c r="X49" s="7">
        <f t="shared" si="28"/>
        <v>82</v>
      </c>
      <c r="Y49" s="7">
        <v>38</v>
      </c>
      <c r="Z49" s="7">
        <v>44</v>
      </c>
      <c r="AA49" s="8">
        <f t="shared" si="17"/>
        <v>46.34146341463415</v>
      </c>
      <c r="AB49" s="8">
        <f t="shared" si="18"/>
        <v>53.65853658536586</v>
      </c>
      <c r="AC49" s="36">
        <f t="shared" si="24"/>
        <v>4</v>
      </c>
      <c r="AD49" s="26">
        <v>4</v>
      </c>
      <c r="AE49" s="25">
        <v>0</v>
      </c>
      <c r="AF49" s="38">
        <f t="shared" si="19"/>
        <v>100</v>
      </c>
      <c r="AG49" s="24">
        <f t="shared" si="20"/>
        <v>0</v>
      </c>
    </row>
    <row r="50" spans="1:33" ht="29.25" customHeight="1">
      <c r="A50" s="53" t="s">
        <v>33</v>
      </c>
      <c r="B50" s="10">
        <f aca="true" t="shared" si="29" ref="B50:B57">C50+D50</f>
        <v>57</v>
      </c>
      <c r="C50" s="7">
        <v>23</v>
      </c>
      <c r="D50" s="7">
        <v>34</v>
      </c>
      <c r="E50" s="8">
        <f aca="true" t="shared" si="30" ref="E50:E57">C50/B50*100</f>
        <v>40.35087719298245</v>
      </c>
      <c r="F50" s="8">
        <f aca="true" t="shared" si="31" ref="F50:F57">D50/B50*100</f>
        <v>59.64912280701754</v>
      </c>
      <c r="G50" s="36">
        <f>H50+I50</f>
        <v>3</v>
      </c>
      <c r="H50" s="26">
        <v>2</v>
      </c>
      <c r="I50" s="25">
        <v>1</v>
      </c>
      <c r="J50" s="38">
        <f aca="true" t="shared" si="32" ref="J50:J57">H50/G50*100</f>
        <v>66.66666666666666</v>
      </c>
      <c r="K50" s="38">
        <f>I50/G50*100</f>
        <v>33.33333333333333</v>
      </c>
      <c r="L50" s="72" t="s">
        <v>87</v>
      </c>
      <c r="M50" s="7">
        <f t="shared" si="21"/>
        <v>231</v>
      </c>
      <c r="N50" s="52">
        <v>117</v>
      </c>
      <c r="O50" s="52">
        <v>114</v>
      </c>
      <c r="P50" s="8">
        <f t="shared" si="25"/>
        <v>50.649350649350644</v>
      </c>
      <c r="Q50" s="8">
        <f t="shared" si="26"/>
        <v>49.35064935064935</v>
      </c>
      <c r="R50" s="36">
        <f t="shared" si="27"/>
        <v>5</v>
      </c>
      <c r="S50" s="52">
        <v>4</v>
      </c>
      <c r="T50" s="52">
        <v>1</v>
      </c>
      <c r="U50" s="38">
        <f t="shared" si="22"/>
        <v>80</v>
      </c>
      <c r="V50" s="39">
        <f t="shared" si="23"/>
        <v>20</v>
      </c>
      <c r="W50" s="73" t="s">
        <v>93</v>
      </c>
      <c r="X50" s="7">
        <f t="shared" si="28"/>
        <v>11</v>
      </c>
      <c r="Y50" s="7">
        <v>4</v>
      </c>
      <c r="Z50" s="7">
        <v>7</v>
      </c>
      <c r="AA50" s="8">
        <f t="shared" si="17"/>
        <v>36.36363636363637</v>
      </c>
      <c r="AB50" s="8">
        <f t="shared" si="18"/>
        <v>63.63636363636363</v>
      </c>
      <c r="AC50" s="36">
        <f t="shared" si="24"/>
        <v>1</v>
      </c>
      <c r="AD50" s="25">
        <v>1</v>
      </c>
      <c r="AE50" s="25">
        <v>0</v>
      </c>
      <c r="AF50" s="38">
        <f t="shared" si="19"/>
        <v>100</v>
      </c>
      <c r="AG50" s="24">
        <f t="shared" si="20"/>
        <v>0</v>
      </c>
    </row>
    <row r="51" spans="1:33" ht="24.75" customHeight="1">
      <c r="A51" s="52" t="s">
        <v>75</v>
      </c>
      <c r="B51" s="10">
        <f t="shared" si="29"/>
        <v>136</v>
      </c>
      <c r="C51" s="7">
        <v>64</v>
      </c>
      <c r="D51" s="7">
        <v>72</v>
      </c>
      <c r="E51" s="8">
        <f t="shared" si="30"/>
        <v>47.05882352941176</v>
      </c>
      <c r="F51" s="8">
        <f t="shared" si="31"/>
        <v>52.94117647058824</v>
      </c>
      <c r="G51" s="36">
        <v>1</v>
      </c>
      <c r="H51" s="26">
        <v>1</v>
      </c>
      <c r="I51" s="25" t="s">
        <v>24</v>
      </c>
      <c r="J51" s="38">
        <f t="shared" si="32"/>
        <v>100</v>
      </c>
      <c r="K51" s="25" t="s">
        <v>24</v>
      </c>
      <c r="L51" s="72" t="s">
        <v>86</v>
      </c>
      <c r="M51" s="7">
        <f t="shared" si="21"/>
        <v>66</v>
      </c>
      <c r="N51" s="52">
        <v>42</v>
      </c>
      <c r="O51" s="52">
        <v>24</v>
      </c>
      <c r="P51" s="8">
        <f t="shared" si="25"/>
        <v>63.63636363636363</v>
      </c>
      <c r="Q51" s="8">
        <f t="shared" si="26"/>
        <v>36.36363636363637</v>
      </c>
      <c r="R51" s="36">
        <f t="shared" si="27"/>
        <v>1</v>
      </c>
      <c r="S51" s="52">
        <v>0</v>
      </c>
      <c r="T51" s="52">
        <v>1</v>
      </c>
      <c r="U51" s="38">
        <f t="shared" si="22"/>
        <v>0</v>
      </c>
      <c r="V51" s="39">
        <f t="shared" si="23"/>
        <v>100</v>
      </c>
      <c r="W51" s="73" t="s">
        <v>114</v>
      </c>
      <c r="X51" s="7">
        <f t="shared" si="28"/>
        <v>24</v>
      </c>
      <c r="Y51" s="7">
        <v>13</v>
      </c>
      <c r="Z51" s="7">
        <v>11</v>
      </c>
      <c r="AA51" s="8">
        <f t="shared" si="17"/>
        <v>54.166666666666664</v>
      </c>
      <c r="AB51" s="8">
        <f t="shared" si="18"/>
        <v>45.83333333333333</v>
      </c>
      <c r="AC51" s="36">
        <f t="shared" si="24"/>
        <v>2</v>
      </c>
      <c r="AD51" s="25">
        <v>2</v>
      </c>
      <c r="AE51" s="25">
        <v>0</v>
      </c>
      <c r="AF51" s="38">
        <f t="shared" si="19"/>
        <v>100</v>
      </c>
      <c r="AG51" s="24">
        <f t="shared" si="20"/>
        <v>0</v>
      </c>
    </row>
    <row r="52" spans="1:33" ht="30.75" customHeight="1">
      <c r="A52" s="52" t="s">
        <v>74</v>
      </c>
      <c r="B52" s="10">
        <f t="shared" si="29"/>
        <v>123</v>
      </c>
      <c r="C52" s="7">
        <v>70</v>
      </c>
      <c r="D52" s="7">
        <v>53</v>
      </c>
      <c r="E52" s="8">
        <f t="shared" si="30"/>
        <v>56.91056910569105</v>
      </c>
      <c r="F52" s="8">
        <f t="shared" si="31"/>
        <v>43.08943089430895</v>
      </c>
      <c r="G52" s="36">
        <v>1</v>
      </c>
      <c r="H52" s="26">
        <v>1</v>
      </c>
      <c r="I52" s="25" t="s">
        <v>24</v>
      </c>
      <c r="J52" s="38">
        <f t="shared" si="32"/>
        <v>100</v>
      </c>
      <c r="K52" s="25" t="s">
        <v>24</v>
      </c>
      <c r="L52" s="77" t="s">
        <v>105</v>
      </c>
      <c r="M52" s="7">
        <f t="shared" si="21"/>
        <v>23</v>
      </c>
      <c r="N52" s="52">
        <v>3</v>
      </c>
      <c r="O52" s="52">
        <v>20</v>
      </c>
      <c r="P52" s="8">
        <f t="shared" si="25"/>
        <v>13.043478260869565</v>
      </c>
      <c r="Q52" s="8">
        <f t="shared" si="26"/>
        <v>86.95652173913044</v>
      </c>
      <c r="R52" s="36">
        <f t="shared" si="27"/>
        <v>1</v>
      </c>
      <c r="S52" s="52">
        <v>0</v>
      </c>
      <c r="T52" s="52">
        <v>1</v>
      </c>
      <c r="U52" s="38">
        <f t="shared" si="22"/>
        <v>0</v>
      </c>
      <c r="V52" s="39">
        <f t="shared" si="23"/>
        <v>100</v>
      </c>
      <c r="W52" s="71" t="s">
        <v>96</v>
      </c>
      <c r="X52" s="7">
        <f t="shared" si="28"/>
        <v>71</v>
      </c>
      <c r="Y52" s="7">
        <v>27</v>
      </c>
      <c r="Z52" s="7">
        <v>44</v>
      </c>
      <c r="AA52" s="8">
        <f t="shared" si="17"/>
        <v>38.028169014084504</v>
      </c>
      <c r="AB52" s="8">
        <f t="shared" si="18"/>
        <v>61.97183098591549</v>
      </c>
      <c r="AC52" s="36">
        <f t="shared" si="24"/>
        <v>3</v>
      </c>
      <c r="AD52" s="25">
        <v>0</v>
      </c>
      <c r="AE52" s="26">
        <v>3</v>
      </c>
      <c r="AF52" s="38">
        <f t="shared" si="19"/>
        <v>0</v>
      </c>
      <c r="AG52" s="24">
        <f t="shared" si="20"/>
        <v>100</v>
      </c>
    </row>
    <row r="53" spans="1:33" ht="31.5" customHeight="1">
      <c r="A53" s="53" t="s">
        <v>72</v>
      </c>
      <c r="B53" s="10">
        <f t="shared" si="29"/>
        <v>131</v>
      </c>
      <c r="C53" s="7">
        <v>66</v>
      </c>
      <c r="D53" s="7">
        <v>65</v>
      </c>
      <c r="E53" s="8">
        <f t="shared" si="30"/>
        <v>50.38167938931297</v>
      </c>
      <c r="F53" s="8">
        <f t="shared" si="31"/>
        <v>49.61832061068702</v>
      </c>
      <c r="G53" s="36">
        <v>1</v>
      </c>
      <c r="H53" s="26">
        <v>1</v>
      </c>
      <c r="I53" s="25" t="s">
        <v>24</v>
      </c>
      <c r="J53" s="38">
        <f t="shared" si="32"/>
        <v>100</v>
      </c>
      <c r="K53" s="25" t="s">
        <v>24</v>
      </c>
      <c r="L53" s="77" t="s">
        <v>106</v>
      </c>
      <c r="M53" s="7">
        <f t="shared" si="21"/>
        <v>13</v>
      </c>
      <c r="N53" s="52">
        <v>4</v>
      </c>
      <c r="O53" s="52">
        <v>9</v>
      </c>
      <c r="P53" s="8">
        <f t="shared" si="25"/>
        <v>30.76923076923077</v>
      </c>
      <c r="Q53" s="8">
        <f t="shared" si="26"/>
        <v>69.23076923076923</v>
      </c>
      <c r="R53" s="36">
        <f t="shared" si="27"/>
        <v>1</v>
      </c>
      <c r="S53" s="52">
        <v>0</v>
      </c>
      <c r="T53" s="52">
        <v>1</v>
      </c>
      <c r="U53" s="38">
        <f t="shared" si="22"/>
        <v>0</v>
      </c>
      <c r="V53" s="39">
        <f t="shared" si="23"/>
        <v>100</v>
      </c>
      <c r="W53" s="71" t="s">
        <v>99</v>
      </c>
      <c r="X53" s="7">
        <f t="shared" si="28"/>
        <v>130</v>
      </c>
      <c r="Y53" s="7">
        <v>93</v>
      </c>
      <c r="Z53" s="7">
        <v>37</v>
      </c>
      <c r="AA53" s="8">
        <f aca="true" t="shared" si="33" ref="AA53:AA68">Y53/X53*100</f>
        <v>71.53846153846153</v>
      </c>
      <c r="AB53" s="8">
        <f aca="true" t="shared" si="34" ref="AB53:AB68">Z53/X53*100</f>
        <v>28.46153846153846</v>
      </c>
      <c r="AC53" s="36">
        <f aca="true" t="shared" si="35" ref="AC53:AC68">AD53+AE53</f>
        <v>12</v>
      </c>
      <c r="AD53" s="26">
        <v>10</v>
      </c>
      <c r="AE53" s="26">
        <v>2</v>
      </c>
      <c r="AF53" s="38">
        <f aca="true" t="shared" si="36" ref="AF53:AF68">AD53/AC53*100</f>
        <v>83.33333333333334</v>
      </c>
      <c r="AG53" s="24">
        <f aca="true" t="shared" si="37" ref="AG53:AG68">AE53/AC53*100</f>
        <v>16.666666666666664</v>
      </c>
    </row>
    <row r="54" spans="1:33" ht="33.75" customHeight="1">
      <c r="A54" s="52" t="s">
        <v>73</v>
      </c>
      <c r="B54" s="10">
        <f t="shared" si="29"/>
        <v>124</v>
      </c>
      <c r="C54" s="7">
        <v>67</v>
      </c>
      <c r="D54" s="7">
        <v>57</v>
      </c>
      <c r="E54" s="8">
        <f t="shared" si="30"/>
        <v>54.03225806451613</v>
      </c>
      <c r="F54" s="8">
        <f t="shared" si="31"/>
        <v>45.96774193548387</v>
      </c>
      <c r="G54" s="36">
        <v>1</v>
      </c>
      <c r="H54" s="26">
        <v>1</v>
      </c>
      <c r="I54" s="25" t="s">
        <v>24</v>
      </c>
      <c r="J54" s="38">
        <f t="shared" si="32"/>
        <v>100</v>
      </c>
      <c r="K54" s="25" t="s">
        <v>24</v>
      </c>
      <c r="L54" s="77" t="s">
        <v>107</v>
      </c>
      <c r="M54" s="7">
        <f t="shared" si="21"/>
        <v>17</v>
      </c>
      <c r="N54" s="52">
        <v>7</v>
      </c>
      <c r="O54" s="52">
        <v>10</v>
      </c>
      <c r="P54" s="8">
        <f t="shared" si="25"/>
        <v>41.17647058823529</v>
      </c>
      <c r="Q54" s="8">
        <f t="shared" si="26"/>
        <v>58.82352941176471</v>
      </c>
      <c r="R54" s="36">
        <f t="shared" si="27"/>
        <v>1</v>
      </c>
      <c r="S54" s="52">
        <v>1</v>
      </c>
      <c r="T54" s="52">
        <v>0</v>
      </c>
      <c r="U54" s="38">
        <f t="shared" si="22"/>
        <v>100</v>
      </c>
      <c r="V54" s="39">
        <f t="shared" si="23"/>
        <v>0</v>
      </c>
      <c r="W54" s="71" t="s">
        <v>80</v>
      </c>
      <c r="X54" s="7">
        <f t="shared" si="28"/>
        <v>21</v>
      </c>
      <c r="Y54" s="7">
        <v>10</v>
      </c>
      <c r="Z54" s="7">
        <v>11</v>
      </c>
      <c r="AA54" s="8">
        <f t="shared" si="33"/>
        <v>47.61904761904761</v>
      </c>
      <c r="AB54" s="8">
        <f t="shared" si="34"/>
        <v>52.38095238095239</v>
      </c>
      <c r="AC54" s="36">
        <f t="shared" si="35"/>
        <v>1</v>
      </c>
      <c r="AD54" s="25">
        <v>0</v>
      </c>
      <c r="AE54" s="25">
        <v>1</v>
      </c>
      <c r="AF54" s="38">
        <f t="shared" si="36"/>
        <v>0</v>
      </c>
      <c r="AG54" s="24">
        <f t="shared" si="37"/>
        <v>100</v>
      </c>
    </row>
    <row r="55" spans="1:33" ht="24.75" customHeight="1">
      <c r="A55" s="52" t="s">
        <v>76</v>
      </c>
      <c r="B55" s="10">
        <f>C55+D55</f>
        <v>26</v>
      </c>
      <c r="C55" s="7">
        <v>21</v>
      </c>
      <c r="D55" s="7">
        <v>5</v>
      </c>
      <c r="E55" s="8">
        <f>C55/B55*100</f>
        <v>80.76923076923077</v>
      </c>
      <c r="F55" s="8">
        <f>D55/B55*100</f>
        <v>19.230769230769234</v>
      </c>
      <c r="G55" s="36">
        <v>4</v>
      </c>
      <c r="H55" s="26">
        <v>4</v>
      </c>
      <c r="I55" s="25" t="s">
        <v>24</v>
      </c>
      <c r="J55" s="38">
        <f>H55/G55*100</f>
        <v>100</v>
      </c>
      <c r="K55" s="25" t="s">
        <v>24</v>
      </c>
      <c r="L55" s="72" t="s">
        <v>108</v>
      </c>
      <c r="M55" s="7">
        <f t="shared" si="21"/>
        <v>99</v>
      </c>
      <c r="N55" s="52">
        <v>53</v>
      </c>
      <c r="O55" s="52">
        <v>46</v>
      </c>
      <c r="P55" s="8">
        <f t="shared" si="25"/>
        <v>53.535353535353536</v>
      </c>
      <c r="Q55" s="8">
        <f t="shared" si="26"/>
        <v>46.464646464646464</v>
      </c>
      <c r="R55" s="36">
        <f t="shared" si="27"/>
        <v>1</v>
      </c>
      <c r="S55" s="52">
        <v>1</v>
      </c>
      <c r="T55" s="52">
        <v>0</v>
      </c>
      <c r="U55" s="38">
        <f t="shared" si="22"/>
        <v>100</v>
      </c>
      <c r="V55" s="39">
        <f t="shared" si="23"/>
        <v>0</v>
      </c>
      <c r="W55" s="73" t="s">
        <v>98</v>
      </c>
      <c r="X55" s="7">
        <f t="shared" si="28"/>
        <v>38</v>
      </c>
      <c r="Y55" s="7">
        <v>22</v>
      </c>
      <c r="Z55" s="7">
        <v>16</v>
      </c>
      <c r="AA55" s="8">
        <f t="shared" si="33"/>
        <v>57.89473684210527</v>
      </c>
      <c r="AB55" s="8">
        <f t="shared" si="34"/>
        <v>42.10526315789473</v>
      </c>
      <c r="AC55" s="36">
        <f t="shared" si="35"/>
        <v>1</v>
      </c>
      <c r="AD55" s="26">
        <v>1</v>
      </c>
      <c r="AE55" s="25">
        <v>0</v>
      </c>
      <c r="AF55" s="38">
        <f t="shared" si="36"/>
        <v>100</v>
      </c>
      <c r="AG55" s="24">
        <f t="shared" si="37"/>
        <v>0</v>
      </c>
    </row>
    <row r="56" spans="1:33" ht="32.25" customHeight="1">
      <c r="A56" s="51" t="s">
        <v>77</v>
      </c>
      <c r="B56" s="10">
        <f>C56+D56</f>
        <v>25</v>
      </c>
      <c r="C56" s="7">
        <v>12</v>
      </c>
      <c r="D56" s="7">
        <v>13</v>
      </c>
      <c r="E56" s="8">
        <f>C56/B56*100</f>
        <v>48</v>
      </c>
      <c r="F56" s="8">
        <f>D56/B56*100</f>
        <v>52</v>
      </c>
      <c r="G56" s="36">
        <v>2</v>
      </c>
      <c r="H56" s="26">
        <v>2</v>
      </c>
      <c r="I56" s="25" t="s">
        <v>24</v>
      </c>
      <c r="J56" s="38">
        <f>H56/G56*100</f>
        <v>100</v>
      </c>
      <c r="K56" s="25" t="s">
        <v>24</v>
      </c>
      <c r="L56" s="72" t="s">
        <v>109</v>
      </c>
      <c r="M56" s="7">
        <f t="shared" si="21"/>
        <v>42</v>
      </c>
      <c r="N56" s="7">
        <v>24</v>
      </c>
      <c r="O56" s="7">
        <v>18</v>
      </c>
      <c r="P56" s="8">
        <f t="shared" si="25"/>
        <v>57.14285714285714</v>
      </c>
      <c r="Q56" s="8">
        <f t="shared" si="26"/>
        <v>42.857142857142854</v>
      </c>
      <c r="R56" s="36">
        <f t="shared" si="27"/>
        <v>1</v>
      </c>
      <c r="S56" s="56">
        <v>0</v>
      </c>
      <c r="T56" s="56">
        <v>1</v>
      </c>
      <c r="U56" s="38">
        <f t="shared" si="22"/>
        <v>0</v>
      </c>
      <c r="V56" s="39">
        <f t="shared" si="23"/>
        <v>100</v>
      </c>
      <c r="W56" s="72" t="s">
        <v>81</v>
      </c>
      <c r="X56" s="7">
        <f t="shared" si="28"/>
        <v>32</v>
      </c>
      <c r="Y56" s="7">
        <v>24</v>
      </c>
      <c r="Z56" s="7">
        <v>8</v>
      </c>
      <c r="AA56" s="8">
        <f t="shared" si="33"/>
        <v>75</v>
      </c>
      <c r="AB56" s="8">
        <f t="shared" si="34"/>
        <v>25</v>
      </c>
      <c r="AC56" s="36">
        <f t="shared" si="35"/>
        <v>8</v>
      </c>
      <c r="AD56" s="26">
        <v>8</v>
      </c>
      <c r="AE56" s="25">
        <v>0</v>
      </c>
      <c r="AF56" s="38">
        <f t="shared" si="36"/>
        <v>100</v>
      </c>
      <c r="AG56" s="24">
        <f t="shared" si="37"/>
        <v>0</v>
      </c>
    </row>
    <row r="57" spans="1:33" ht="33" customHeight="1">
      <c r="A57" s="52" t="s">
        <v>78</v>
      </c>
      <c r="B57" s="10">
        <f t="shared" si="29"/>
        <v>173</v>
      </c>
      <c r="C57" s="7">
        <v>137</v>
      </c>
      <c r="D57" s="7">
        <v>36</v>
      </c>
      <c r="E57" s="8">
        <f t="shared" si="30"/>
        <v>79.1907514450867</v>
      </c>
      <c r="F57" s="8">
        <f t="shared" si="31"/>
        <v>20.809248554913296</v>
      </c>
      <c r="G57" s="36">
        <v>1</v>
      </c>
      <c r="H57" s="26">
        <v>1</v>
      </c>
      <c r="I57" s="25" t="s">
        <v>24</v>
      </c>
      <c r="J57" s="38">
        <f t="shared" si="32"/>
        <v>100</v>
      </c>
      <c r="K57" s="50" t="s">
        <v>24</v>
      </c>
      <c r="L57" s="77" t="s">
        <v>113</v>
      </c>
      <c r="M57" s="7">
        <f t="shared" si="21"/>
        <v>89</v>
      </c>
      <c r="N57" s="52">
        <v>12</v>
      </c>
      <c r="O57" s="52">
        <v>77</v>
      </c>
      <c r="P57" s="8">
        <f t="shared" si="25"/>
        <v>13.48314606741573</v>
      </c>
      <c r="Q57" s="8">
        <f t="shared" si="26"/>
        <v>86.51685393258427</v>
      </c>
      <c r="R57" s="36">
        <f t="shared" si="27"/>
        <v>1</v>
      </c>
      <c r="S57" s="52">
        <v>1</v>
      </c>
      <c r="T57" s="52">
        <v>0</v>
      </c>
      <c r="U57" s="38">
        <f t="shared" si="22"/>
        <v>100</v>
      </c>
      <c r="V57" s="39">
        <f t="shared" si="23"/>
        <v>0</v>
      </c>
      <c r="W57" s="71" t="s">
        <v>100</v>
      </c>
      <c r="X57" s="7">
        <f t="shared" si="28"/>
        <v>25</v>
      </c>
      <c r="Y57" s="7">
        <v>8</v>
      </c>
      <c r="Z57" s="7">
        <v>17</v>
      </c>
      <c r="AA57" s="8">
        <f t="shared" si="33"/>
        <v>32</v>
      </c>
      <c r="AB57" s="8">
        <f t="shared" si="34"/>
        <v>68</v>
      </c>
      <c r="AC57" s="36">
        <f t="shared" si="35"/>
        <v>1</v>
      </c>
      <c r="AD57" s="26">
        <v>1</v>
      </c>
      <c r="AE57" s="25">
        <v>0</v>
      </c>
      <c r="AF57" s="38">
        <f t="shared" si="36"/>
        <v>100</v>
      </c>
      <c r="AG57" s="24">
        <f t="shared" si="37"/>
        <v>0</v>
      </c>
    </row>
    <row r="58" spans="1:33" ht="33" customHeight="1">
      <c r="A58" s="12" t="s">
        <v>61</v>
      </c>
      <c r="B58" s="10">
        <f>C58+D58</f>
        <v>25</v>
      </c>
      <c r="C58" s="7">
        <v>13</v>
      </c>
      <c r="D58" s="7">
        <v>12</v>
      </c>
      <c r="E58" s="8">
        <f aca="true" t="shared" si="38" ref="E58:E64">C58/B58*100</f>
        <v>52</v>
      </c>
      <c r="F58" s="8">
        <f aca="true" t="shared" si="39" ref="F58:F64">D58/B58*100</f>
        <v>48</v>
      </c>
      <c r="G58" s="36">
        <v>2</v>
      </c>
      <c r="H58" s="26" t="s">
        <v>28</v>
      </c>
      <c r="I58" s="26">
        <v>2</v>
      </c>
      <c r="J58" s="50" t="s">
        <v>24</v>
      </c>
      <c r="K58" s="24">
        <f>I58/G58*100</f>
        <v>100</v>
      </c>
      <c r="L58" s="73" t="s">
        <v>126</v>
      </c>
      <c r="M58" s="7">
        <f t="shared" si="21"/>
        <v>41</v>
      </c>
      <c r="N58" s="52">
        <v>29</v>
      </c>
      <c r="O58" s="52">
        <v>12</v>
      </c>
      <c r="P58" s="8">
        <f t="shared" si="25"/>
        <v>70.73170731707317</v>
      </c>
      <c r="Q58" s="8">
        <f t="shared" si="26"/>
        <v>29.268292682926827</v>
      </c>
      <c r="R58" s="36">
        <f t="shared" si="27"/>
        <v>16</v>
      </c>
      <c r="S58" s="52">
        <v>15</v>
      </c>
      <c r="T58" s="52">
        <v>1</v>
      </c>
      <c r="U58" s="38">
        <f t="shared" si="22"/>
        <v>93.75</v>
      </c>
      <c r="V58" s="39">
        <f t="shared" si="23"/>
        <v>6.25</v>
      </c>
      <c r="W58" s="72" t="s">
        <v>101</v>
      </c>
      <c r="X58" s="7">
        <f t="shared" si="28"/>
        <v>38</v>
      </c>
      <c r="Y58" s="7">
        <v>19</v>
      </c>
      <c r="Z58" s="7">
        <v>19</v>
      </c>
      <c r="AA58" s="8">
        <f t="shared" si="33"/>
        <v>50</v>
      </c>
      <c r="AB58" s="8">
        <f t="shared" si="34"/>
        <v>50</v>
      </c>
      <c r="AC58" s="36">
        <f t="shared" si="35"/>
        <v>1</v>
      </c>
      <c r="AD58" s="26">
        <v>1</v>
      </c>
      <c r="AE58" s="25">
        <v>0</v>
      </c>
      <c r="AF58" s="38">
        <f t="shared" si="36"/>
        <v>100</v>
      </c>
      <c r="AG58" s="24">
        <f t="shared" si="37"/>
        <v>0</v>
      </c>
    </row>
    <row r="59" spans="1:33" ht="31.5" customHeight="1">
      <c r="A59" s="12" t="s">
        <v>62</v>
      </c>
      <c r="B59" s="10">
        <f aca="true" t="shared" si="40" ref="B59:B67">C59+D59</f>
        <v>97</v>
      </c>
      <c r="C59" s="7">
        <v>54</v>
      </c>
      <c r="D59" s="7">
        <v>43</v>
      </c>
      <c r="E59" s="8">
        <f t="shared" si="38"/>
        <v>55.670103092783506</v>
      </c>
      <c r="F59" s="8">
        <f t="shared" si="39"/>
        <v>44.329896907216494</v>
      </c>
      <c r="G59" s="36">
        <v>1</v>
      </c>
      <c r="H59" s="26">
        <v>1</v>
      </c>
      <c r="I59" s="25" t="s">
        <v>24</v>
      </c>
      <c r="J59" s="38">
        <f aca="true" t="shared" si="41" ref="J59:J64">H59/G59*100</f>
        <v>100</v>
      </c>
      <c r="K59" s="54" t="s">
        <v>24</v>
      </c>
      <c r="L59" s="73" t="s">
        <v>59</v>
      </c>
      <c r="M59" s="7">
        <f t="shared" si="21"/>
        <v>55</v>
      </c>
      <c r="N59" s="52">
        <v>43</v>
      </c>
      <c r="O59" s="52">
        <v>12</v>
      </c>
      <c r="P59" s="8">
        <f t="shared" si="25"/>
        <v>78.18181818181819</v>
      </c>
      <c r="Q59" s="8">
        <f t="shared" si="26"/>
        <v>21.818181818181817</v>
      </c>
      <c r="R59" s="36">
        <f t="shared" si="27"/>
        <v>9</v>
      </c>
      <c r="S59" s="52">
        <v>9</v>
      </c>
      <c r="T59" s="52">
        <v>0</v>
      </c>
      <c r="U59" s="38">
        <f t="shared" si="22"/>
        <v>100</v>
      </c>
      <c r="V59" s="39">
        <f t="shared" si="23"/>
        <v>0</v>
      </c>
      <c r="W59" s="73" t="s">
        <v>102</v>
      </c>
      <c r="X59" s="7">
        <f t="shared" si="28"/>
        <v>14</v>
      </c>
      <c r="Y59" s="7">
        <v>7</v>
      </c>
      <c r="Z59" s="7">
        <v>7</v>
      </c>
      <c r="AA59" s="8">
        <f t="shared" si="33"/>
        <v>50</v>
      </c>
      <c r="AB59" s="8">
        <f t="shared" si="34"/>
        <v>50</v>
      </c>
      <c r="AC59" s="36">
        <f t="shared" si="35"/>
        <v>1</v>
      </c>
      <c r="AD59" s="26">
        <v>1</v>
      </c>
      <c r="AE59" s="25">
        <v>0</v>
      </c>
      <c r="AF59" s="38">
        <f t="shared" si="36"/>
        <v>100</v>
      </c>
      <c r="AG59" s="24">
        <f t="shared" si="37"/>
        <v>0</v>
      </c>
    </row>
    <row r="60" spans="1:33" ht="35.25" customHeight="1">
      <c r="A60" s="12" t="s">
        <v>63</v>
      </c>
      <c r="B60" s="10">
        <f t="shared" si="40"/>
        <v>33</v>
      </c>
      <c r="C60" s="7">
        <v>18</v>
      </c>
      <c r="D60" s="7">
        <v>15</v>
      </c>
      <c r="E60" s="8">
        <f t="shared" si="38"/>
        <v>54.54545454545454</v>
      </c>
      <c r="F60" s="8">
        <f t="shared" si="39"/>
        <v>45.45454545454545</v>
      </c>
      <c r="G60" s="36">
        <v>1</v>
      </c>
      <c r="H60" s="26">
        <v>1</v>
      </c>
      <c r="I60" s="25" t="s">
        <v>24</v>
      </c>
      <c r="J60" s="38">
        <f t="shared" si="41"/>
        <v>100</v>
      </c>
      <c r="K60" s="54" t="s">
        <v>24</v>
      </c>
      <c r="L60" s="73" t="s">
        <v>115</v>
      </c>
      <c r="M60" s="7">
        <f t="shared" si="21"/>
        <v>151</v>
      </c>
      <c r="N60" s="52">
        <v>89</v>
      </c>
      <c r="O60" s="52">
        <v>62</v>
      </c>
      <c r="P60" s="8">
        <f t="shared" si="25"/>
        <v>58.94039735099338</v>
      </c>
      <c r="Q60" s="8">
        <f t="shared" si="26"/>
        <v>41.05960264900662</v>
      </c>
      <c r="R60" s="36">
        <f t="shared" si="27"/>
        <v>1</v>
      </c>
      <c r="S60" s="52">
        <v>1</v>
      </c>
      <c r="T60" s="52">
        <v>0</v>
      </c>
      <c r="U60" s="38">
        <f t="shared" si="22"/>
        <v>100</v>
      </c>
      <c r="V60" s="39">
        <f t="shared" si="23"/>
        <v>0</v>
      </c>
      <c r="W60" s="71" t="s">
        <v>83</v>
      </c>
      <c r="X60" s="7">
        <f t="shared" si="28"/>
        <v>30</v>
      </c>
      <c r="Y60" s="7">
        <v>18</v>
      </c>
      <c r="Z60" s="7">
        <v>12</v>
      </c>
      <c r="AA60" s="8">
        <f t="shared" si="33"/>
        <v>60</v>
      </c>
      <c r="AB60" s="8">
        <f t="shared" si="34"/>
        <v>40</v>
      </c>
      <c r="AC60" s="36">
        <f t="shared" si="35"/>
        <v>1</v>
      </c>
      <c r="AD60" s="26">
        <v>1</v>
      </c>
      <c r="AE60" s="25">
        <v>0</v>
      </c>
      <c r="AF60" s="38">
        <f t="shared" si="36"/>
        <v>100</v>
      </c>
      <c r="AG60" s="24">
        <f t="shared" si="37"/>
        <v>0</v>
      </c>
    </row>
    <row r="61" spans="1:33" ht="24.75" customHeight="1">
      <c r="A61" s="52" t="s">
        <v>64</v>
      </c>
      <c r="B61" s="10">
        <f t="shared" si="40"/>
        <v>14</v>
      </c>
      <c r="C61" s="7">
        <v>9</v>
      </c>
      <c r="D61" s="7">
        <v>5</v>
      </c>
      <c r="E61" s="8">
        <f t="shared" si="38"/>
        <v>64.28571428571429</v>
      </c>
      <c r="F61" s="8">
        <f t="shared" si="39"/>
        <v>35.714285714285715</v>
      </c>
      <c r="G61" s="36">
        <v>1</v>
      </c>
      <c r="H61" s="26">
        <v>1</v>
      </c>
      <c r="I61" s="25" t="s">
        <v>24</v>
      </c>
      <c r="J61" s="38">
        <f t="shared" si="41"/>
        <v>100</v>
      </c>
      <c r="K61" s="54" t="s">
        <v>24</v>
      </c>
      <c r="L61" s="72" t="s">
        <v>116</v>
      </c>
      <c r="M61" s="7">
        <f t="shared" si="21"/>
        <v>151</v>
      </c>
      <c r="N61" s="58">
        <v>89</v>
      </c>
      <c r="O61" s="58">
        <v>62</v>
      </c>
      <c r="P61" s="8">
        <f t="shared" si="25"/>
        <v>58.94039735099338</v>
      </c>
      <c r="Q61" s="8">
        <f t="shared" si="26"/>
        <v>41.05960264900662</v>
      </c>
      <c r="R61" s="36">
        <f t="shared" si="27"/>
        <v>1</v>
      </c>
      <c r="S61" s="59">
        <v>0</v>
      </c>
      <c r="T61" s="60">
        <v>1</v>
      </c>
      <c r="U61" s="38">
        <f t="shared" si="22"/>
        <v>0</v>
      </c>
      <c r="V61" s="39">
        <f t="shared" si="23"/>
        <v>100</v>
      </c>
      <c r="W61" s="72" t="s">
        <v>84</v>
      </c>
      <c r="X61" s="7">
        <f t="shared" si="28"/>
        <v>10</v>
      </c>
      <c r="Y61" s="7">
        <v>7</v>
      </c>
      <c r="Z61" s="7">
        <v>3</v>
      </c>
      <c r="AA61" s="8">
        <f t="shared" si="33"/>
        <v>70</v>
      </c>
      <c r="AB61" s="8">
        <f t="shared" si="34"/>
        <v>30</v>
      </c>
      <c r="AC61" s="36">
        <f t="shared" si="35"/>
        <v>1</v>
      </c>
      <c r="AD61" s="25">
        <v>0</v>
      </c>
      <c r="AE61" s="25">
        <v>1</v>
      </c>
      <c r="AF61" s="38">
        <f t="shared" si="36"/>
        <v>0</v>
      </c>
      <c r="AG61" s="24">
        <f t="shared" si="37"/>
        <v>100</v>
      </c>
    </row>
    <row r="62" spans="1:33" ht="24.75" customHeight="1">
      <c r="A62" s="52" t="s">
        <v>65</v>
      </c>
      <c r="B62" s="10">
        <f t="shared" si="40"/>
        <v>16</v>
      </c>
      <c r="C62" s="7">
        <v>8</v>
      </c>
      <c r="D62" s="7">
        <v>8</v>
      </c>
      <c r="E62" s="8">
        <f t="shared" si="38"/>
        <v>50</v>
      </c>
      <c r="F62" s="8">
        <f t="shared" si="39"/>
        <v>50</v>
      </c>
      <c r="G62" s="36">
        <v>1</v>
      </c>
      <c r="H62" s="26">
        <v>1</v>
      </c>
      <c r="I62" s="25" t="s">
        <v>24</v>
      </c>
      <c r="J62" s="38">
        <f t="shared" si="41"/>
        <v>100</v>
      </c>
      <c r="K62" s="54" t="s">
        <v>24</v>
      </c>
      <c r="L62" s="72" t="s">
        <v>117</v>
      </c>
      <c r="M62" s="7">
        <f t="shared" si="21"/>
        <v>151</v>
      </c>
      <c r="N62" s="58">
        <v>89</v>
      </c>
      <c r="O62" s="58">
        <v>62</v>
      </c>
      <c r="P62" s="8">
        <f t="shared" si="25"/>
        <v>58.94039735099338</v>
      </c>
      <c r="Q62" s="8">
        <f t="shared" si="26"/>
        <v>41.05960264900662</v>
      </c>
      <c r="R62" s="36">
        <f t="shared" si="27"/>
        <v>1</v>
      </c>
      <c r="S62" s="59">
        <v>1</v>
      </c>
      <c r="T62" s="60">
        <v>0</v>
      </c>
      <c r="U62" s="38">
        <f t="shared" si="22"/>
        <v>100</v>
      </c>
      <c r="V62" s="39">
        <f t="shared" si="23"/>
        <v>0</v>
      </c>
      <c r="W62" s="72" t="s">
        <v>85</v>
      </c>
      <c r="X62" s="7">
        <f t="shared" si="28"/>
        <v>10</v>
      </c>
      <c r="Y62" s="7">
        <v>7</v>
      </c>
      <c r="Z62" s="7">
        <v>3</v>
      </c>
      <c r="AA62" s="8">
        <f t="shared" si="33"/>
        <v>70</v>
      </c>
      <c r="AB62" s="8">
        <f t="shared" si="34"/>
        <v>30</v>
      </c>
      <c r="AC62" s="36">
        <f t="shared" si="35"/>
        <v>1</v>
      </c>
      <c r="AD62" s="25">
        <v>0</v>
      </c>
      <c r="AE62" s="25">
        <v>1</v>
      </c>
      <c r="AF62" s="38">
        <f t="shared" si="36"/>
        <v>0</v>
      </c>
      <c r="AG62" s="24">
        <f t="shared" si="37"/>
        <v>100</v>
      </c>
    </row>
    <row r="63" spans="1:33" ht="31.5" customHeight="1">
      <c r="A63" s="12" t="s">
        <v>66</v>
      </c>
      <c r="B63" s="10">
        <f t="shared" si="40"/>
        <v>23</v>
      </c>
      <c r="C63" s="7">
        <v>13</v>
      </c>
      <c r="D63" s="7">
        <v>10</v>
      </c>
      <c r="E63" s="8">
        <f>C63/B63*100</f>
        <v>56.52173913043478</v>
      </c>
      <c r="F63" s="8">
        <f>D63/B63*100</f>
        <v>43.47826086956522</v>
      </c>
      <c r="G63" s="36">
        <v>1</v>
      </c>
      <c r="H63" s="26">
        <v>1</v>
      </c>
      <c r="I63" s="25" t="s">
        <v>24</v>
      </c>
      <c r="J63" s="38">
        <f t="shared" si="41"/>
        <v>100</v>
      </c>
      <c r="K63" s="54" t="s">
        <v>24</v>
      </c>
      <c r="L63" s="71" t="s">
        <v>118</v>
      </c>
      <c r="M63" s="7">
        <f t="shared" si="21"/>
        <v>151</v>
      </c>
      <c r="N63" s="58">
        <v>89</v>
      </c>
      <c r="O63" s="58">
        <v>62</v>
      </c>
      <c r="P63" s="8">
        <f t="shared" si="25"/>
        <v>58.94039735099338</v>
      </c>
      <c r="Q63" s="8">
        <f t="shared" si="26"/>
        <v>41.05960264900662</v>
      </c>
      <c r="R63" s="36">
        <f t="shared" si="27"/>
        <v>1</v>
      </c>
      <c r="S63" s="59">
        <v>1</v>
      </c>
      <c r="T63" s="60">
        <v>0</v>
      </c>
      <c r="U63" s="38">
        <f t="shared" si="22"/>
        <v>100</v>
      </c>
      <c r="V63" s="39">
        <f t="shared" si="23"/>
        <v>0</v>
      </c>
      <c r="W63" s="73" t="s">
        <v>86</v>
      </c>
      <c r="X63" s="7">
        <f t="shared" si="28"/>
        <v>10</v>
      </c>
      <c r="Y63" s="7">
        <v>7</v>
      </c>
      <c r="Z63" s="7">
        <v>3</v>
      </c>
      <c r="AA63" s="8">
        <f t="shared" si="33"/>
        <v>70</v>
      </c>
      <c r="AB63" s="8">
        <f t="shared" si="34"/>
        <v>30</v>
      </c>
      <c r="AC63" s="36">
        <f t="shared" si="35"/>
        <v>1</v>
      </c>
      <c r="AD63" s="25">
        <v>0</v>
      </c>
      <c r="AE63" s="25">
        <v>1</v>
      </c>
      <c r="AF63" s="38">
        <f t="shared" si="36"/>
        <v>0</v>
      </c>
      <c r="AG63" s="24">
        <f t="shared" si="37"/>
        <v>100</v>
      </c>
    </row>
    <row r="64" spans="1:33" ht="32.25" customHeight="1">
      <c r="A64" s="12" t="s">
        <v>67</v>
      </c>
      <c r="B64" s="10">
        <f t="shared" si="40"/>
        <v>119</v>
      </c>
      <c r="C64" s="7">
        <v>60</v>
      </c>
      <c r="D64" s="7">
        <v>59</v>
      </c>
      <c r="E64" s="8">
        <f t="shared" si="38"/>
        <v>50.42016806722689</v>
      </c>
      <c r="F64" s="8">
        <f t="shared" si="39"/>
        <v>49.57983193277311</v>
      </c>
      <c r="G64" s="36">
        <f>H64+I64</f>
        <v>9</v>
      </c>
      <c r="H64" s="26">
        <v>5</v>
      </c>
      <c r="I64" s="25">
        <v>4</v>
      </c>
      <c r="J64" s="38">
        <f t="shared" si="41"/>
        <v>55.55555555555556</v>
      </c>
      <c r="K64" s="38">
        <f>I64/G64*100</f>
        <v>44.44444444444444</v>
      </c>
      <c r="L64" s="71" t="s">
        <v>119</v>
      </c>
      <c r="M64" s="7">
        <f t="shared" si="21"/>
        <v>151</v>
      </c>
      <c r="N64" s="58">
        <v>89</v>
      </c>
      <c r="O64" s="58">
        <v>62</v>
      </c>
      <c r="P64" s="8">
        <f t="shared" si="25"/>
        <v>58.94039735099338</v>
      </c>
      <c r="Q64" s="8">
        <f t="shared" si="26"/>
        <v>41.05960264900662</v>
      </c>
      <c r="R64" s="36">
        <f t="shared" si="27"/>
        <v>1</v>
      </c>
      <c r="S64" s="59">
        <v>0</v>
      </c>
      <c r="T64" s="60">
        <v>1</v>
      </c>
      <c r="U64" s="38">
        <f t="shared" si="22"/>
        <v>0</v>
      </c>
      <c r="V64" s="39">
        <f t="shared" si="23"/>
        <v>100</v>
      </c>
      <c r="W64" s="72" t="s">
        <v>87</v>
      </c>
      <c r="X64" s="7">
        <f t="shared" si="28"/>
        <v>47</v>
      </c>
      <c r="Y64" s="7">
        <v>28</v>
      </c>
      <c r="Z64" s="7">
        <v>19</v>
      </c>
      <c r="AA64" s="8">
        <f t="shared" si="33"/>
        <v>59.57446808510638</v>
      </c>
      <c r="AB64" s="8">
        <f t="shared" si="34"/>
        <v>40.42553191489361</v>
      </c>
      <c r="AC64" s="36">
        <f t="shared" si="35"/>
        <v>1</v>
      </c>
      <c r="AD64" s="25">
        <v>0</v>
      </c>
      <c r="AE64" s="25">
        <v>1</v>
      </c>
      <c r="AF64" s="38">
        <f t="shared" si="36"/>
        <v>0</v>
      </c>
      <c r="AG64" s="24">
        <f t="shared" si="37"/>
        <v>100</v>
      </c>
    </row>
    <row r="65" spans="1:33" ht="24.75" customHeight="1">
      <c r="A65" s="53" t="s">
        <v>44</v>
      </c>
      <c r="B65" s="10">
        <f t="shared" si="40"/>
        <v>49</v>
      </c>
      <c r="C65" s="7">
        <v>28</v>
      </c>
      <c r="D65" s="7">
        <v>21</v>
      </c>
      <c r="E65" s="8">
        <f aca="true" t="shared" si="42" ref="E65:E70">C65/B65*100</f>
        <v>57.14285714285714</v>
      </c>
      <c r="F65" s="8">
        <f aca="true" t="shared" si="43" ref="F65:F70">D65/B65*100</f>
        <v>42.857142857142854</v>
      </c>
      <c r="G65" s="36">
        <v>1</v>
      </c>
      <c r="H65" s="54" t="s">
        <v>24</v>
      </c>
      <c r="I65" s="25">
        <v>1</v>
      </c>
      <c r="J65" s="54" t="s">
        <v>24</v>
      </c>
      <c r="K65" s="38">
        <f>I65/G65*100</f>
        <v>100</v>
      </c>
      <c r="L65" s="71" t="s">
        <v>120</v>
      </c>
      <c r="M65" s="7">
        <f t="shared" si="21"/>
        <v>151</v>
      </c>
      <c r="N65" s="58">
        <v>89</v>
      </c>
      <c r="O65" s="58">
        <v>62</v>
      </c>
      <c r="P65" s="8">
        <f t="shared" si="25"/>
        <v>58.94039735099338</v>
      </c>
      <c r="Q65" s="8">
        <f t="shared" si="26"/>
        <v>41.05960264900662</v>
      </c>
      <c r="R65" s="36">
        <f t="shared" si="27"/>
        <v>1</v>
      </c>
      <c r="S65" s="60">
        <v>0</v>
      </c>
      <c r="T65" s="60">
        <v>1</v>
      </c>
      <c r="U65" s="38">
        <f t="shared" si="22"/>
        <v>0</v>
      </c>
      <c r="V65" s="24">
        <f t="shared" si="23"/>
        <v>100</v>
      </c>
      <c r="W65" s="71" t="s">
        <v>88</v>
      </c>
      <c r="X65" s="7">
        <f t="shared" si="28"/>
        <v>46</v>
      </c>
      <c r="Y65" s="7">
        <v>28</v>
      </c>
      <c r="Z65" s="7">
        <v>18</v>
      </c>
      <c r="AA65" s="8">
        <f t="shared" si="33"/>
        <v>60.86956521739131</v>
      </c>
      <c r="AB65" s="8">
        <f t="shared" si="34"/>
        <v>39.130434782608695</v>
      </c>
      <c r="AC65" s="36">
        <f t="shared" si="35"/>
        <v>1</v>
      </c>
      <c r="AD65" s="25">
        <v>0</v>
      </c>
      <c r="AE65" s="26">
        <v>1</v>
      </c>
      <c r="AF65" s="38">
        <f t="shared" si="36"/>
        <v>0</v>
      </c>
      <c r="AG65" s="24">
        <f t="shared" si="37"/>
        <v>100</v>
      </c>
    </row>
    <row r="66" spans="1:33" ht="24.75" customHeight="1">
      <c r="A66" s="53" t="s">
        <v>45</v>
      </c>
      <c r="B66" s="10">
        <f t="shared" si="40"/>
        <v>125</v>
      </c>
      <c r="C66" s="7">
        <v>75</v>
      </c>
      <c r="D66" s="7">
        <v>50</v>
      </c>
      <c r="E66" s="8">
        <f t="shared" si="42"/>
        <v>60</v>
      </c>
      <c r="F66" s="8">
        <f t="shared" si="43"/>
        <v>40</v>
      </c>
      <c r="G66" s="36">
        <f>H66+I66</f>
        <v>2</v>
      </c>
      <c r="H66" s="26">
        <v>1</v>
      </c>
      <c r="I66" s="25">
        <v>1</v>
      </c>
      <c r="J66" s="38">
        <f>H66/G66*100</f>
        <v>50</v>
      </c>
      <c r="K66" s="38">
        <f>I66/G66*100</f>
        <v>50</v>
      </c>
      <c r="L66" s="71" t="s">
        <v>121</v>
      </c>
      <c r="M66" s="7">
        <f t="shared" si="21"/>
        <v>151</v>
      </c>
      <c r="N66" s="58">
        <v>89</v>
      </c>
      <c r="O66" s="58">
        <v>62</v>
      </c>
      <c r="P66" s="8">
        <f t="shared" si="25"/>
        <v>58.94039735099338</v>
      </c>
      <c r="Q66" s="8">
        <f t="shared" si="26"/>
        <v>41.05960264900662</v>
      </c>
      <c r="R66" s="36">
        <f t="shared" si="27"/>
        <v>1</v>
      </c>
      <c r="S66" s="59">
        <v>1</v>
      </c>
      <c r="T66" s="60">
        <v>0</v>
      </c>
      <c r="U66" s="38">
        <f t="shared" si="22"/>
        <v>100</v>
      </c>
      <c r="V66" s="39">
        <f t="shared" si="23"/>
        <v>0</v>
      </c>
      <c r="W66" s="71" t="s">
        <v>103</v>
      </c>
      <c r="X66" s="7">
        <f t="shared" si="28"/>
        <v>55</v>
      </c>
      <c r="Y66" s="7">
        <v>35</v>
      </c>
      <c r="Z66" s="7">
        <v>20</v>
      </c>
      <c r="AA66" s="8">
        <f t="shared" si="33"/>
        <v>63.63636363636363</v>
      </c>
      <c r="AB66" s="8">
        <f t="shared" si="34"/>
        <v>36.36363636363637</v>
      </c>
      <c r="AC66" s="36">
        <f t="shared" si="35"/>
        <v>1</v>
      </c>
      <c r="AD66" s="25">
        <v>0</v>
      </c>
      <c r="AE66" s="25">
        <v>1</v>
      </c>
      <c r="AF66" s="38">
        <f t="shared" si="36"/>
        <v>0</v>
      </c>
      <c r="AG66" s="24">
        <f t="shared" si="37"/>
        <v>100</v>
      </c>
    </row>
    <row r="67" spans="1:33" ht="29.25" customHeight="1">
      <c r="A67" s="52" t="s">
        <v>68</v>
      </c>
      <c r="B67" s="10">
        <f t="shared" si="40"/>
        <v>141</v>
      </c>
      <c r="C67" s="7">
        <v>84</v>
      </c>
      <c r="D67" s="7">
        <v>57</v>
      </c>
      <c r="E67" s="8">
        <f t="shared" si="42"/>
        <v>59.57446808510638</v>
      </c>
      <c r="F67" s="8">
        <f t="shared" si="43"/>
        <v>40.42553191489361</v>
      </c>
      <c r="G67" s="36">
        <v>1</v>
      </c>
      <c r="H67" s="54" t="s">
        <v>24</v>
      </c>
      <c r="I67" s="25">
        <v>1</v>
      </c>
      <c r="J67" s="54" t="s">
        <v>24</v>
      </c>
      <c r="K67" s="38">
        <f>I67/G67*100</f>
        <v>100</v>
      </c>
      <c r="L67" s="72" t="s">
        <v>122</v>
      </c>
      <c r="M67" s="7">
        <f t="shared" si="21"/>
        <v>151</v>
      </c>
      <c r="N67" s="58">
        <v>89</v>
      </c>
      <c r="O67" s="58">
        <v>62</v>
      </c>
      <c r="P67" s="8">
        <f t="shared" si="25"/>
        <v>58.94039735099338</v>
      </c>
      <c r="Q67" s="8">
        <f t="shared" si="26"/>
        <v>41.05960264900662</v>
      </c>
      <c r="R67" s="36">
        <f t="shared" si="27"/>
        <v>1</v>
      </c>
      <c r="S67" s="60">
        <v>1</v>
      </c>
      <c r="T67" s="60">
        <v>0</v>
      </c>
      <c r="U67" s="38">
        <f t="shared" si="22"/>
        <v>100</v>
      </c>
      <c r="V67" s="39">
        <f t="shared" si="23"/>
        <v>0</v>
      </c>
      <c r="W67" s="71" t="s">
        <v>89</v>
      </c>
      <c r="X67" s="7">
        <f t="shared" si="28"/>
        <v>12</v>
      </c>
      <c r="Y67" s="7">
        <v>3</v>
      </c>
      <c r="Z67" s="7">
        <v>9</v>
      </c>
      <c r="AA67" s="8">
        <f t="shared" si="33"/>
        <v>25</v>
      </c>
      <c r="AB67" s="8">
        <f t="shared" si="34"/>
        <v>75</v>
      </c>
      <c r="AC67" s="36">
        <f t="shared" si="35"/>
        <v>1</v>
      </c>
      <c r="AD67" s="26">
        <v>1</v>
      </c>
      <c r="AE67" s="25">
        <v>0</v>
      </c>
      <c r="AF67" s="38">
        <f t="shared" si="36"/>
        <v>100</v>
      </c>
      <c r="AG67" s="24">
        <f t="shared" si="37"/>
        <v>0</v>
      </c>
    </row>
    <row r="68" spans="1:33" ht="30.75" customHeight="1">
      <c r="A68" s="52" t="s">
        <v>69</v>
      </c>
      <c r="B68" s="10">
        <f>C68+D68</f>
        <v>56</v>
      </c>
      <c r="C68" s="7">
        <v>30</v>
      </c>
      <c r="D68" s="7">
        <v>26</v>
      </c>
      <c r="E68" s="8">
        <f t="shared" si="42"/>
        <v>53.57142857142857</v>
      </c>
      <c r="F68" s="8">
        <f t="shared" si="43"/>
        <v>46.42857142857143</v>
      </c>
      <c r="G68" s="36">
        <v>1</v>
      </c>
      <c r="H68" s="54" t="s">
        <v>24</v>
      </c>
      <c r="I68" s="25">
        <v>1</v>
      </c>
      <c r="J68" s="54" t="s">
        <v>24</v>
      </c>
      <c r="K68" s="38">
        <f>I68/G68*100</f>
        <v>100</v>
      </c>
      <c r="L68" s="73" t="s">
        <v>123</v>
      </c>
      <c r="M68" s="7">
        <f t="shared" si="21"/>
        <v>151</v>
      </c>
      <c r="N68" s="58">
        <v>89</v>
      </c>
      <c r="O68" s="58">
        <v>62</v>
      </c>
      <c r="P68" s="8">
        <f t="shared" si="25"/>
        <v>58.94039735099338</v>
      </c>
      <c r="Q68" s="8">
        <f t="shared" si="26"/>
        <v>41.05960264900662</v>
      </c>
      <c r="R68" s="36">
        <f t="shared" si="27"/>
        <v>1</v>
      </c>
      <c r="S68" s="60">
        <v>1</v>
      </c>
      <c r="T68" s="60">
        <v>0</v>
      </c>
      <c r="U68" s="38">
        <f t="shared" si="22"/>
        <v>100</v>
      </c>
      <c r="V68" s="39">
        <f t="shared" si="23"/>
        <v>0</v>
      </c>
      <c r="W68" s="73" t="s">
        <v>128</v>
      </c>
      <c r="X68" s="7">
        <f t="shared" si="28"/>
        <v>502</v>
      </c>
      <c r="Y68" s="7">
        <v>396</v>
      </c>
      <c r="Z68" s="7">
        <v>106</v>
      </c>
      <c r="AA68" s="8">
        <f t="shared" si="33"/>
        <v>78.88446215139442</v>
      </c>
      <c r="AB68" s="8">
        <f t="shared" si="34"/>
        <v>21.115537848605577</v>
      </c>
      <c r="AC68" s="36">
        <f t="shared" si="35"/>
        <v>2</v>
      </c>
      <c r="AD68" s="25">
        <v>1</v>
      </c>
      <c r="AE68" s="25">
        <v>1</v>
      </c>
      <c r="AF68" s="38">
        <f t="shared" si="36"/>
        <v>50</v>
      </c>
      <c r="AG68" s="24">
        <f t="shared" si="37"/>
        <v>50</v>
      </c>
    </row>
    <row r="69" spans="1:33" ht="31.5" customHeight="1">
      <c r="A69" s="12" t="s">
        <v>70</v>
      </c>
      <c r="B69" s="10">
        <f>C69+D69</f>
        <v>27</v>
      </c>
      <c r="C69" s="7">
        <v>13</v>
      </c>
      <c r="D69" s="7">
        <v>14</v>
      </c>
      <c r="E69" s="8">
        <f t="shared" si="42"/>
        <v>48.148148148148145</v>
      </c>
      <c r="F69" s="8">
        <f t="shared" si="43"/>
        <v>51.85185185185185</v>
      </c>
      <c r="G69" s="36">
        <v>2</v>
      </c>
      <c r="H69" s="26">
        <v>2</v>
      </c>
      <c r="I69" s="25" t="s">
        <v>24</v>
      </c>
      <c r="J69" s="38">
        <f>H69/G69*100</f>
        <v>100</v>
      </c>
      <c r="K69" s="25" t="s">
        <v>24</v>
      </c>
      <c r="L69" s="73" t="s">
        <v>124</v>
      </c>
      <c r="M69" s="7">
        <f t="shared" si="21"/>
        <v>151</v>
      </c>
      <c r="N69" s="58">
        <v>89</v>
      </c>
      <c r="O69" s="58">
        <v>62</v>
      </c>
      <c r="P69" s="8">
        <f t="shared" si="25"/>
        <v>58.94039735099338</v>
      </c>
      <c r="Q69" s="8">
        <f t="shared" si="26"/>
        <v>41.05960264900662</v>
      </c>
      <c r="R69" s="36">
        <f t="shared" si="27"/>
        <v>1</v>
      </c>
      <c r="S69" s="60">
        <v>0</v>
      </c>
      <c r="T69" s="60">
        <v>1</v>
      </c>
      <c r="U69" s="38">
        <f t="shared" si="22"/>
        <v>0</v>
      </c>
      <c r="V69" s="39">
        <f t="shared" si="23"/>
        <v>100</v>
      </c>
      <c r="W69" s="79"/>
      <c r="X69" s="7"/>
      <c r="Y69" s="7"/>
      <c r="Z69" s="7"/>
      <c r="AA69" s="8"/>
      <c r="AB69" s="8"/>
      <c r="AC69" s="36"/>
      <c r="AD69" s="54"/>
      <c r="AE69" s="25"/>
      <c r="AF69" s="38"/>
      <c r="AG69" s="24"/>
    </row>
    <row r="70" spans="1:33" ht="31.5" customHeight="1">
      <c r="A70" s="65" t="s">
        <v>71</v>
      </c>
      <c r="B70" s="28">
        <f>C70+D70</f>
        <v>108</v>
      </c>
      <c r="C70" s="29">
        <v>55</v>
      </c>
      <c r="D70" s="29">
        <v>53</v>
      </c>
      <c r="E70" s="30">
        <f t="shared" si="42"/>
        <v>50.92592592592593</v>
      </c>
      <c r="F70" s="30">
        <f t="shared" si="43"/>
        <v>49.074074074074076</v>
      </c>
      <c r="G70" s="35">
        <f>H70+I70</f>
        <v>18</v>
      </c>
      <c r="H70" s="33">
        <v>6</v>
      </c>
      <c r="I70" s="57">
        <v>12</v>
      </c>
      <c r="J70" s="37">
        <f>H70/G70*100</f>
        <v>33.33333333333333</v>
      </c>
      <c r="K70" s="66">
        <f>I70/G70*100</f>
        <v>66.66666666666666</v>
      </c>
      <c r="L70" s="78" t="s">
        <v>125</v>
      </c>
      <c r="M70" s="29">
        <f t="shared" si="21"/>
        <v>621</v>
      </c>
      <c r="N70" s="67">
        <v>516</v>
      </c>
      <c r="O70" s="67">
        <v>105</v>
      </c>
      <c r="P70" s="30">
        <f t="shared" si="25"/>
        <v>83.09178743961353</v>
      </c>
      <c r="Q70" s="30">
        <f t="shared" si="26"/>
        <v>16.908212560386474</v>
      </c>
      <c r="R70" s="35">
        <f t="shared" si="27"/>
        <v>10</v>
      </c>
      <c r="S70" s="68">
        <v>10</v>
      </c>
      <c r="T70" s="68">
        <v>0</v>
      </c>
      <c r="U70" s="37">
        <f t="shared" si="22"/>
        <v>100</v>
      </c>
      <c r="V70" s="55">
        <f t="shared" si="23"/>
        <v>0</v>
      </c>
      <c r="W70" s="80"/>
      <c r="X70" s="29"/>
      <c r="Y70" s="29"/>
      <c r="Z70" s="29"/>
      <c r="AA70" s="30"/>
      <c r="AB70" s="30"/>
      <c r="AC70" s="35"/>
      <c r="AD70" s="69"/>
      <c r="AE70" s="57"/>
      <c r="AF70" s="37"/>
      <c r="AG70" s="55"/>
    </row>
    <row r="71" ht="27" customHeight="1">
      <c r="A71" s="1" t="s">
        <v>6</v>
      </c>
    </row>
    <row r="72" ht="27" customHeight="1">
      <c r="A72" s="2" t="s">
        <v>11</v>
      </c>
    </row>
    <row r="73" ht="24.75" customHeight="1"/>
    <row r="74" ht="24.75" customHeight="1"/>
    <row r="75" ht="24.75" customHeight="1"/>
    <row r="76" ht="24.75" customHeight="1"/>
    <row r="77" ht="24.75" customHeight="1"/>
    <row r="78" spans="1:22" ht="24.75" customHeight="1">
      <c r="A78" s="208" t="s">
        <v>127</v>
      </c>
      <c r="B78" s="208"/>
      <c r="C78" s="208"/>
      <c r="D78" s="208"/>
      <c r="E78" s="208"/>
      <c r="F78" s="208"/>
      <c r="G78" s="208"/>
      <c r="H78" s="208"/>
      <c r="I78" s="208"/>
      <c r="J78" s="208"/>
      <c r="K78" s="208"/>
      <c r="L78" s="208"/>
      <c r="M78" s="208"/>
      <c r="N78" s="208"/>
      <c r="O78" s="208"/>
      <c r="P78" s="208"/>
      <c r="Q78" s="208"/>
      <c r="R78" s="208"/>
      <c r="S78" s="208"/>
      <c r="T78" s="208"/>
      <c r="U78" s="208"/>
      <c r="V78" s="208"/>
    </row>
    <row r="79" spans="1:22" ht="24.75" customHeight="1">
      <c r="A79" s="209" t="s">
        <v>12</v>
      </c>
      <c r="B79" s="212" t="s">
        <v>13</v>
      </c>
      <c r="C79" s="213"/>
      <c r="D79" s="213"/>
      <c r="E79" s="213"/>
      <c r="F79" s="214"/>
      <c r="G79" s="207" t="s">
        <v>14</v>
      </c>
      <c r="H79" s="208"/>
      <c r="I79" s="208"/>
      <c r="J79" s="208"/>
      <c r="K79" s="208"/>
      <c r="L79" s="215" t="s">
        <v>12</v>
      </c>
      <c r="M79" s="212" t="s">
        <v>13</v>
      </c>
      <c r="N79" s="213"/>
      <c r="O79" s="213"/>
      <c r="P79" s="213"/>
      <c r="Q79" s="214"/>
      <c r="R79" s="207" t="s">
        <v>14</v>
      </c>
      <c r="S79" s="208"/>
      <c r="T79" s="208"/>
      <c r="U79" s="208"/>
      <c r="V79" s="208"/>
    </row>
    <row r="80" spans="1:22" ht="15.75" customHeight="1">
      <c r="A80" s="210"/>
      <c r="B80" s="199" t="s">
        <v>18</v>
      </c>
      <c r="C80" s="5"/>
      <c r="D80" s="3"/>
      <c r="E80" s="201" t="s">
        <v>5</v>
      </c>
      <c r="F80" s="202"/>
      <c r="G80" s="203" t="s">
        <v>2</v>
      </c>
      <c r="H80" s="21"/>
      <c r="I80" s="22"/>
      <c r="J80" s="197" t="s">
        <v>0</v>
      </c>
      <c r="K80" s="198"/>
      <c r="L80" s="215"/>
      <c r="M80" s="199" t="s">
        <v>18</v>
      </c>
      <c r="N80" s="5"/>
      <c r="O80" s="3"/>
      <c r="P80" s="201" t="s">
        <v>5</v>
      </c>
      <c r="Q80" s="202"/>
      <c r="R80" s="203" t="s">
        <v>2</v>
      </c>
      <c r="S80" s="21"/>
      <c r="T80" s="22"/>
      <c r="U80" s="197" t="s">
        <v>0</v>
      </c>
      <c r="V80" s="198"/>
    </row>
    <row r="81" spans="1:22" ht="16.5">
      <c r="A81" s="210"/>
      <c r="B81" s="200"/>
      <c r="C81" s="195" t="s">
        <v>3</v>
      </c>
      <c r="D81" s="195" t="s">
        <v>4</v>
      </c>
      <c r="E81" s="195" t="s">
        <v>1</v>
      </c>
      <c r="F81" s="195" t="s">
        <v>4</v>
      </c>
      <c r="G81" s="204"/>
      <c r="H81" s="190" t="s">
        <v>8</v>
      </c>
      <c r="I81" s="190" t="s">
        <v>9</v>
      </c>
      <c r="J81" s="191" t="s">
        <v>1</v>
      </c>
      <c r="K81" s="193" t="s">
        <v>9</v>
      </c>
      <c r="L81" s="215"/>
      <c r="M81" s="200"/>
      <c r="N81" s="195" t="s">
        <v>3</v>
      </c>
      <c r="O81" s="195" t="s">
        <v>4</v>
      </c>
      <c r="P81" s="195" t="s">
        <v>1</v>
      </c>
      <c r="Q81" s="195" t="s">
        <v>4</v>
      </c>
      <c r="R81" s="204"/>
      <c r="S81" s="190" t="s">
        <v>8</v>
      </c>
      <c r="T81" s="190" t="s">
        <v>9</v>
      </c>
      <c r="U81" s="191" t="s">
        <v>1</v>
      </c>
      <c r="V81" s="193" t="s">
        <v>9</v>
      </c>
    </row>
    <row r="82" spans="1:22" ht="16.5">
      <c r="A82" s="211"/>
      <c r="B82" s="200"/>
      <c r="C82" s="196"/>
      <c r="D82" s="196"/>
      <c r="E82" s="196"/>
      <c r="F82" s="196"/>
      <c r="G82" s="204"/>
      <c r="H82" s="191"/>
      <c r="I82" s="191"/>
      <c r="J82" s="192"/>
      <c r="K82" s="194"/>
      <c r="L82" s="215"/>
      <c r="M82" s="200"/>
      <c r="N82" s="196"/>
      <c r="O82" s="196"/>
      <c r="P82" s="196"/>
      <c r="Q82" s="196"/>
      <c r="R82" s="204"/>
      <c r="S82" s="191"/>
      <c r="T82" s="190"/>
      <c r="U82" s="192"/>
      <c r="V82" s="207"/>
    </row>
    <row r="83" spans="1:22" ht="30.75" customHeight="1">
      <c r="A83" s="5" t="s">
        <v>19</v>
      </c>
      <c r="B83" s="11">
        <f>SUM(B84:B105)+SUM(M83:M105)</f>
        <v>3355</v>
      </c>
      <c r="C83" s="11">
        <f>SUM(C84:C105)+SUM(N83:N105)</f>
        <v>2248</v>
      </c>
      <c r="D83" s="11">
        <f>SUM(D84:D105)+SUM(O83:O105)</f>
        <v>1107</v>
      </c>
      <c r="E83" s="13">
        <f>C83/B83*100</f>
        <v>67.00447093889717</v>
      </c>
      <c r="F83" s="13">
        <f>D83/B83*100</f>
        <v>32.99552906110283</v>
      </c>
      <c r="G83" s="31">
        <f>SUM(G84:G105)+SUM(R83:R105)</f>
        <v>142</v>
      </c>
      <c r="H83" s="31">
        <f>SUM(H84:H105)+SUM(S83:S105)</f>
        <v>107</v>
      </c>
      <c r="I83" s="31">
        <f>SUM(I84:I105)+SUM(T83:T105)</f>
        <v>35</v>
      </c>
      <c r="J83" s="34">
        <f>H83/G83*100</f>
        <v>75.35211267605634</v>
      </c>
      <c r="K83" s="27">
        <f>I83/G83*100</f>
        <v>24.647887323943664</v>
      </c>
      <c r="L83" s="75" t="s">
        <v>152</v>
      </c>
      <c r="M83" s="11">
        <f>N83+O83</f>
        <v>28</v>
      </c>
      <c r="N83" s="11">
        <v>19</v>
      </c>
      <c r="O83" s="11">
        <v>9</v>
      </c>
      <c r="P83" s="13">
        <f aca="true" t="shared" si="44" ref="P83:P105">N83/M83*100</f>
        <v>67.85714285714286</v>
      </c>
      <c r="Q83" s="13">
        <f aca="true" t="shared" si="45" ref="Q83:Q105">O83/M83*100</f>
        <v>32.142857142857146</v>
      </c>
      <c r="R83" s="31">
        <v>1</v>
      </c>
      <c r="S83" s="32">
        <v>1</v>
      </c>
      <c r="T83" s="25" t="s">
        <v>24</v>
      </c>
      <c r="U83" s="34">
        <f aca="true" t="shared" si="46" ref="U83:U105">S83/R83*100</f>
        <v>100</v>
      </c>
      <c r="V83" s="25" t="s">
        <v>24</v>
      </c>
    </row>
    <row r="84" spans="1:22" ht="30.75" customHeight="1">
      <c r="A84" s="53" t="s">
        <v>167</v>
      </c>
      <c r="B84" s="7">
        <f aca="true" t="shared" si="47" ref="B84:B105">C84+D84</f>
        <v>400</v>
      </c>
      <c r="C84" s="81">
        <v>387</v>
      </c>
      <c r="D84" s="81">
        <v>13</v>
      </c>
      <c r="E84" s="8">
        <f>C84/B84*100</f>
        <v>96.75</v>
      </c>
      <c r="F84" s="8">
        <f>D84/B84*100</f>
        <v>3.25</v>
      </c>
      <c r="G84" s="36">
        <f>SUM(H84:I84)</f>
        <v>2</v>
      </c>
      <c r="H84" s="83">
        <v>2</v>
      </c>
      <c r="I84" s="25" t="s">
        <v>24</v>
      </c>
      <c r="J84" s="38">
        <f aca="true" t="shared" si="48" ref="J84:J105">H84/G84*100</f>
        <v>100</v>
      </c>
      <c r="K84" s="25" t="s">
        <v>24</v>
      </c>
      <c r="L84" s="71" t="s">
        <v>143</v>
      </c>
      <c r="M84" s="7">
        <f>N84+O84</f>
        <v>21</v>
      </c>
      <c r="N84" s="7">
        <v>15</v>
      </c>
      <c r="O84" s="7">
        <v>6</v>
      </c>
      <c r="P84" s="8">
        <f t="shared" si="44"/>
        <v>71.42857142857143</v>
      </c>
      <c r="Q84" s="8">
        <f t="shared" si="45"/>
        <v>28.57142857142857</v>
      </c>
      <c r="R84" s="36">
        <v>1</v>
      </c>
      <c r="S84" s="25">
        <v>1</v>
      </c>
      <c r="T84" s="25" t="s">
        <v>24</v>
      </c>
      <c r="U84" s="38">
        <f t="shared" si="46"/>
        <v>100</v>
      </c>
      <c r="V84" s="25" t="s">
        <v>24</v>
      </c>
    </row>
    <row r="85" spans="1:22" ht="30.75" customHeight="1">
      <c r="A85" s="70" t="s">
        <v>130</v>
      </c>
      <c r="B85" s="7">
        <f t="shared" si="47"/>
        <v>74</v>
      </c>
      <c r="C85" s="81">
        <v>30</v>
      </c>
      <c r="D85" s="81">
        <v>44</v>
      </c>
      <c r="E85" s="8">
        <f aca="true" t="shared" si="49" ref="E85:E105">C85/B85*100</f>
        <v>40.54054054054054</v>
      </c>
      <c r="F85" s="8">
        <f aca="true" t="shared" si="50" ref="F85:F105">D85/B85*100</f>
        <v>59.45945945945946</v>
      </c>
      <c r="G85" s="36">
        <f aca="true" t="shared" si="51" ref="G85:G105">SUM(H85:I85)</f>
        <v>3</v>
      </c>
      <c r="H85" s="84">
        <v>1</v>
      </c>
      <c r="I85" s="83">
        <v>2</v>
      </c>
      <c r="J85" s="38">
        <f t="shared" si="48"/>
        <v>33.33333333333333</v>
      </c>
      <c r="K85" s="24">
        <f aca="true" t="shared" si="52" ref="K85:K102">I85/G85*100</f>
        <v>66.66666666666666</v>
      </c>
      <c r="L85" s="73" t="s">
        <v>144</v>
      </c>
      <c r="M85" s="7">
        <f aca="true" t="shared" si="53" ref="M85:M105">N85+O85</f>
        <v>29</v>
      </c>
      <c r="N85" s="7">
        <v>21</v>
      </c>
      <c r="O85" s="7">
        <v>8</v>
      </c>
      <c r="P85" s="8">
        <f t="shared" si="44"/>
        <v>72.41379310344827</v>
      </c>
      <c r="Q85" s="8">
        <f t="shared" si="45"/>
        <v>27.586206896551722</v>
      </c>
      <c r="R85" s="36">
        <v>1</v>
      </c>
      <c r="S85" s="26">
        <v>1</v>
      </c>
      <c r="T85" s="25" t="s">
        <v>24</v>
      </c>
      <c r="U85" s="38">
        <f t="shared" si="46"/>
        <v>100</v>
      </c>
      <c r="V85" s="25" t="s">
        <v>24</v>
      </c>
    </row>
    <row r="86" spans="1:22" ht="30.75" customHeight="1">
      <c r="A86" s="51" t="s">
        <v>131</v>
      </c>
      <c r="B86" s="7">
        <f t="shared" si="47"/>
        <v>66</v>
      </c>
      <c r="C86" s="82">
        <v>31</v>
      </c>
      <c r="D86" s="82">
        <v>35</v>
      </c>
      <c r="E86" s="8">
        <f t="shared" si="49"/>
        <v>46.96969696969697</v>
      </c>
      <c r="F86" s="8">
        <f t="shared" si="50"/>
        <v>53.03030303030303</v>
      </c>
      <c r="G86" s="36">
        <f t="shared" si="51"/>
        <v>4</v>
      </c>
      <c r="H86" s="82">
        <v>3</v>
      </c>
      <c r="I86" s="82">
        <v>1</v>
      </c>
      <c r="J86" s="38">
        <f t="shared" si="48"/>
        <v>75</v>
      </c>
      <c r="K86" s="39">
        <f t="shared" si="52"/>
        <v>25</v>
      </c>
      <c r="L86" s="73" t="s">
        <v>145</v>
      </c>
      <c r="M86" s="7">
        <f t="shared" si="53"/>
        <v>19</v>
      </c>
      <c r="N86" s="7">
        <v>12</v>
      </c>
      <c r="O86" s="7">
        <v>7</v>
      </c>
      <c r="P86" s="8">
        <f t="shared" si="44"/>
        <v>63.1578947368421</v>
      </c>
      <c r="Q86" s="8">
        <f t="shared" si="45"/>
        <v>36.84210526315789</v>
      </c>
      <c r="R86" s="36">
        <v>1</v>
      </c>
      <c r="S86" s="26">
        <v>1</v>
      </c>
      <c r="T86" s="25" t="s">
        <v>24</v>
      </c>
      <c r="U86" s="38">
        <f t="shared" si="46"/>
        <v>100</v>
      </c>
      <c r="V86" s="25" t="s">
        <v>24</v>
      </c>
    </row>
    <row r="87" spans="1:22" ht="30.75" customHeight="1">
      <c r="A87" s="51" t="s">
        <v>132</v>
      </c>
      <c r="B87" s="7">
        <f t="shared" si="47"/>
        <v>51</v>
      </c>
      <c r="C87" s="82">
        <v>25</v>
      </c>
      <c r="D87" s="82">
        <v>26</v>
      </c>
      <c r="E87" s="8">
        <f t="shared" si="49"/>
        <v>49.01960784313725</v>
      </c>
      <c r="F87" s="8">
        <f t="shared" si="50"/>
        <v>50.98039215686274</v>
      </c>
      <c r="G87" s="36">
        <f t="shared" si="51"/>
        <v>3</v>
      </c>
      <c r="H87" s="82">
        <v>1</v>
      </c>
      <c r="I87" s="82">
        <v>2</v>
      </c>
      <c r="J87" s="38">
        <f t="shared" si="48"/>
        <v>33.33333333333333</v>
      </c>
      <c r="K87" s="39">
        <f t="shared" si="52"/>
        <v>66.66666666666666</v>
      </c>
      <c r="L87" s="71" t="s">
        <v>146</v>
      </c>
      <c r="M87" s="7">
        <f t="shared" si="53"/>
        <v>16</v>
      </c>
      <c r="N87" s="7">
        <v>5</v>
      </c>
      <c r="O87" s="7">
        <v>11</v>
      </c>
      <c r="P87" s="8">
        <f t="shared" si="44"/>
        <v>31.25</v>
      </c>
      <c r="Q87" s="8">
        <f t="shared" si="45"/>
        <v>68.75</v>
      </c>
      <c r="R87" s="36">
        <v>1</v>
      </c>
      <c r="S87" s="26">
        <v>1</v>
      </c>
      <c r="T87" s="25" t="s">
        <v>24</v>
      </c>
      <c r="U87" s="38">
        <f t="shared" si="46"/>
        <v>100</v>
      </c>
      <c r="V87" s="25" t="s">
        <v>24</v>
      </c>
    </row>
    <row r="88" spans="1:22" ht="48" customHeight="1">
      <c r="A88" s="51" t="s">
        <v>134</v>
      </c>
      <c r="B88" s="7">
        <f t="shared" si="47"/>
        <v>27</v>
      </c>
      <c r="C88" s="52">
        <v>15</v>
      </c>
      <c r="D88" s="52">
        <v>12</v>
      </c>
      <c r="E88" s="8">
        <f t="shared" si="49"/>
        <v>55.55555555555556</v>
      </c>
      <c r="F88" s="8">
        <f t="shared" si="50"/>
        <v>44.44444444444444</v>
      </c>
      <c r="G88" s="36">
        <f t="shared" si="51"/>
        <v>1</v>
      </c>
      <c r="H88" s="52">
        <v>1</v>
      </c>
      <c r="I88" s="25" t="s">
        <v>24</v>
      </c>
      <c r="J88" s="38">
        <f t="shared" si="48"/>
        <v>100</v>
      </c>
      <c r="K88" s="25" t="s">
        <v>24</v>
      </c>
      <c r="L88" s="73" t="s">
        <v>147</v>
      </c>
      <c r="M88" s="7">
        <f t="shared" si="53"/>
        <v>21</v>
      </c>
      <c r="N88" s="7">
        <v>12</v>
      </c>
      <c r="O88" s="7">
        <v>9</v>
      </c>
      <c r="P88" s="8">
        <f t="shared" si="44"/>
        <v>57.14285714285714</v>
      </c>
      <c r="Q88" s="8">
        <f t="shared" si="45"/>
        <v>42.857142857142854</v>
      </c>
      <c r="R88" s="36">
        <v>1</v>
      </c>
      <c r="S88" s="26">
        <v>1</v>
      </c>
      <c r="T88" s="25" t="s">
        <v>24</v>
      </c>
      <c r="U88" s="38">
        <f t="shared" si="46"/>
        <v>100</v>
      </c>
      <c r="V88" s="25" t="s">
        <v>24</v>
      </c>
    </row>
    <row r="89" spans="1:22" ht="51.75" customHeight="1">
      <c r="A89" s="51" t="s">
        <v>135</v>
      </c>
      <c r="B89" s="7">
        <f t="shared" si="47"/>
        <v>17</v>
      </c>
      <c r="C89" s="52">
        <v>12</v>
      </c>
      <c r="D89" s="52">
        <v>5</v>
      </c>
      <c r="E89" s="8">
        <f t="shared" si="49"/>
        <v>70.58823529411765</v>
      </c>
      <c r="F89" s="8">
        <f t="shared" si="50"/>
        <v>29.411764705882355</v>
      </c>
      <c r="G89" s="36">
        <f t="shared" si="51"/>
        <v>4</v>
      </c>
      <c r="H89" s="52">
        <v>4</v>
      </c>
      <c r="I89" s="25" t="s">
        <v>24</v>
      </c>
      <c r="J89" s="38">
        <f t="shared" si="48"/>
        <v>100</v>
      </c>
      <c r="K89" s="25" t="s">
        <v>24</v>
      </c>
      <c r="L89" s="73" t="s">
        <v>148</v>
      </c>
      <c r="M89" s="7">
        <f t="shared" si="53"/>
        <v>41</v>
      </c>
      <c r="N89" s="7">
        <v>15</v>
      </c>
      <c r="O89" s="7">
        <v>26</v>
      </c>
      <c r="P89" s="8">
        <f t="shared" si="44"/>
        <v>36.58536585365854</v>
      </c>
      <c r="Q89" s="8">
        <f t="shared" si="45"/>
        <v>63.41463414634146</v>
      </c>
      <c r="R89" s="36">
        <f>S89+T89</f>
        <v>4</v>
      </c>
      <c r="S89" s="25">
        <v>2</v>
      </c>
      <c r="T89" s="25">
        <v>2</v>
      </c>
      <c r="U89" s="38">
        <f t="shared" si="46"/>
        <v>50</v>
      </c>
      <c r="V89" s="24">
        <f>T89/R89*100</f>
        <v>50</v>
      </c>
    </row>
    <row r="90" spans="1:22" ht="54" customHeight="1">
      <c r="A90" s="51" t="s">
        <v>141</v>
      </c>
      <c r="B90" s="7">
        <f t="shared" si="47"/>
        <v>30</v>
      </c>
      <c r="C90" s="52">
        <v>18</v>
      </c>
      <c r="D90" s="52">
        <v>12</v>
      </c>
      <c r="E90" s="8">
        <f t="shared" si="49"/>
        <v>60</v>
      </c>
      <c r="F90" s="8">
        <f t="shared" si="50"/>
        <v>40</v>
      </c>
      <c r="G90" s="36">
        <f t="shared" si="51"/>
        <v>3</v>
      </c>
      <c r="H90" s="52">
        <v>2</v>
      </c>
      <c r="I90" s="52">
        <v>1</v>
      </c>
      <c r="J90" s="38">
        <f t="shared" si="48"/>
        <v>66.66666666666666</v>
      </c>
      <c r="K90" s="39">
        <f t="shared" si="52"/>
        <v>33.33333333333333</v>
      </c>
      <c r="L90" s="73" t="s">
        <v>153</v>
      </c>
      <c r="M90" s="7">
        <f t="shared" si="53"/>
        <v>21</v>
      </c>
      <c r="N90" s="7">
        <v>9</v>
      </c>
      <c r="O90" s="7">
        <v>12</v>
      </c>
      <c r="P90" s="8">
        <f t="shared" si="44"/>
        <v>42.857142857142854</v>
      </c>
      <c r="Q90" s="8">
        <f t="shared" si="45"/>
        <v>57.14285714285714</v>
      </c>
      <c r="R90" s="36">
        <v>1</v>
      </c>
      <c r="S90" s="25" t="s">
        <v>24</v>
      </c>
      <c r="T90" s="25">
        <v>1</v>
      </c>
      <c r="U90" s="25" t="s">
        <v>24</v>
      </c>
      <c r="V90" s="24">
        <f>T90/R90*100</f>
        <v>100</v>
      </c>
    </row>
    <row r="91" spans="1:22" ht="30.75" customHeight="1">
      <c r="A91" s="53" t="s">
        <v>136</v>
      </c>
      <c r="B91" s="7">
        <f t="shared" si="47"/>
        <v>65</v>
      </c>
      <c r="C91" s="52">
        <v>45</v>
      </c>
      <c r="D91" s="52">
        <v>20</v>
      </c>
      <c r="E91" s="8">
        <f t="shared" si="49"/>
        <v>69.23076923076923</v>
      </c>
      <c r="F91" s="8">
        <f t="shared" si="50"/>
        <v>30.76923076923077</v>
      </c>
      <c r="G91" s="25" t="s">
        <v>24</v>
      </c>
      <c r="H91" s="25" t="s">
        <v>24</v>
      </c>
      <c r="I91" s="25" t="s">
        <v>24</v>
      </c>
      <c r="J91" s="25" t="s">
        <v>24</v>
      </c>
      <c r="K91" s="25" t="s">
        <v>24</v>
      </c>
      <c r="L91" s="71" t="s">
        <v>149</v>
      </c>
      <c r="M91" s="7">
        <f t="shared" si="53"/>
        <v>31</v>
      </c>
      <c r="N91" s="7">
        <v>15</v>
      </c>
      <c r="O91" s="7">
        <v>16</v>
      </c>
      <c r="P91" s="8">
        <f t="shared" si="44"/>
        <v>48.38709677419355</v>
      </c>
      <c r="Q91" s="8">
        <f t="shared" si="45"/>
        <v>51.61290322580645</v>
      </c>
      <c r="R91" s="36">
        <v>1</v>
      </c>
      <c r="S91" s="25">
        <v>1</v>
      </c>
      <c r="T91" s="25" t="s">
        <v>24</v>
      </c>
      <c r="U91" s="38">
        <f t="shared" si="46"/>
        <v>100</v>
      </c>
      <c r="V91" s="25" t="s">
        <v>24</v>
      </c>
    </row>
    <row r="92" spans="1:22" ht="30.75" customHeight="1">
      <c r="A92" s="53" t="s">
        <v>137</v>
      </c>
      <c r="B92" s="7">
        <f t="shared" si="47"/>
        <v>63</v>
      </c>
      <c r="C92" s="52">
        <v>44</v>
      </c>
      <c r="D92" s="52">
        <v>19</v>
      </c>
      <c r="E92" s="8">
        <f t="shared" si="49"/>
        <v>69.84126984126983</v>
      </c>
      <c r="F92" s="8">
        <f t="shared" si="50"/>
        <v>30.158730158730158</v>
      </c>
      <c r="G92" s="25" t="s">
        <v>24</v>
      </c>
      <c r="H92" s="25" t="s">
        <v>24</v>
      </c>
      <c r="I92" s="25" t="s">
        <v>24</v>
      </c>
      <c r="J92" s="25" t="s">
        <v>24</v>
      </c>
      <c r="K92" s="25" t="s">
        <v>24</v>
      </c>
      <c r="L92" s="71" t="s">
        <v>150</v>
      </c>
      <c r="M92" s="7">
        <f t="shared" si="53"/>
        <v>25</v>
      </c>
      <c r="N92" s="7">
        <v>9</v>
      </c>
      <c r="O92" s="7">
        <v>16</v>
      </c>
      <c r="P92" s="8">
        <f t="shared" si="44"/>
        <v>36</v>
      </c>
      <c r="Q92" s="8">
        <f t="shared" si="45"/>
        <v>64</v>
      </c>
      <c r="R92" s="36">
        <v>1</v>
      </c>
      <c r="S92" s="26">
        <v>1</v>
      </c>
      <c r="T92" s="25" t="s">
        <v>24</v>
      </c>
      <c r="U92" s="38">
        <f t="shared" si="46"/>
        <v>100</v>
      </c>
      <c r="V92" s="25" t="s">
        <v>24</v>
      </c>
    </row>
    <row r="93" spans="1:22" ht="33.75" customHeight="1">
      <c r="A93" s="53" t="s">
        <v>159</v>
      </c>
      <c r="B93" s="7">
        <f t="shared" si="47"/>
        <v>20</v>
      </c>
      <c r="C93" s="52">
        <v>8</v>
      </c>
      <c r="D93" s="52">
        <v>12</v>
      </c>
      <c r="E93" s="8">
        <f t="shared" si="49"/>
        <v>40</v>
      </c>
      <c r="F93" s="8">
        <f t="shared" si="50"/>
        <v>60</v>
      </c>
      <c r="G93" s="36">
        <f t="shared" si="51"/>
        <v>1</v>
      </c>
      <c r="H93" s="52">
        <v>1</v>
      </c>
      <c r="I93" s="25" t="s">
        <v>24</v>
      </c>
      <c r="J93" s="38">
        <f t="shared" si="48"/>
        <v>100</v>
      </c>
      <c r="K93" s="25" t="s">
        <v>24</v>
      </c>
      <c r="L93" s="71" t="s">
        <v>151</v>
      </c>
      <c r="M93" s="7">
        <f t="shared" si="53"/>
        <v>22</v>
      </c>
      <c r="N93" s="7">
        <v>9</v>
      </c>
      <c r="O93" s="7">
        <v>13</v>
      </c>
      <c r="P93" s="8">
        <f t="shared" si="44"/>
        <v>40.909090909090914</v>
      </c>
      <c r="Q93" s="8">
        <f t="shared" si="45"/>
        <v>59.09090909090909</v>
      </c>
      <c r="R93" s="36">
        <v>1</v>
      </c>
      <c r="S93" s="25" t="s">
        <v>24</v>
      </c>
      <c r="T93" s="25">
        <v>1</v>
      </c>
      <c r="U93" s="25" t="s">
        <v>24</v>
      </c>
      <c r="V93" s="24">
        <f>T93/R93*100</f>
        <v>100</v>
      </c>
    </row>
    <row r="94" spans="1:22" ht="30.75" customHeight="1">
      <c r="A94" s="51" t="s">
        <v>138</v>
      </c>
      <c r="B94" s="7">
        <f t="shared" si="47"/>
        <v>134</v>
      </c>
      <c r="C94" s="52">
        <v>79</v>
      </c>
      <c r="D94" s="52">
        <v>55</v>
      </c>
      <c r="E94" s="8">
        <f t="shared" si="49"/>
        <v>58.95522388059702</v>
      </c>
      <c r="F94" s="8">
        <f t="shared" si="50"/>
        <v>41.04477611940299</v>
      </c>
      <c r="G94" s="36">
        <f t="shared" si="51"/>
        <v>1</v>
      </c>
      <c r="H94" s="52">
        <v>1</v>
      </c>
      <c r="I94" s="25" t="s">
        <v>24</v>
      </c>
      <c r="J94" s="38">
        <f t="shared" si="48"/>
        <v>100</v>
      </c>
      <c r="K94" s="25" t="s">
        <v>24</v>
      </c>
      <c r="L94" s="73" t="s">
        <v>126</v>
      </c>
      <c r="M94" s="7">
        <f t="shared" si="53"/>
        <v>45</v>
      </c>
      <c r="N94" s="7">
        <v>34</v>
      </c>
      <c r="O94" s="7">
        <v>11</v>
      </c>
      <c r="P94" s="8">
        <f t="shared" si="44"/>
        <v>75.55555555555556</v>
      </c>
      <c r="Q94" s="8">
        <f t="shared" si="45"/>
        <v>24.444444444444443</v>
      </c>
      <c r="R94" s="36">
        <f>S94+T94</f>
        <v>16</v>
      </c>
      <c r="S94" s="26">
        <v>15</v>
      </c>
      <c r="T94" s="25">
        <v>1</v>
      </c>
      <c r="U94" s="38">
        <f t="shared" si="46"/>
        <v>93.75</v>
      </c>
      <c r="V94" s="24">
        <f>T94/R94*100</f>
        <v>6.25</v>
      </c>
    </row>
    <row r="95" spans="1:22" ht="30.75" customHeight="1">
      <c r="A95" s="51" t="s">
        <v>139</v>
      </c>
      <c r="B95" s="7">
        <f t="shared" si="47"/>
        <v>28</v>
      </c>
      <c r="C95" s="7">
        <v>18</v>
      </c>
      <c r="D95" s="7">
        <v>10</v>
      </c>
      <c r="E95" s="8">
        <f t="shared" si="49"/>
        <v>64.28571428571429</v>
      </c>
      <c r="F95" s="8">
        <f t="shared" si="50"/>
        <v>35.714285714285715</v>
      </c>
      <c r="G95" s="25" t="s">
        <v>24</v>
      </c>
      <c r="H95" s="25" t="s">
        <v>24</v>
      </c>
      <c r="I95" s="25" t="s">
        <v>24</v>
      </c>
      <c r="J95" s="25" t="s">
        <v>24</v>
      </c>
      <c r="K95" s="25" t="s">
        <v>24</v>
      </c>
      <c r="L95" s="72" t="s">
        <v>59</v>
      </c>
      <c r="M95" s="7">
        <f t="shared" si="53"/>
        <v>55</v>
      </c>
      <c r="N95" s="7">
        <v>41</v>
      </c>
      <c r="O95" s="7">
        <v>14</v>
      </c>
      <c r="P95" s="8">
        <f t="shared" si="44"/>
        <v>74.54545454545455</v>
      </c>
      <c r="Q95" s="8">
        <f t="shared" si="45"/>
        <v>25.454545454545453</v>
      </c>
      <c r="R95" s="36">
        <v>9</v>
      </c>
      <c r="S95" s="26">
        <v>9</v>
      </c>
      <c r="T95" s="25" t="s">
        <v>24</v>
      </c>
      <c r="U95" s="38">
        <f t="shared" si="46"/>
        <v>100</v>
      </c>
      <c r="V95" s="25" t="s">
        <v>24</v>
      </c>
    </row>
    <row r="96" spans="1:22" ht="30.75" customHeight="1">
      <c r="A96" s="53" t="s">
        <v>140</v>
      </c>
      <c r="B96" s="7">
        <f t="shared" si="47"/>
        <v>130</v>
      </c>
      <c r="C96" s="52">
        <v>86</v>
      </c>
      <c r="D96" s="52">
        <v>44</v>
      </c>
      <c r="E96" s="8">
        <f t="shared" si="49"/>
        <v>66.15384615384615</v>
      </c>
      <c r="F96" s="8">
        <f t="shared" si="50"/>
        <v>33.84615384615385</v>
      </c>
      <c r="G96" s="36">
        <f t="shared" si="51"/>
        <v>13</v>
      </c>
      <c r="H96" s="52">
        <v>11</v>
      </c>
      <c r="I96" s="52">
        <v>2</v>
      </c>
      <c r="J96" s="38">
        <f t="shared" si="48"/>
        <v>84.61538461538461</v>
      </c>
      <c r="K96" s="39">
        <f t="shared" si="52"/>
        <v>15.384615384615385</v>
      </c>
      <c r="L96" s="71" t="s">
        <v>125</v>
      </c>
      <c r="M96" s="7">
        <f t="shared" si="53"/>
        <v>228</v>
      </c>
      <c r="N96" s="7">
        <v>205</v>
      </c>
      <c r="O96" s="7">
        <v>23</v>
      </c>
      <c r="P96" s="8">
        <f t="shared" si="44"/>
        <v>89.91228070175438</v>
      </c>
      <c r="Q96" s="8">
        <f t="shared" si="45"/>
        <v>10.087719298245613</v>
      </c>
      <c r="R96" s="36">
        <v>9</v>
      </c>
      <c r="S96" s="26">
        <v>9</v>
      </c>
      <c r="T96" s="25" t="s">
        <v>24</v>
      </c>
      <c r="U96" s="38">
        <f t="shared" si="46"/>
        <v>100</v>
      </c>
      <c r="V96" s="25" t="s">
        <v>24</v>
      </c>
    </row>
    <row r="97" spans="1:22" ht="30.75" customHeight="1">
      <c r="A97" s="51" t="s">
        <v>142</v>
      </c>
      <c r="B97" s="7">
        <f t="shared" si="47"/>
        <v>59</v>
      </c>
      <c r="C97" s="52">
        <v>9</v>
      </c>
      <c r="D97" s="52">
        <v>50</v>
      </c>
      <c r="E97" s="8">
        <f t="shared" si="49"/>
        <v>15.254237288135593</v>
      </c>
      <c r="F97" s="8">
        <f t="shared" si="50"/>
        <v>84.7457627118644</v>
      </c>
      <c r="G97" s="36">
        <f t="shared" si="51"/>
        <v>1</v>
      </c>
      <c r="H97" s="25">
        <v>1</v>
      </c>
      <c r="I97" s="25" t="s">
        <v>24</v>
      </c>
      <c r="J97" s="38">
        <f t="shared" si="48"/>
        <v>100</v>
      </c>
      <c r="K97" s="25" t="s">
        <v>24</v>
      </c>
      <c r="L97" s="72" t="s">
        <v>160</v>
      </c>
      <c r="M97" s="7">
        <f t="shared" si="53"/>
        <v>146</v>
      </c>
      <c r="N97" s="7">
        <v>138</v>
      </c>
      <c r="O97" s="7">
        <v>8</v>
      </c>
      <c r="P97" s="8">
        <f t="shared" si="44"/>
        <v>94.52054794520548</v>
      </c>
      <c r="Q97" s="8">
        <f t="shared" si="45"/>
        <v>5.47945205479452</v>
      </c>
      <c r="R97" s="36">
        <v>8</v>
      </c>
      <c r="S97" s="26">
        <v>8</v>
      </c>
      <c r="T97" s="25" t="s">
        <v>24</v>
      </c>
      <c r="U97" s="38">
        <f t="shared" si="46"/>
        <v>100</v>
      </c>
      <c r="V97" s="25" t="s">
        <v>24</v>
      </c>
    </row>
    <row r="98" spans="1:22" ht="39.75" customHeight="1">
      <c r="A98" s="51" t="s">
        <v>158</v>
      </c>
      <c r="B98" s="7">
        <f t="shared" si="47"/>
        <v>99</v>
      </c>
      <c r="C98" s="52">
        <v>33</v>
      </c>
      <c r="D98" s="52">
        <v>66</v>
      </c>
      <c r="E98" s="8">
        <f t="shared" si="49"/>
        <v>33.33333333333333</v>
      </c>
      <c r="F98" s="8">
        <f t="shared" si="50"/>
        <v>66.66666666666666</v>
      </c>
      <c r="G98" s="36">
        <f t="shared" si="51"/>
        <v>2</v>
      </c>
      <c r="H98" s="25" t="s">
        <v>24</v>
      </c>
      <c r="I98" s="52">
        <v>2</v>
      </c>
      <c r="J98" s="25" t="s">
        <v>24</v>
      </c>
      <c r="K98" s="39">
        <f t="shared" si="52"/>
        <v>100</v>
      </c>
      <c r="L98" s="73" t="s">
        <v>115</v>
      </c>
      <c r="M98" s="7">
        <f t="shared" si="53"/>
        <v>97</v>
      </c>
      <c r="N98" s="7">
        <v>66</v>
      </c>
      <c r="O98" s="7">
        <v>31</v>
      </c>
      <c r="P98" s="8">
        <f t="shared" si="44"/>
        <v>68.04123711340206</v>
      </c>
      <c r="Q98" s="8">
        <f t="shared" si="45"/>
        <v>31.958762886597935</v>
      </c>
      <c r="R98" s="36">
        <v>1</v>
      </c>
      <c r="S98" s="26">
        <v>1</v>
      </c>
      <c r="T98" s="25" t="s">
        <v>24</v>
      </c>
      <c r="U98" s="38">
        <f t="shared" si="46"/>
        <v>100</v>
      </c>
      <c r="V98" s="25" t="s">
        <v>24</v>
      </c>
    </row>
    <row r="99" spans="1:22" ht="30.75" customHeight="1">
      <c r="A99" s="51" t="s">
        <v>154</v>
      </c>
      <c r="B99" s="7">
        <f t="shared" si="47"/>
        <v>32</v>
      </c>
      <c r="C99" s="52">
        <v>17</v>
      </c>
      <c r="D99" s="52">
        <v>15</v>
      </c>
      <c r="E99" s="8">
        <f t="shared" si="49"/>
        <v>53.125</v>
      </c>
      <c r="F99" s="8">
        <f t="shared" si="50"/>
        <v>46.875</v>
      </c>
      <c r="G99" s="36">
        <f t="shared" si="51"/>
        <v>2</v>
      </c>
      <c r="H99" s="52">
        <v>1</v>
      </c>
      <c r="I99" s="52">
        <v>1</v>
      </c>
      <c r="J99" s="38">
        <f t="shared" si="48"/>
        <v>50</v>
      </c>
      <c r="K99" s="39">
        <f t="shared" si="52"/>
        <v>50</v>
      </c>
      <c r="L99" s="71" t="s">
        <v>161</v>
      </c>
      <c r="M99" s="7">
        <f t="shared" si="53"/>
        <v>123</v>
      </c>
      <c r="N99" s="7">
        <v>86</v>
      </c>
      <c r="O99" s="7">
        <v>37</v>
      </c>
      <c r="P99" s="8">
        <f t="shared" si="44"/>
        <v>69.91869918699187</v>
      </c>
      <c r="Q99" s="8">
        <f t="shared" si="45"/>
        <v>30.081300813008134</v>
      </c>
      <c r="R99" s="36">
        <v>1</v>
      </c>
      <c r="S99" s="26">
        <v>1</v>
      </c>
      <c r="T99" s="25" t="s">
        <v>24</v>
      </c>
      <c r="U99" s="38">
        <f t="shared" si="46"/>
        <v>100</v>
      </c>
      <c r="V99" s="25" t="s">
        <v>24</v>
      </c>
    </row>
    <row r="100" spans="1:22" ht="30.75" customHeight="1">
      <c r="A100" s="52" t="s">
        <v>155</v>
      </c>
      <c r="B100" s="7">
        <f t="shared" si="47"/>
        <v>61</v>
      </c>
      <c r="C100" s="58">
        <v>23</v>
      </c>
      <c r="D100" s="58">
        <v>38</v>
      </c>
      <c r="E100" s="8">
        <f t="shared" si="49"/>
        <v>37.704918032786885</v>
      </c>
      <c r="F100" s="8">
        <f t="shared" si="50"/>
        <v>62.295081967213115</v>
      </c>
      <c r="G100" s="36">
        <f t="shared" si="51"/>
        <v>1</v>
      </c>
      <c r="H100" s="59">
        <v>1</v>
      </c>
      <c r="I100" s="25" t="s">
        <v>24</v>
      </c>
      <c r="J100" s="38">
        <f t="shared" si="48"/>
        <v>100</v>
      </c>
      <c r="K100" s="25" t="s">
        <v>24</v>
      </c>
      <c r="L100" s="72" t="s">
        <v>162</v>
      </c>
      <c r="M100" s="7">
        <f t="shared" si="53"/>
        <v>107</v>
      </c>
      <c r="N100" s="7">
        <v>73</v>
      </c>
      <c r="O100" s="7">
        <v>34</v>
      </c>
      <c r="P100" s="8">
        <f t="shared" si="44"/>
        <v>68.22429906542055</v>
      </c>
      <c r="Q100" s="8">
        <f t="shared" si="45"/>
        <v>31.775700934579437</v>
      </c>
      <c r="R100" s="36">
        <v>1</v>
      </c>
      <c r="S100" s="25" t="s">
        <v>24</v>
      </c>
      <c r="T100" s="25">
        <v>1</v>
      </c>
      <c r="U100" s="25" t="s">
        <v>24</v>
      </c>
      <c r="V100" s="24">
        <f>T100/R100*100</f>
        <v>100</v>
      </c>
    </row>
    <row r="101" spans="1:22" ht="30.75" customHeight="1">
      <c r="A101" s="52" t="s">
        <v>156</v>
      </c>
      <c r="B101" s="7">
        <f t="shared" si="47"/>
        <v>70</v>
      </c>
      <c r="C101" s="58">
        <v>35</v>
      </c>
      <c r="D101" s="58">
        <v>35</v>
      </c>
      <c r="E101" s="8">
        <f t="shared" si="49"/>
        <v>50</v>
      </c>
      <c r="F101" s="8">
        <f t="shared" si="50"/>
        <v>50</v>
      </c>
      <c r="G101" s="36">
        <f t="shared" si="51"/>
        <v>3</v>
      </c>
      <c r="H101" s="59">
        <v>2</v>
      </c>
      <c r="I101" s="60">
        <v>1</v>
      </c>
      <c r="J101" s="38">
        <f t="shared" si="48"/>
        <v>66.66666666666666</v>
      </c>
      <c r="K101" s="39">
        <f t="shared" si="52"/>
        <v>33.33333333333333</v>
      </c>
      <c r="L101" s="72" t="s">
        <v>163</v>
      </c>
      <c r="M101" s="7">
        <f t="shared" si="53"/>
        <v>89</v>
      </c>
      <c r="N101" s="7">
        <v>63</v>
      </c>
      <c r="O101" s="7">
        <v>26</v>
      </c>
      <c r="P101" s="8">
        <f t="shared" si="44"/>
        <v>70.78651685393258</v>
      </c>
      <c r="Q101" s="8">
        <f t="shared" si="45"/>
        <v>29.213483146067414</v>
      </c>
      <c r="R101" s="36">
        <v>1</v>
      </c>
      <c r="S101" s="25">
        <v>1</v>
      </c>
      <c r="T101" s="25" t="s">
        <v>24</v>
      </c>
      <c r="U101" s="38">
        <f t="shared" si="46"/>
        <v>100</v>
      </c>
      <c r="V101" s="25" t="s">
        <v>24</v>
      </c>
    </row>
    <row r="102" spans="1:22" ht="30.75" customHeight="1">
      <c r="A102" s="53" t="s">
        <v>157</v>
      </c>
      <c r="B102" s="7">
        <f t="shared" si="47"/>
        <v>24</v>
      </c>
      <c r="C102" s="58">
        <v>16</v>
      </c>
      <c r="D102" s="58">
        <v>8</v>
      </c>
      <c r="E102" s="8">
        <f t="shared" si="49"/>
        <v>66.66666666666666</v>
      </c>
      <c r="F102" s="8">
        <f t="shared" si="50"/>
        <v>33.33333333333333</v>
      </c>
      <c r="G102" s="36">
        <f t="shared" si="51"/>
        <v>2</v>
      </c>
      <c r="H102" s="25" t="s">
        <v>24</v>
      </c>
      <c r="I102" s="60">
        <v>2</v>
      </c>
      <c r="J102" s="25" t="s">
        <v>24</v>
      </c>
      <c r="K102" s="39">
        <f t="shared" si="52"/>
        <v>100</v>
      </c>
      <c r="L102" s="73" t="s">
        <v>164</v>
      </c>
      <c r="M102" s="7">
        <f t="shared" si="53"/>
        <v>94</v>
      </c>
      <c r="N102" s="7">
        <v>62</v>
      </c>
      <c r="O102" s="7">
        <v>32</v>
      </c>
      <c r="P102" s="8">
        <f t="shared" si="44"/>
        <v>65.95744680851064</v>
      </c>
      <c r="Q102" s="8">
        <f t="shared" si="45"/>
        <v>34.04255319148936</v>
      </c>
      <c r="R102" s="36">
        <v>1</v>
      </c>
      <c r="S102" s="25">
        <v>1</v>
      </c>
      <c r="T102" s="25" t="s">
        <v>24</v>
      </c>
      <c r="U102" s="38">
        <f t="shared" si="46"/>
        <v>100</v>
      </c>
      <c r="V102" s="25" t="s">
        <v>24</v>
      </c>
    </row>
    <row r="103" spans="1:22" ht="30.75" customHeight="1">
      <c r="A103" s="53" t="s">
        <v>111</v>
      </c>
      <c r="B103" s="7">
        <f t="shared" si="47"/>
        <v>159</v>
      </c>
      <c r="C103" s="58">
        <v>76</v>
      </c>
      <c r="D103" s="58">
        <v>83</v>
      </c>
      <c r="E103" s="8">
        <f>C103/B103*100</f>
        <v>47.79874213836478</v>
      </c>
      <c r="F103" s="8">
        <f>D103/B103*100</f>
        <v>52.20125786163522</v>
      </c>
      <c r="G103" s="36">
        <f>SUM(H103:I103)</f>
        <v>30</v>
      </c>
      <c r="H103" s="25">
        <v>16</v>
      </c>
      <c r="I103" s="60">
        <v>14</v>
      </c>
      <c r="J103" s="38">
        <f t="shared" si="48"/>
        <v>53.333333333333336</v>
      </c>
      <c r="K103" s="39">
        <f>I103/G103*100</f>
        <v>46.666666666666664</v>
      </c>
      <c r="L103" s="73" t="s">
        <v>165</v>
      </c>
      <c r="M103" s="7">
        <f t="shared" si="53"/>
        <v>110</v>
      </c>
      <c r="N103" s="7">
        <v>79</v>
      </c>
      <c r="O103" s="7">
        <v>31</v>
      </c>
      <c r="P103" s="8">
        <f>N103/M103*100</f>
        <v>71.81818181818181</v>
      </c>
      <c r="Q103" s="8">
        <f>O103/M103*100</f>
        <v>28.18181818181818</v>
      </c>
      <c r="R103" s="36">
        <v>1</v>
      </c>
      <c r="S103" s="25">
        <v>1</v>
      </c>
      <c r="T103" s="25" t="s">
        <v>24</v>
      </c>
      <c r="U103" s="38">
        <f>S103/R103*100</f>
        <v>100</v>
      </c>
      <c r="V103" s="25" t="s">
        <v>24</v>
      </c>
    </row>
    <row r="104" spans="1:22" ht="30.75" customHeight="1">
      <c r="A104" s="53" t="s">
        <v>168</v>
      </c>
      <c r="B104" s="7">
        <f t="shared" si="47"/>
        <v>90</v>
      </c>
      <c r="C104" s="58">
        <v>59</v>
      </c>
      <c r="D104" s="58">
        <v>31</v>
      </c>
      <c r="E104" s="8">
        <f>C104/B104*100</f>
        <v>65.55555555555556</v>
      </c>
      <c r="F104" s="8">
        <f>D104/B104*100</f>
        <v>34.44444444444444</v>
      </c>
      <c r="G104" s="36">
        <f>SUM(H104:I104)</f>
        <v>1</v>
      </c>
      <c r="H104" s="25" t="s">
        <v>28</v>
      </c>
      <c r="I104" s="60">
        <v>1</v>
      </c>
      <c r="J104" s="25" t="s">
        <v>28</v>
      </c>
      <c r="K104" s="39">
        <f>I104/G104*100</f>
        <v>100</v>
      </c>
      <c r="L104" s="73" t="s">
        <v>166</v>
      </c>
      <c r="M104" s="7">
        <f t="shared" si="53"/>
        <v>107</v>
      </c>
      <c r="N104" s="7">
        <v>70</v>
      </c>
      <c r="O104" s="7">
        <v>37</v>
      </c>
      <c r="P104" s="8">
        <f>N104/M104*100</f>
        <v>65.42056074766354</v>
      </c>
      <c r="Q104" s="8">
        <f>O104/M104*100</f>
        <v>34.57943925233645</v>
      </c>
      <c r="R104" s="36">
        <v>1</v>
      </c>
      <c r="S104" s="25">
        <v>1</v>
      </c>
      <c r="T104" s="25" t="s">
        <v>24</v>
      </c>
      <c r="U104" s="38">
        <f>S104/R104*100</f>
        <v>100</v>
      </c>
      <c r="V104" s="25" t="s">
        <v>24</v>
      </c>
    </row>
    <row r="105" spans="1:22" ht="30.75" customHeight="1">
      <c r="A105" s="85" t="s">
        <v>116</v>
      </c>
      <c r="B105" s="29">
        <f t="shared" si="47"/>
        <v>81</v>
      </c>
      <c r="C105" s="67">
        <v>56</v>
      </c>
      <c r="D105" s="67">
        <v>25</v>
      </c>
      <c r="E105" s="30">
        <f t="shared" si="49"/>
        <v>69.1358024691358</v>
      </c>
      <c r="F105" s="30">
        <f t="shared" si="50"/>
        <v>30.864197530864196</v>
      </c>
      <c r="G105" s="35">
        <f t="shared" si="51"/>
        <v>1</v>
      </c>
      <c r="H105" s="86">
        <v>1</v>
      </c>
      <c r="I105" s="68" t="s">
        <v>28</v>
      </c>
      <c r="J105" s="37">
        <f t="shared" si="48"/>
        <v>100</v>
      </c>
      <c r="K105" s="87" t="s">
        <v>28</v>
      </c>
      <c r="L105" s="74" t="s">
        <v>121</v>
      </c>
      <c r="M105" s="29">
        <f t="shared" si="53"/>
        <v>100</v>
      </c>
      <c r="N105" s="29">
        <v>68</v>
      </c>
      <c r="O105" s="29">
        <v>32</v>
      </c>
      <c r="P105" s="30">
        <f t="shared" si="44"/>
        <v>68</v>
      </c>
      <c r="Q105" s="30">
        <f t="shared" si="45"/>
        <v>32</v>
      </c>
      <c r="R105" s="35">
        <v>1</v>
      </c>
      <c r="S105" s="57">
        <v>1</v>
      </c>
      <c r="T105" s="57" t="s">
        <v>24</v>
      </c>
      <c r="U105" s="37">
        <f t="shared" si="46"/>
        <v>100</v>
      </c>
      <c r="V105" s="57" t="s">
        <v>24</v>
      </c>
    </row>
    <row r="106" ht="30" customHeight="1">
      <c r="A106" s="1" t="s">
        <v>129</v>
      </c>
    </row>
    <row r="107" ht="30" customHeight="1">
      <c r="A107" s="2" t="s">
        <v>11</v>
      </c>
    </row>
    <row r="108" ht="30" customHeight="1">
      <c r="A108" s="2"/>
    </row>
    <row r="109" ht="30" customHeight="1">
      <c r="A109" s="2"/>
    </row>
    <row r="110" ht="30" customHeight="1">
      <c r="A110" s="2"/>
    </row>
    <row r="111" ht="30" customHeight="1">
      <c r="A111" s="2"/>
    </row>
    <row r="112" ht="30" customHeight="1">
      <c r="A112" s="2"/>
    </row>
    <row r="113" spans="1:22" ht="23.25" customHeight="1">
      <c r="A113" s="208" t="s">
        <v>169</v>
      </c>
      <c r="B113" s="208"/>
      <c r="C113" s="208"/>
      <c r="D113" s="208"/>
      <c r="E113" s="208"/>
      <c r="F113" s="208"/>
      <c r="G113" s="208"/>
      <c r="H113" s="208"/>
      <c r="I113" s="208"/>
      <c r="J113" s="208"/>
      <c r="K113" s="208"/>
      <c r="L113" s="208"/>
      <c r="M113" s="208"/>
      <c r="N113" s="208"/>
      <c r="O113" s="208"/>
      <c r="P113" s="208"/>
      <c r="Q113" s="208"/>
      <c r="R113" s="208"/>
      <c r="S113" s="208"/>
      <c r="T113" s="208"/>
      <c r="U113" s="208"/>
      <c r="V113" s="208"/>
    </row>
    <row r="114" spans="1:33" ht="26.25" customHeight="1">
      <c r="A114" s="209" t="s">
        <v>12</v>
      </c>
      <c r="B114" s="212" t="s">
        <v>13</v>
      </c>
      <c r="C114" s="213"/>
      <c r="D114" s="213"/>
      <c r="E114" s="213"/>
      <c r="F114" s="214"/>
      <c r="G114" s="207" t="s">
        <v>14</v>
      </c>
      <c r="H114" s="208"/>
      <c r="I114" s="208"/>
      <c r="J114" s="208"/>
      <c r="K114" s="208"/>
      <c r="L114" s="215" t="s">
        <v>12</v>
      </c>
      <c r="M114" s="212" t="s">
        <v>13</v>
      </c>
      <c r="N114" s="213"/>
      <c r="O114" s="213"/>
      <c r="P114" s="213"/>
      <c r="Q114" s="214"/>
      <c r="R114" s="197" t="s">
        <v>14</v>
      </c>
      <c r="S114" s="198"/>
      <c r="T114" s="198"/>
      <c r="U114" s="198"/>
      <c r="V114" s="198"/>
      <c r="W114" s="224"/>
      <c r="X114" s="221"/>
      <c r="Y114" s="222"/>
      <c r="Z114" s="222"/>
      <c r="AA114" s="222"/>
      <c r="AB114" s="222"/>
      <c r="AC114" s="223"/>
      <c r="AD114" s="223"/>
      <c r="AE114" s="223"/>
      <c r="AF114" s="223"/>
      <c r="AG114" s="223"/>
    </row>
    <row r="115" spans="1:33" ht="25.5" customHeight="1">
      <c r="A115" s="210"/>
      <c r="B115" s="199" t="s">
        <v>18</v>
      </c>
      <c r="C115" s="5"/>
      <c r="D115" s="3"/>
      <c r="E115" s="201" t="s">
        <v>5</v>
      </c>
      <c r="F115" s="202"/>
      <c r="G115" s="203" t="s">
        <v>2</v>
      </c>
      <c r="H115" s="21"/>
      <c r="I115" s="22"/>
      <c r="J115" s="197" t="s">
        <v>0</v>
      </c>
      <c r="K115" s="198"/>
      <c r="L115" s="215"/>
      <c r="M115" s="199" t="s">
        <v>18</v>
      </c>
      <c r="N115" s="5"/>
      <c r="O115" s="3"/>
      <c r="P115" s="201" t="s">
        <v>5</v>
      </c>
      <c r="Q115" s="202"/>
      <c r="R115" s="203" t="s">
        <v>2</v>
      </c>
      <c r="S115" s="21"/>
      <c r="T115" s="22"/>
      <c r="U115" s="197" t="s">
        <v>0</v>
      </c>
      <c r="V115" s="198"/>
      <c r="W115" s="224"/>
      <c r="X115" s="221"/>
      <c r="Y115" s="97"/>
      <c r="Z115" s="97"/>
      <c r="AA115" s="221"/>
      <c r="AB115" s="222"/>
      <c r="AC115" s="227"/>
      <c r="AD115" s="98"/>
      <c r="AE115" s="98"/>
      <c r="AF115" s="223"/>
      <c r="AG115" s="223"/>
    </row>
    <row r="116" spans="1:33" ht="16.5">
      <c r="A116" s="210"/>
      <c r="B116" s="200"/>
      <c r="C116" s="195" t="s">
        <v>3</v>
      </c>
      <c r="D116" s="195" t="s">
        <v>4</v>
      </c>
      <c r="E116" s="195" t="s">
        <v>1</v>
      </c>
      <c r="F116" s="195" t="s">
        <v>4</v>
      </c>
      <c r="G116" s="204"/>
      <c r="H116" s="190" t="s">
        <v>8</v>
      </c>
      <c r="I116" s="190" t="s">
        <v>9</v>
      </c>
      <c r="J116" s="191" t="s">
        <v>1</v>
      </c>
      <c r="K116" s="193" t="s">
        <v>9</v>
      </c>
      <c r="L116" s="215"/>
      <c r="M116" s="200"/>
      <c r="N116" s="195" t="s">
        <v>3</v>
      </c>
      <c r="O116" s="195" t="s">
        <v>4</v>
      </c>
      <c r="P116" s="195" t="s">
        <v>1</v>
      </c>
      <c r="Q116" s="195" t="s">
        <v>4</v>
      </c>
      <c r="R116" s="204"/>
      <c r="S116" s="190" t="s">
        <v>8</v>
      </c>
      <c r="T116" s="190" t="s">
        <v>9</v>
      </c>
      <c r="U116" s="191" t="s">
        <v>1</v>
      </c>
      <c r="V116" s="193" t="s">
        <v>9</v>
      </c>
      <c r="W116" s="224"/>
      <c r="X116" s="222"/>
      <c r="Y116" s="221"/>
      <c r="Z116" s="221"/>
      <c r="AA116" s="221"/>
      <c r="AB116" s="221"/>
      <c r="AC116" s="227"/>
      <c r="AD116" s="223"/>
      <c r="AE116" s="223"/>
      <c r="AF116" s="223"/>
      <c r="AG116" s="223"/>
    </row>
    <row r="117" spans="1:33" ht="16.5">
      <c r="A117" s="211"/>
      <c r="B117" s="200"/>
      <c r="C117" s="196"/>
      <c r="D117" s="196"/>
      <c r="E117" s="196"/>
      <c r="F117" s="196"/>
      <c r="G117" s="204"/>
      <c r="H117" s="191"/>
      <c r="I117" s="191"/>
      <c r="J117" s="192"/>
      <c r="K117" s="194"/>
      <c r="L117" s="215"/>
      <c r="M117" s="200"/>
      <c r="N117" s="196"/>
      <c r="O117" s="196"/>
      <c r="P117" s="196"/>
      <c r="Q117" s="196"/>
      <c r="R117" s="205"/>
      <c r="S117" s="190"/>
      <c r="T117" s="190"/>
      <c r="U117" s="206"/>
      <c r="V117" s="207"/>
      <c r="W117" s="224"/>
      <c r="X117" s="222"/>
      <c r="Y117" s="222"/>
      <c r="Z117" s="222"/>
      <c r="AA117" s="222"/>
      <c r="AB117" s="222"/>
      <c r="AC117" s="227"/>
      <c r="AD117" s="223"/>
      <c r="AE117" s="223"/>
      <c r="AF117" s="223"/>
      <c r="AG117" s="223"/>
    </row>
    <row r="118" spans="1:33" ht="31.5" customHeight="1">
      <c r="A118" s="5" t="s">
        <v>19</v>
      </c>
      <c r="B118" s="100">
        <f>SUM(B119:B140)+SUM(M118:M140)+SUM(X118:X140)</f>
        <v>3150</v>
      </c>
      <c r="C118" s="100">
        <f>SUM(C119:C140)+SUM(N118:N140)+SUM(Y118:Y140)</f>
        <v>2152</v>
      </c>
      <c r="D118" s="100">
        <f>SUM(D119:D140)+SUM(O118:O140)+SUM(Z118:Z140)</f>
        <v>998</v>
      </c>
      <c r="E118" s="106">
        <f>C118/B118*100</f>
        <v>68.31746031746032</v>
      </c>
      <c r="F118" s="106">
        <f>D118/B118*100</f>
        <v>31.682539682539684</v>
      </c>
      <c r="G118" s="100">
        <f>SUM(G119:G140)+SUM(R118:R140)+SUM(AC118:AC140)</f>
        <v>104</v>
      </c>
      <c r="H118" s="100">
        <f>SUM(H119:H140)+SUM(S118:S140)+SUM(AD118:AD140)</f>
        <v>89</v>
      </c>
      <c r="I118" s="100">
        <f>SUM(I119:I140)+SUM(T118:T140)+SUM(AE118:AE140)</f>
        <v>15</v>
      </c>
      <c r="J118" s="114">
        <f>H118/G118*100</f>
        <v>85.57692307692307</v>
      </c>
      <c r="K118" s="114">
        <f>I118/G118*100</f>
        <v>14.423076923076922</v>
      </c>
      <c r="L118" s="89" t="s">
        <v>188</v>
      </c>
      <c r="M118" s="100">
        <f>SUM(N118:O118)</f>
        <v>13</v>
      </c>
      <c r="N118" s="118">
        <v>7</v>
      </c>
      <c r="O118" s="118">
        <v>6</v>
      </c>
      <c r="P118" s="106">
        <f aca="true" t="shared" si="54" ref="P118:P135">N118/M118*100</f>
        <v>53.84615384615385</v>
      </c>
      <c r="Q118" s="106">
        <f aca="true" t="shared" si="55" ref="Q118:Q135">O118/M118*100</f>
        <v>46.15384615384615</v>
      </c>
      <c r="R118" s="100">
        <f>SUM(S118:T118)</f>
        <v>3</v>
      </c>
      <c r="S118" s="121">
        <v>0</v>
      </c>
      <c r="T118" s="121">
        <v>3</v>
      </c>
      <c r="U118" s="114">
        <f>S118/R118*100</f>
        <v>0</v>
      </c>
      <c r="V118" s="114">
        <f>T118/R118*100</f>
        <v>100</v>
      </c>
      <c r="W118" s="51"/>
      <c r="X118" s="7"/>
      <c r="Y118" s="91"/>
      <c r="Z118" s="91"/>
      <c r="AA118" s="96"/>
      <c r="AB118" s="96"/>
      <c r="AC118" s="36"/>
      <c r="AD118" s="94"/>
      <c r="AE118" s="95"/>
      <c r="AF118" s="38"/>
      <c r="AG118" s="38"/>
    </row>
    <row r="119" spans="1:33" ht="31.5" customHeight="1">
      <c r="A119" s="53" t="s">
        <v>195</v>
      </c>
      <c r="B119" s="101">
        <f>SUM(C119:D119)</f>
        <v>24</v>
      </c>
      <c r="C119" s="101">
        <v>10</v>
      </c>
      <c r="D119" s="101">
        <v>14</v>
      </c>
      <c r="E119" s="107">
        <f>C119/B119*100</f>
        <v>41.66666666666667</v>
      </c>
      <c r="F119" s="107">
        <f>D119/B119*100</f>
        <v>58.333333333333336</v>
      </c>
      <c r="G119" s="101">
        <f aca="true" t="shared" si="56" ref="G119:G132">SUM(H119:I119)</f>
        <v>1</v>
      </c>
      <c r="H119" s="109">
        <v>0</v>
      </c>
      <c r="I119" s="109">
        <v>1</v>
      </c>
      <c r="J119" s="115">
        <f aca="true" t="shared" si="57" ref="J119:J130">H119/G119*100</f>
        <v>0</v>
      </c>
      <c r="K119" s="115">
        <f aca="true" t="shared" si="58" ref="K119:K130">I119/G119*100</f>
        <v>100</v>
      </c>
      <c r="L119" s="90" t="s">
        <v>196</v>
      </c>
      <c r="M119" s="101">
        <f aca="true" t="shared" si="59" ref="M119:M135">SUM(N119:O119)</f>
        <v>17</v>
      </c>
      <c r="N119" s="119">
        <v>12</v>
      </c>
      <c r="O119" s="119">
        <v>5</v>
      </c>
      <c r="P119" s="107">
        <f t="shared" si="54"/>
        <v>70.58823529411765</v>
      </c>
      <c r="Q119" s="107">
        <f t="shared" si="55"/>
        <v>29.411764705882355</v>
      </c>
      <c r="R119" s="101">
        <f aca="true" t="shared" si="60" ref="R119:R135">SUM(S119:T119)</f>
        <v>3</v>
      </c>
      <c r="S119" s="122">
        <v>0</v>
      </c>
      <c r="T119" s="123">
        <v>3</v>
      </c>
      <c r="U119" s="115">
        <f aca="true" t="shared" si="61" ref="U119:U128">S119/R119*100</f>
        <v>0</v>
      </c>
      <c r="V119" s="115">
        <f aca="true" t="shared" si="62" ref="V119:V128">T119/R119*100</f>
        <v>100</v>
      </c>
      <c r="W119" s="99"/>
      <c r="X119" s="7"/>
      <c r="Y119" s="91"/>
      <c r="Z119" s="91"/>
      <c r="AA119" s="8"/>
      <c r="AB119" s="8"/>
      <c r="AC119" s="36"/>
      <c r="AD119" s="93"/>
      <c r="AE119" s="94"/>
      <c r="AF119" s="38"/>
      <c r="AG119" s="38"/>
    </row>
    <row r="120" spans="1:33" ht="66.75" customHeight="1">
      <c r="A120" s="70" t="s">
        <v>177</v>
      </c>
      <c r="B120" s="101">
        <f aca="true" t="shared" si="63" ref="B120:B140">SUM(C120:D120)</f>
        <v>39</v>
      </c>
      <c r="C120" s="101">
        <v>21</v>
      </c>
      <c r="D120" s="101">
        <v>18</v>
      </c>
      <c r="E120" s="107">
        <f aca="true" t="shared" si="64" ref="E120:E137">C120/B120*100</f>
        <v>53.84615384615385</v>
      </c>
      <c r="F120" s="107">
        <f aca="true" t="shared" si="65" ref="F120:F137">D120/B120*100</f>
        <v>46.15384615384615</v>
      </c>
      <c r="G120" s="101">
        <f t="shared" si="56"/>
        <v>4</v>
      </c>
      <c r="H120" s="110">
        <v>4</v>
      </c>
      <c r="I120" s="109">
        <v>0</v>
      </c>
      <c r="J120" s="115">
        <f t="shared" si="57"/>
        <v>100</v>
      </c>
      <c r="K120" s="115">
        <f t="shared" si="58"/>
        <v>0</v>
      </c>
      <c r="L120" s="73" t="s">
        <v>197</v>
      </c>
      <c r="M120" s="101">
        <f t="shared" si="59"/>
        <v>52</v>
      </c>
      <c r="N120" s="119">
        <v>35</v>
      </c>
      <c r="O120" s="119">
        <v>17</v>
      </c>
      <c r="P120" s="107">
        <f t="shared" si="54"/>
        <v>67.3076923076923</v>
      </c>
      <c r="Q120" s="107">
        <f t="shared" si="55"/>
        <v>32.69230769230769</v>
      </c>
      <c r="R120" s="101">
        <f t="shared" si="60"/>
        <v>2</v>
      </c>
      <c r="S120" s="123">
        <v>2</v>
      </c>
      <c r="T120" s="123">
        <v>0</v>
      </c>
      <c r="U120" s="115">
        <f t="shared" si="61"/>
        <v>100</v>
      </c>
      <c r="V120" s="115">
        <f t="shared" si="62"/>
        <v>0</v>
      </c>
      <c r="W120" s="51"/>
      <c r="X120" s="7"/>
      <c r="Y120" s="91"/>
      <c r="Z120" s="91"/>
      <c r="AA120" s="8"/>
      <c r="AB120" s="8"/>
      <c r="AC120" s="36"/>
      <c r="AD120" s="94"/>
      <c r="AE120" s="95"/>
      <c r="AF120" s="38"/>
      <c r="AG120" s="38"/>
    </row>
    <row r="121" spans="1:33" ht="31.5" customHeight="1">
      <c r="A121" s="53" t="s">
        <v>126</v>
      </c>
      <c r="B121" s="101">
        <f t="shared" si="63"/>
        <v>45</v>
      </c>
      <c r="C121" s="101">
        <v>33</v>
      </c>
      <c r="D121" s="101">
        <v>12</v>
      </c>
      <c r="E121" s="107">
        <f t="shared" si="64"/>
        <v>73.33333333333333</v>
      </c>
      <c r="F121" s="107">
        <f t="shared" si="65"/>
        <v>26.666666666666668</v>
      </c>
      <c r="G121" s="101">
        <f t="shared" si="56"/>
        <v>16</v>
      </c>
      <c r="H121" s="109">
        <v>15</v>
      </c>
      <c r="I121" s="109">
        <v>1</v>
      </c>
      <c r="J121" s="115">
        <f t="shared" si="57"/>
        <v>93.75</v>
      </c>
      <c r="K121" s="115">
        <f t="shared" si="58"/>
        <v>6.25</v>
      </c>
      <c r="L121" s="73" t="s">
        <v>198</v>
      </c>
      <c r="M121" s="101">
        <f t="shared" si="59"/>
        <v>84</v>
      </c>
      <c r="N121" s="119">
        <v>60</v>
      </c>
      <c r="O121" s="119">
        <v>24</v>
      </c>
      <c r="P121" s="107">
        <f t="shared" si="54"/>
        <v>71.42857142857143</v>
      </c>
      <c r="Q121" s="107">
        <f t="shared" si="55"/>
        <v>28.57142857142857</v>
      </c>
      <c r="R121" s="101">
        <f t="shared" si="60"/>
        <v>4</v>
      </c>
      <c r="S121" s="123">
        <v>3</v>
      </c>
      <c r="T121" s="123">
        <v>1</v>
      </c>
      <c r="U121" s="115">
        <f t="shared" si="61"/>
        <v>75</v>
      </c>
      <c r="V121" s="115">
        <f t="shared" si="62"/>
        <v>25</v>
      </c>
      <c r="W121" s="51"/>
      <c r="X121" s="7"/>
      <c r="Y121" s="91"/>
      <c r="Z121" s="91"/>
      <c r="AA121" s="8"/>
      <c r="AB121" s="8"/>
      <c r="AC121" s="36"/>
      <c r="AD121" s="94"/>
      <c r="AE121" s="95"/>
      <c r="AF121" s="38"/>
      <c r="AG121" s="38"/>
    </row>
    <row r="122" spans="1:33" ht="31.5" customHeight="1">
      <c r="A122" s="70" t="s">
        <v>41</v>
      </c>
      <c r="B122" s="101">
        <f t="shared" si="63"/>
        <v>57</v>
      </c>
      <c r="C122" s="101">
        <v>38</v>
      </c>
      <c r="D122" s="101">
        <v>19</v>
      </c>
      <c r="E122" s="107">
        <f t="shared" si="64"/>
        <v>66.66666666666666</v>
      </c>
      <c r="F122" s="107">
        <f t="shared" si="65"/>
        <v>33.33333333333333</v>
      </c>
      <c r="G122" s="101">
        <f t="shared" si="56"/>
        <v>9</v>
      </c>
      <c r="H122" s="110">
        <v>9</v>
      </c>
      <c r="I122" s="109">
        <v>0</v>
      </c>
      <c r="J122" s="115">
        <f t="shared" si="57"/>
        <v>100</v>
      </c>
      <c r="K122" s="115">
        <f t="shared" si="58"/>
        <v>0</v>
      </c>
      <c r="L122" s="73" t="s">
        <v>199</v>
      </c>
      <c r="M122" s="101">
        <f t="shared" si="59"/>
        <v>62</v>
      </c>
      <c r="N122" s="119">
        <v>28</v>
      </c>
      <c r="O122" s="119">
        <v>34</v>
      </c>
      <c r="P122" s="107">
        <f t="shared" si="54"/>
        <v>45.16129032258064</v>
      </c>
      <c r="Q122" s="107">
        <f t="shared" si="55"/>
        <v>54.83870967741935</v>
      </c>
      <c r="R122" s="101">
        <f t="shared" si="60"/>
        <v>4</v>
      </c>
      <c r="S122" s="123">
        <v>3</v>
      </c>
      <c r="T122" s="123">
        <v>1</v>
      </c>
      <c r="U122" s="115">
        <f t="shared" si="61"/>
        <v>75</v>
      </c>
      <c r="V122" s="115">
        <f t="shared" si="62"/>
        <v>25</v>
      </c>
      <c r="W122" s="51"/>
      <c r="X122" s="7"/>
      <c r="Y122" s="91"/>
      <c r="Z122" s="91"/>
      <c r="AA122" s="8"/>
      <c r="AB122" s="8"/>
      <c r="AC122" s="36"/>
      <c r="AD122" s="94"/>
      <c r="AE122" s="95"/>
      <c r="AF122" s="38"/>
      <c r="AG122" s="38"/>
    </row>
    <row r="123" spans="1:33" ht="48" customHeight="1">
      <c r="A123" s="51" t="s">
        <v>170</v>
      </c>
      <c r="B123" s="101">
        <f t="shared" si="63"/>
        <v>100</v>
      </c>
      <c r="C123" s="102">
        <v>70</v>
      </c>
      <c r="D123" s="102">
        <v>30</v>
      </c>
      <c r="E123" s="107">
        <f t="shared" si="64"/>
        <v>70</v>
      </c>
      <c r="F123" s="107">
        <f t="shared" si="65"/>
        <v>30</v>
      </c>
      <c r="G123" s="101">
        <f t="shared" si="56"/>
        <v>10</v>
      </c>
      <c r="H123" s="103">
        <v>8</v>
      </c>
      <c r="I123" s="103">
        <v>2</v>
      </c>
      <c r="J123" s="115">
        <f t="shared" si="57"/>
        <v>80</v>
      </c>
      <c r="K123" s="115">
        <f t="shared" si="58"/>
        <v>20</v>
      </c>
      <c r="L123" s="73" t="s">
        <v>200</v>
      </c>
      <c r="M123" s="101">
        <f t="shared" si="59"/>
        <v>65</v>
      </c>
      <c r="N123" s="119">
        <v>52</v>
      </c>
      <c r="O123" s="119">
        <v>13</v>
      </c>
      <c r="P123" s="107">
        <f t="shared" si="54"/>
        <v>80</v>
      </c>
      <c r="Q123" s="107">
        <f t="shared" si="55"/>
        <v>20</v>
      </c>
      <c r="R123" s="101">
        <f t="shared" si="60"/>
        <v>3</v>
      </c>
      <c r="S123" s="123">
        <v>2</v>
      </c>
      <c r="T123" s="123">
        <v>1</v>
      </c>
      <c r="U123" s="115">
        <f t="shared" si="61"/>
        <v>66.66666666666666</v>
      </c>
      <c r="V123" s="115">
        <f t="shared" si="62"/>
        <v>33.33333333333333</v>
      </c>
      <c r="W123" s="51"/>
      <c r="X123" s="7"/>
      <c r="Y123" s="91"/>
      <c r="Z123" s="91"/>
      <c r="AA123" s="8"/>
      <c r="AB123" s="8"/>
      <c r="AC123" s="36"/>
      <c r="AD123" s="94"/>
      <c r="AE123" s="95"/>
      <c r="AF123" s="38"/>
      <c r="AG123" s="38"/>
    </row>
    <row r="124" spans="1:33" ht="31.5" customHeight="1">
      <c r="A124" s="51" t="s">
        <v>171</v>
      </c>
      <c r="B124" s="101">
        <f t="shared" si="63"/>
        <v>436</v>
      </c>
      <c r="C124" s="102">
        <v>388</v>
      </c>
      <c r="D124" s="102">
        <v>48</v>
      </c>
      <c r="E124" s="107">
        <f t="shared" si="64"/>
        <v>88.9908256880734</v>
      </c>
      <c r="F124" s="107">
        <f t="shared" si="65"/>
        <v>11.009174311926607</v>
      </c>
      <c r="G124" s="101">
        <f t="shared" si="56"/>
        <v>9</v>
      </c>
      <c r="H124" s="102">
        <v>9</v>
      </c>
      <c r="I124" s="103">
        <v>0</v>
      </c>
      <c r="J124" s="115">
        <f t="shared" si="57"/>
        <v>100</v>
      </c>
      <c r="K124" s="115">
        <f t="shared" si="58"/>
        <v>0</v>
      </c>
      <c r="L124" s="71" t="s">
        <v>201</v>
      </c>
      <c r="M124" s="101">
        <f t="shared" si="59"/>
        <v>193</v>
      </c>
      <c r="N124" s="120">
        <v>99</v>
      </c>
      <c r="O124" s="120">
        <v>94</v>
      </c>
      <c r="P124" s="107">
        <f t="shared" si="54"/>
        <v>51.29533678756477</v>
      </c>
      <c r="Q124" s="107">
        <f t="shared" si="55"/>
        <v>48.704663212435236</v>
      </c>
      <c r="R124" s="101">
        <f t="shared" si="60"/>
        <v>4</v>
      </c>
      <c r="S124" s="120">
        <v>4</v>
      </c>
      <c r="T124" s="120">
        <v>0</v>
      </c>
      <c r="U124" s="115">
        <f t="shared" si="61"/>
        <v>100</v>
      </c>
      <c r="V124" s="115">
        <f t="shared" si="62"/>
        <v>0</v>
      </c>
      <c r="W124" s="53"/>
      <c r="X124" s="7"/>
      <c r="Y124" s="92"/>
      <c r="Z124" s="92"/>
      <c r="AA124" s="8"/>
      <c r="AB124" s="8"/>
      <c r="AC124" s="36"/>
      <c r="AD124" s="92"/>
      <c r="AE124" s="92"/>
      <c r="AF124" s="38"/>
      <c r="AG124" s="38"/>
    </row>
    <row r="125" spans="1:33" ht="43.5" customHeight="1">
      <c r="A125" s="51" t="s">
        <v>172</v>
      </c>
      <c r="B125" s="101">
        <f t="shared" si="63"/>
        <v>180</v>
      </c>
      <c r="C125" s="103">
        <v>168</v>
      </c>
      <c r="D125" s="103">
        <v>12</v>
      </c>
      <c r="E125" s="107">
        <f t="shared" si="64"/>
        <v>93.33333333333333</v>
      </c>
      <c r="F125" s="107">
        <f t="shared" si="65"/>
        <v>6.666666666666667</v>
      </c>
      <c r="G125" s="101">
        <f t="shared" si="56"/>
        <v>8</v>
      </c>
      <c r="H125" s="102">
        <v>8</v>
      </c>
      <c r="I125" s="109">
        <v>0</v>
      </c>
      <c r="J125" s="115">
        <f t="shared" si="57"/>
        <v>100</v>
      </c>
      <c r="K125" s="115">
        <f t="shared" si="58"/>
        <v>0</v>
      </c>
      <c r="L125" s="71" t="s">
        <v>202</v>
      </c>
      <c r="M125" s="101">
        <f t="shared" si="59"/>
        <v>15</v>
      </c>
      <c r="N125" s="103">
        <v>14</v>
      </c>
      <c r="O125" s="103">
        <v>1</v>
      </c>
      <c r="P125" s="107">
        <f t="shared" si="54"/>
        <v>93.33333333333333</v>
      </c>
      <c r="Q125" s="107">
        <f t="shared" si="55"/>
        <v>6.666666666666667</v>
      </c>
      <c r="R125" s="101">
        <f t="shared" si="60"/>
        <v>4</v>
      </c>
      <c r="S125" s="109">
        <v>4</v>
      </c>
      <c r="T125" s="109">
        <v>0</v>
      </c>
      <c r="U125" s="115">
        <f t="shared" si="61"/>
        <v>100</v>
      </c>
      <c r="V125" s="115">
        <f t="shared" si="62"/>
        <v>0</v>
      </c>
      <c r="W125" s="53"/>
      <c r="X125" s="7"/>
      <c r="Y125" s="52"/>
      <c r="Z125" s="52"/>
      <c r="AA125" s="8"/>
      <c r="AB125" s="8"/>
      <c r="AC125" s="36"/>
      <c r="AD125" s="25"/>
      <c r="AE125" s="25"/>
      <c r="AF125" s="38"/>
      <c r="AG125" s="38"/>
    </row>
    <row r="126" spans="1:33" ht="31.5" customHeight="1">
      <c r="A126" s="51" t="s">
        <v>173</v>
      </c>
      <c r="B126" s="101">
        <f t="shared" si="63"/>
        <v>110</v>
      </c>
      <c r="C126" s="103">
        <v>75</v>
      </c>
      <c r="D126" s="103">
        <v>35</v>
      </c>
      <c r="E126" s="107">
        <f t="shared" si="64"/>
        <v>68.18181818181817</v>
      </c>
      <c r="F126" s="107">
        <f t="shared" si="65"/>
        <v>31.818181818181817</v>
      </c>
      <c r="G126" s="101">
        <f t="shared" si="56"/>
        <v>1</v>
      </c>
      <c r="H126" s="103">
        <v>1</v>
      </c>
      <c r="I126" s="109">
        <v>0</v>
      </c>
      <c r="J126" s="115">
        <f t="shared" si="57"/>
        <v>100</v>
      </c>
      <c r="K126" s="115">
        <f t="shared" si="58"/>
        <v>0</v>
      </c>
      <c r="L126" s="71" t="s">
        <v>203</v>
      </c>
      <c r="M126" s="101">
        <f t="shared" si="59"/>
        <v>144</v>
      </c>
      <c r="N126" s="103">
        <v>83</v>
      </c>
      <c r="O126" s="103">
        <v>61</v>
      </c>
      <c r="P126" s="107">
        <f t="shared" si="54"/>
        <v>57.638888888888886</v>
      </c>
      <c r="Q126" s="107">
        <f t="shared" si="55"/>
        <v>42.36111111111111</v>
      </c>
      <c r="R126" s="101">
        <f t="shared" si="60"/>
        <v>0</v>
      </c>
      <c r="S126" s="109">
        <v>0</v>
      </c>
      <c r="T126" s="109">
        <v>0</v>
      </c>
      <c r="U126" s="115">
        <v>0</v>
      </c>
      <c r="V126" s="115">
        <v>0</v>
      </c>
      <c r="W126" s="53"/>
      <c r="X126" s="7"/>
      <c r="Y126" s="52"/>
      <c r="Z126" s="52"/>
      <c r="AA126" s="8"/>
      <c r="AB126" s="8"/>
      <c r="AC126" s="25"/>
      <c r="AD126" s="25"/>
      <c r="AE126" s="25"/>
      <c r="AF126" s="25"/>
      <c r="AG126" s="25"/>
    </row>
    <row r="127" spans="1:33" ht="31.5" customHeight="1">
      <c r="A127" s="51" t="s">
        <v>174</v>
      </c>
      <c r="B127" s="101">
        <f t="shared" si="63"/>
        <v>54</v>
      </c>
      <c r="C127" s="103">
        <v>40</v>
      </c>
      <c r="D127" s="103">
        <v>14</v>
      </c>
      <c r="E127" s="107">
        <f t="shared" si="64"/>
        <v>74.07407407407408</v>
      </c>
      <c r="F127" s="107">
        <f t="shared" si="65"/>
        <v>25.925925925925924</v>
      </c>
      <c r="G127" s="101">
        <f t="shared" si="56"/>
        <v>1</v>
      </c>
      <c r="H127" s="103">
        <v>1</v>
      </c>
      <c r="I127" s="103">
        <v>0</v>
      </c>
      <c r="J127" s="115">
        <f t="shared" si="57"/>
        <v>100</v>
      </c>
      <c r="K127" s="115">
        <f t="shared" si="58"/>
        <v>0</v>
      </c>
      <c r="L127" s="77" t="s">
        <v>204</v>
      </c>
      <c r="M127" s="101">
        <f t="shared" si="59"/>
        <v>141</v>
      </c>
      <c r="N127" s="103">
        <v>83</v>
      </c>
      <c r="O127" s="103">
        <v>58</v>
      </c>
      <c r="P127" s="107">
        <f t="shared" si="54"/>
        <v>58.86524822695035</v>
      </c>
      <c r="Q127" s="107">
        <f t="shared" si="55"/>
        <v>41.13475177304964</v>
      </c>
      <c r="R127" s="101">
        <f t="shared" si="60"/>
        <v>1</v>
      </c>
      <c r="S127" s="103">
        <v>1</v>
      </c>
      <c r="T127" s="109">
        <v>0</v>
      </c>
      <c r="U127" s="115">
        <f t="shared" si="61"/>
        <v>100</v>
      </c>
      <c r="V127" s="115">
        <f t="shared" si="62"/>
        <v>0</v>
      </c>
      <c r="W127" s="70"/>
      <c r="X127" s="7"/>
      <c r="Y127" s="52"/>
      <c r="Z127" s="52"/>
      <c r="AA127" s="8"/>
      <c r="AB127" s="8"/>
      <c r="AC127" s="36"/>
      <c r="AD127" s="52"/>
      <c r="AE127" s="25"/>
      <c r="AF127" s="38"/>
      <c r="AG127" s="38"/>
    </row>
    <row r="128" spans="1:33" ht="31.5" customHeight="1">
      <c r="A128" s="53" t="s">
        <v>175</v>
      </c>
      <c r="B128" s="101">
        <f t="shared" si="63"/>
        <v>77</v>
      </c>
      <c r="C128" s="103">
        <v>60</v>
      </c>
      <c r="D128" s="103">
        <v>17</v>
      </c>
      <c r="E128" s="107">
        <f t="shared" si="64"/>
        <v>77.92207792207793</v>
      </c>
      <c r="F128" s="107">
        <f t="shared" si="65"/>
        <v>22.07792207792208</v>
      </c>
      <c r="G128" s="101">
        <f t="shared" si="56"/>
        <v>1</v>
      </c>
      <c r="H128" s="109">
        <v>1</v>
      </c>
      <c r="I128" s="109">
        <v>0</v>
      </c>
      <c r="J128" s="115">
        <f t="shared" si="57"/>
        <v>100</v>
      </c>
      <c r="K128" s="115">
        <f t="shared" si="58"/>
        <v>0</v>
      </c>
      <c r="L128" s="73" t="s">
        <v>138</v>
      </c>
      <c r="M128" s="101">
        <f>SUM(N128:O128)</f>
        <v>121</v>
      </c>
      <c r="N128" s="103">
        <v>77</v>
      </c>
      <c r="O128" s="103">
        <v>44</v>
      </c>
      <c r="P128" s="107">
        <f t="shared" si="54"/>
        <v>63.63636363636363</v>
      </c>
      <c r="Q128" s="107">
        <f t="shared" si="55"/>
        <v>36.36363636363637</v>
      </c>
      <c r="R128" s="101">
        <f t="shared" si="60"/>
        <v>1</v>
      </c>
      <c r="S128" s="103">
        <v>1</v>
      </c>
      <c r="T128" s="109">
        <v>0</v>
      </c>
      <c r="U128" s="115">
        <f t="shared" si="61"/>
        <v>100</v>
      </c>
      <c r="V128" s="115">
        <f t="shared" si="62"/>
        <v>0</v>
      </c>
      <c r="W128" s="51"/>
      <c r="X128" s="7"/>
      <c r="Y128" s="52"/>
      <c r="Z128" s="52"/>
      <c r="AA128" s="8"/>
      <c r="AB128" s="8"/>
      <c r="AC128" s="36"/>
      <c r="AD128" s="52"/>
      <c r="AE128" s="25"/>
      <c r="AF128" s="38"/>
      <c r="AG128" s="38"/>
    </row>
    <row r="129" spans="1:33" ht="31.5" customHeight="1">
      <c r="A129" s="53" t="s">
        <v>176</v>
      </c>
      <c r="B129" s="101">
        <f t="shared" si="63"/>
        <v>42</v>
      </c>
      <c r="C129" s="103">
        <v>30</v>
      </c>
      <c r="D129" s="103">
        <v>12</v>
      </c>
      <c r="E129" s="107">
        <f t="shared" si="64"/>
        <v>71.42857142857143</v>
      </c>
      <c r="F129" s="107">
        <f t="shared" si="65"/>
        <v>28.57142857142857</v>
      </c>
      <c r="G129" s="101">
        <f t="shared" si="56"/>
        <v>1</v>
      </c>
      <c r="H129" s="109">
        <v>1</v>
      </c>
      <c r="I129" s="109">
        <v>0</v>
      </c>
      <c r="J129" s="115">
        <f t="shared" si="57"/>
        <v>100</v>
      </c>
      <c r="K129" s="115">
        <f t="shared" si="58"/>
        <v>0</v>
      </c>
      <c r="L129" s="73" t="s">
        <v>205</v>
      </c>
      <c r="M129" s="101">
        <f t="shared" si="59"/>
        <v>90</v>
      </c>
      <c r="N129" s="101">
        <v>54</v>
      </c>
      <c r="O129" s="101">
        <v>36</v>
      </c>
      <c r="P129" s="107">
        <f t="shared" si="54"/>
        <v>60</v>
      </c>
      <c r="Q129" s="107">
        <f t="shared" si="55"/>
        <v>40</v>
      </c>
      <c r="R129" s="101">
        <f t="shared" si="60"/>
        <v>0</v>
      </c>
      <c r="S129" s="109">
        <v>0</v>
      </c>
      <c r="T129" s="109">
        <v>0</v>
      </c>
      <c r="U129" s="115">
        <v>0</v>
      </c>
      <c r="V129" s="115">
        <v>0</v>
      </c>
      <c r="W129" s="51"/>
      <c r="X129" s="7"/>
      <c r="Y129" s="7"/>
      <c r="Z129" s="7"/>
      <c r="AA129" s="8"/>
      <c r="AB129" s="8"/>
      <c r="AC129" s="25"/>
      <c r="AD129" s="25"/>
      <c r="AE129" s="25"/>
      <c r="AF129" s="25"/>
      <c r="AG129" s="25"/>
    </row>
    <row r="130" spans="1:33" ht="31.5" customHeight="1">
      <c r="A130" s="53" t="s">
        <v>167</v>
      </c>
      <c r="B130" s="101">
        <f t="shared" si="63"/>
        <v>400</v>
      </c>
      <c r="C130" s="101">
        <v>332</v>
      </c>
      <c r="D130" s="101">
        <v>68</v>
      </c>
      <c r="E130" s="107">
        <f t="shared" si="64"/>
        <v>83</v>
      </c>
      <c r="F130" s="107">
        <f t="shared" si="65"/>
        <v>17</v>
      </c>
      <c r="G130" s="101">
        <f t="shared" si="56"/>
        <v>2</v>
      </c>
      <c r="H130" s="109">
        <v>2</v>
      </c>
      <c r="I130" s="109">
        <v>0</v>
      </c>
      <c r="J130" s="115">
        <f t="shared" si="57"/>
        <v>100</v>
      </c>
      <c r="K130" s="115">
        <f t="shared" si="58"/>
        <v>0</v>
      </c>
      <c r="L130" s="71" t="s">
        <v>194</v>
      </c>
      <c r="M130" s="101">
        <f t="shared" si="59"/>
        <v>13</v>
      </c>
      <c r="N130" s="101">
        <v>2</v>
      </c>
      <c r="O130" s="101">
        <v>11</v>
      </c>
      <c r="P130" s="107">
        <f t="shared" si="54"/>
        <v>15.384615384615385</v>
      </c>
      <c r="Q130" s="107">
        <f t="shared" si="55"/>
        <v>84.61538461538461</v>
      </c>
      <c r="R130" s="101">
        <f t="shared" si="60"/>
        <v>1</v>
      </c>
      <c r="S130" s="109">
        <v>1</v>
      </c>
      <c r="T130" s="109">
        <v>0</v>
      </c>
      <c r="U130" s="115">
        <f>S130/R130*100</f>
        <v>100</v>
      </c>
      <c r="V130" s="115">
        <f>T130/R130*100</f>
        <v>0</v>
      </c>
      <c r="W130" s="52"/>
      <c r="X130" s="7"/>
      <c r="Y130" s="7"/>
      <c r="Z130" s="7"/>
      <c r="AA130" s="8"/>
      <c r="AB130" s="8"/>
      <c r="AC130" s="36"/>
      <c r="AD130" s="26"/>
      <c r="AE130" s="25"/>
      <c r="AF130" s="38"/>
      <c r="AG130" s="38"/>
    </row>
    <row r="131" spans="1:33" ht="31.5" customHeight="1">
      <c r="A131" s="53" t="s">
        <v>185</v>
      </c>
      <c r="B131" s="101">
        <f t="shared" si="63"/>
        <v>14</v>
      </c>
      <c r="C131" s="103">
        <v>5</v>
      </c>
      <c r="D131" s="103">
        <v>9</v>
      </c>
      <c r="E131" s="107">
        <f t="shared" si="64"/>
        <v>35.714285714285715</v>
      </c>
      <c r="F131" s="107">
        <f t="shared" si="65"/>
        <v>64.28571428571429</v>
      </c>
      <c r="G131" s="101">
        <f t="shared" si="56"/>
        <v>0</v>
      </c>
      <c r="H131" s="109">
        <v>0</v>
      </c>
      <c r="I131" s="109">
        <v>0</v>
      </c>
      <c r="J131" s="115">
        <v>0</v>
      </c>
      <c r="K131" s="115">
        <v>0</v>
      </c>
      <c r="L131" s="77" t="s">
        <v>189</v>
      </c>
      <c r="M131" s="101">
        <f t="shared" si="59"/>
        <v>22</v>
      </c>
      <c r="N131" s="101">
        <v>12</v>
      </c>
      <c r="O131" s="101">
        <v>10</v>
      </c>
      <c r="P131" s="107">
        <f t="shared" si="54"/>
        <v>54.54545454545454</v>
      </c>
      <c r="Q131" s="107">
        <f t="shared" si="55"/>
        <v>45.45454545454545</v>
      </c>
      <c r="R131" s="101">
        <f t="shared" si="60"/>
        <v>1</v>
      </c>
      <c r="S131" s="110">
        <v>0</v>
      </c>
      <c r="T131" s="109">
        <v>1</v>
      </c>
      <c r="U131" s="115">
        <f>S131/R131*100</f>
        <v>0</v>
      </c>
      <c r="V131" s="115">
        <f>T131/R131*100</f>
        <v>100</v>
      </c>
      <c r="W131" s="53"/>
      <c r="X131" s="7"/>
      <c r="Y131" s="7"/>
      <c r="Z131" s="7"/>
      <c r="AA131" s="8"/>
      <c r="AB131" s="8"/>
      <c r="AC131" s="36"/>
      <c r="AD131" s="26"/>
      <c r="AE131" s="25"/>
      <c r="AF131" s="38"/>
      <c r="AG131" s="38"/>
    </row>
    <row r="132" spans="1:33" ht="31.5" customHeight="1">
      <c r="A132" s="51" t="s">
        <v>178</v>
      </c>
      <c r="B132" s="101">
        <f t="shared" si="63"/>
        <v>20</v>
      </c>
      <c r="C132" s="103">
        <v>11</v>
      </c>
      <c r="D132" s="103">
        <v>9</v>
      </c>
      <c r="E132" s="107">
        <f t="shared" si="64"/>
        <v>55.00000000000001</v>
      </c>
      <c r="F132" s="107">
        <f t="shared" si="65"/>
        <v>45</v>
      </c>
      <c r="G132" s="101">
        <f t="shared" si="56"/>
        <v>0</v>
      </c>
      <c r="H132" s="109">
        <v>0</v>
      </c>
      <c r="I132" s="109">
        <v>0</v>
      </c>
      <c r="J132" s="115">
        <v>0</v>
      </c>
      <c r="K132" s="115">
        <v>0</v>
      </c>
      <c r="L132" s="73" t="s">
        <v>190</v>
      </c>
      <c r="M132" s="101">
        <f t="shared" si="59"/>
        <v>34</v>
      </c>
      <c r="N132" s="102">
        <v>13</v>
      </c>
      <c r="O132" s="102">
        <v>21</v>
      </c>
      <c r="P132" s="107">
        <f t="shared" si="54"/>
        <v>38.23529411764706</v>
      </c>
      <c r="Q132" s="107">
        <f t="shared" si="55"/>
        <v>61.76470588235294</v>
      </c>
      <c r="R132" s="101">
        <f t="shared" si="60"/>
        <v>1</v>
      </c>
      <c r="S132" s="103">
        <v>0</v>
      </c>
      <c r="T132" s="103">
        <v>1</v>
      </c>
      <c r="U132" s="115">
        <f>S132/R132*100</f>
        <v>0</v>
      </c>
      <c r="V132" s="115">
        <f>T132/R132*100</f>
        <v>100</v>
      </c>
      <c r="W132" s="52"/>
      <c r="X132" s="7"/>
      <c r="Y132" s="7"/>
      <c r="Z132" s="7"/>
      <c r="AA132" s="8"/>
      <c r="AB132" s="8"/>
      <c r="AC132" s="36"/>
      <c r="AD132" s="26"/>
      <c r="AE132" s="25"/>
      <c r="AF132" s="38"/>
      <c r="AG132" s="38"/>
    </row>
    <row r="133" spans="1:33" ht="31.5" customHeight="1">
      <c r="A133" s="51" t="s">
        <v>179</v>
      </c>
      <c r="B133" s="101">
        <f t="shared" si="63"/>
        <v>19</v>
      </c>
      <c r="C133" s="103">
        <v>7</v>
      </c>
      <c r="D133" s="103">
        <v>12</v>
      </c>
      <c r="E133" s="107">
        <f t="shared" si="64"/>
        <v>36.84210526315789</v>
      </c>
      <c r="F133" s="107">
        <f t="shared" si="65"/>
        <v>63.1578947368421</v>
      </c>
      <c r="G133" s="101">
        <f>SUM(H133:I133)</f>
        <v>1</v>
      </c>
      <c r="H133" s="109">
        <v>1</v>
      </c>
      <c r="I133" s="103">
        <v>0</v>
      </c>
      <c r="J133" s="115">
        <f aca="true" t="shared" si="66" ref="J133:J140">H133/G133*100</f>
        <v>100</v>
      </c>
      <c r="K133" s="115">
        <f aca="true" t="shared" si="67" ref="K133:K140">I133/G133*100</f>
        <v>0</v>
      </c>
      <c r="L133" s="73" t="s">
        <v>191</v>
      </c>
      <c r="M133" s="101">
        <f t="shared" si="59"/>
        <v>49</v>
      </c>
      <c r="N133" s="102">
        <v>33</v>
      </c>
      <c r="O133" s="102">
        <v>16</v>
      </c>
      <c r="P133" s="107">
        <f t="shared" si="54"/>
        <v>67.3469387755102</v>
      </c>
      <c r="Q133" s="107">
        <f t="shared" si="55"/>
        <v>32.6530612244898</v>
      </c>
      <c r="R133" s="101">
        <f t="shared" si="60"/>
        <v>1</v>
      </c>
      <c r="S133" s="103">
        <v>1</v>
      </c>
      <c r="T133" s="103">
        <v>0</v>
      </c>
      <c r="U133" s="115">
        <f>S133/R133*100</f>
        <v>100</v>
      </c>
      <c r="V133" s="115">
        <f>T133/R133*100</f>
        <v>0</v>
      </c>
      <c r="W133" s="51"/>
      <c r="X133" s="7"/>
      <c r="Y133" s="7"/>
      <c r="Z133" s="7"/>
      <c r="AA133" s="8"/>
      <c r="AB133" s="8"/>
      <c r="AC133" s="36"/>
      <c r="AD133" s="26"/>
      <c r="AE133" s="25"/>
      <c r="AF133" s="38"/>
      <c r="AG133" s="38"/>
    </row>
    <row r="134" spans="1:33" ht="31.5" customHeight="1">
      <c r="A134" s="51" t="s">
        <v>180</v>
      </c>
      <c r="B134" s="101">
        <f t="shared" si="63"/>
        <v>51</v>
      </c>
      <c r="C134" s="103">
        <v>25</v>
      </c>
      <c r="D134" s="103">
        <v>26</v>
      </c>
      <c r="E134" s="107">
        <f t="shared" si="64"/>
        <v>49.01960784313725</v>
      </c>
      <c r="F134" s="107">
        <f t="shared" si="65"/>
        <v>50.98039215686274</v>
      </c>
      <c r="G134" s="101">
        <f>SUM(H134:I134)</f>
        <v>0</v>
      </c>
      <c r="H134" s="109">
        <v>0</v>
      </c>
      <c r="I134" s="109">
        <v>0</v>
      </c>
      <c r="J134" s="115">
        <v>0</v>
      </c>
      <c r="K134" s="115">
        <v>0</v>
      </c>
      <c r="L134" s="73" t="s">
        <v>192</v>
      </c>
      <c r="M134" s="101">
        <f t="shared" si="59"/>
        <v>21</v>
      </c>
      <c r="N134" s="103">
        <v>13</v>
      </c>
      <c r="O134" s="103">
        <v>8</v>
      </c>
      <c r="P134" s="107">
        <f t="shared" si="54"/>
        <v>61.904761904761905</v>
      </c>
      <c r="Q134" s="107">
        <f t="shared" si="55"/>
        <v>38.095238095238095</v>
      </c>
      <c r="R134" s="101">
        <f t="shared" si="60"/>
        <v>1</v>
      </c>
      <c r="S134" s="103">
        <v>1</v>
      </c>
      <c r="T134" s="109">
        <v>0</v>
      </c>
      <c r="U134" s="115">
        <f>S134/R134*100</f>
        <v>100</v>
      </c>
      <c r="V134" s="115">
        <f>T134/R134*100</f>
        <v>0</v>
      </c>
      <c r="W134" s="53"/>
      <c r="X134" s="7"/>
      <c r="Y134" s="7"/>
      <c r="Z134" s="7"/>
      <c r="AA134" s="8"/>
      <c r="AB134" s="8"/>
      <c r="AC134" s="36"/>
      <c r="AD134" s="26"/>
      <c r="AE134" s="25"/>
      <c r="AF134" s="38"/>
      <c r="AG134" s="38"/>
    </row>
    <row r="135" spans="1:33" ht="31.5" customHeight="1">
      <c r="A135" s="52" t="s">
        <v>181</v>
      </c>
      <c r="B135" s="101">
        <f t="shared" si="63"/>
        <v>15</v>
      </c>
      <c r="C135" s="104">
        <v>8</v>
      </c>
      <c r="D135" s="104">
        <v>7</v>
      </c>
      <c r="E135" s="107">
        <f t="shared" si="64"/>
        <v>53.333333333333336</v>
      </c>
      <c r="F135" s="107">
        <f t="shared" si="65"/>
        <v>46.666666666666664</v>
      </c>
      <c r="G135" s="101">
        <f aca="true" t="shared" si="68" ref="G135:G140">SUM(H135:I135)</f>
        <v>1</v>
      </c>
      <c r="H135" s="102">
        <v>1</v>
      </c>
      <c r="I135" s="109">
        <v>0</v>
      </c>
      <c r="J135" s="115">
        <f t="shared" si="66"/>
        <v>100</v>
      </c>
      <c r="K135" s="115">
        <f t="shared" si="67"/>
        <v>0</v>
      </c>
      <c r="L135" s="73" t="s">
        <v>193</v>
      </c>
      <c r="M135" s="101">
        <f t="shared" si="59"/>
        <v>5</v>
      </c>
      <c r="N135" s="103">
        <v>3</v>
      </c>
      <c r="O135" s="103">
        <v>2</v>
      </c>
      <c r="P135" s="107">
        <f t="shared" si="54"/>
        <v>60</v>
      </c>
      <c r="Q135" s="107">
        <f t="shared" si="55"/>
        <v>40</v>
      </c>
      <c r="R135" s="101">
        <f t="shared" si="60"/>
        <v>0</v>
      </c>
      <c r="S135" s="109">
        <v>0</v>
      </c>
      <c r="T135" s="109">
        <v>0</v>
      </c>
      <c r="U135" s="115">
        <v>0</v>
      </c>
      <c r="V135" s="115">
        <v>0</v>
      </c>
      <c r="W135" s="52"/>
      <c r="X135" s="7"/>
      <c r="Y135" s="7"/>
      <c r="Z135" s="7"/>
      <c r="AA135" s="8"/>
      <c r="AB135" s="8"/>
      <c r="AC135" s="36"/>
      <c r="AD135" s="25"/>
      <c r="AE135" s="25"/>
      <c r="AF135" s="38"/>
      <c r="AG135" s="38"/>
    </row>
    <row r="136" spans="1:33" ht="31.5" customHeight="1">
      <c r="A136" s="52" t="s">
        <v>182</v>
      </c>
      <c r="B136" s="101">
        <f t="shared" si="63"/>
        <v>35</v>
      </c>
      <c r="C136" s="104">
        <v>25</v>
      </c>
      <c r="D136" s="104">
        <v>10</v>
      </c>
      <c r="E136" s="107">
        <f t="shared" si="64"/>
        <v>71.42857142857143</v>
      </c>
      <c r="F136" s="107">
        <f t="shared" si="65"/>
        <v>28.57142857142857</v>
      </c>
      <c r="G136" s="101">
        <f t="shared" si="68"/>
        <v>1</v>
      </c>
      <c r="H136" s="102">
        <v>1</v>
      </c>
      <c r="I136" s="111">
        <v>0</v>
      </c>
      <c r="J136" s="115">
        <f t="shared" si="66"/>
        <v>100</v>
      </c>
      <c r="K136" s="115">
        <f t="shared" si="67"/>
        <v>0</v>
      </c>
      <c r="L136" s="72"/>
      <c r="M136" s="7"/>
      <c r="N136" s="7"/>
      <c r="O136" s="7"/>
      <c r="P136" s="8"/>
      <c r="Q136" s="8"/>
      <c r="R136" s="36"/>
      <c r="S136" s="25"/>
      <c r="T136" s="25"/>
      <c r="U136" s="38"/>
      <c r="V136" s="38"/>
      <c r="W136" s="52"/>
      <c r="X136" s="7"/>
      <c r="Y136" s="7"/>
      <c r="Z136" s="7"/>
      <c r="AA136" s="8"/>
      <c r="AB136" s="8"/>
      <c r="AC136" s="36"/>
      <c r="AD136" s="25"/>
      <c r="AE136" s="25"/>
      <c r="AF136" s="38"/>
      <c r="AG136" s="38"/>
    </row>
    <row r="137" spans="1:33" ht="31.5" customHeight="1">
      <c r="A137" s="53" t="s">
        <v>183</v>
      </c>
      <c r="B137" s="101">
        <f t="shared" si="63"/>
        <v>24</v>
      </c>
      <c r="C137" s="104">
        <v>10</v>
      </c>
      <c r="D137" s="104">
        <v>14</v>
      </c>
      <c r="E137" s="107">
        <f t="shared" si="64"/>
        <v>41.66666666666667</v>
      </c>
      <c r="F137" s="107">
        <f t="shared" si="65"/>
        <v>58.333333333333336</v>
      </c>
      <c r="G137" s="101">
        <f t="shared" si="68"/>
        <v>1</v>
      </c>
      <c r="H137" s="109">
        <v>1</v>
      </c>
      <c r="I137" s="111">
        <v>0</v>
      </c>
      <c r="J137" s="115">
        <f t="shared" si="66"/>
        <v>100</v>
      </c>
      <c r="K137" s="115">
        <f t="shared" si="67"/>
        <v>0</v>
      </c>
      <c r="L137" s="73"/>
      <c r="M137" s="7"/>
      <c r="N137" s="7"/>
      <c r="O137" s="7"/>
      <c r="P137" s="8"/>
      <c r="Q137" s="8"/>
      <c r="R137" s="36"/>
      <c r="S137" s="25"/>
      <c r="T137" s="25"/>
      <c r="U137" s="38"/>
      <c r="V137" s="38"/>
      <c r="W137" s="51"/>
      <c r="X137" s="7"/>
      <c r="Y137" s="7"/>
      <c r="Z137" s="7"/>
      <c r="AA137" s="8"/>
      <c r="AB137" s="8"/>
      <c r="AC137" s="36"/>
      <c r="AD137" s="25"/>
      <c r="AE137" s="25"/>
      <c r="AF137" s="38"/>
      <c r="AG137" s="38"/>
    </row>
    <row r="138" spans="1:33" ht="48" customHeight="1">
      <c r="A138" s="53" t="s">
        <v>184</v>
      </c>
      <c r="B138" s="101">
        <f t="shared" si="63"/>
        <v>76</v>
      </c>
      <c r="C138" s="104">
        <v>37</v>
      </c>
      <c r="D138" s="104">
        <v>39</v>
      </c>
      <c r="E138" s="107">
        <f>C138/B138*100</f>
        <v>48.68421052631579</v>
      </c>
      <c r="F138" s="107">
        <f>D138/B138*100</f>
        <v>51.31578947368421</v>
      </c>
      <c r="G138" s="101">
        <f t="shared" si="68"/>
        <v>1</v>
      </c>
      <c r="H138" s="109">
        <v>1</v>
      </c>
      <c r="I138" s="111">
        <v>0</v>
      </c>
      <c r="J138" s="115">
        <f t="shared" si="66"/>
        <v>100</v>
      </c>
      <c r="K138" s="115">
        <f t="shared" si="67"/>
        <v>0</v>
      </c>
      <c r="L138" s="73"/>
      <c r="M138" s="7"/>
      <c r="N138" s="7"/>
      <c r="O138" s="7"/>
      <c r="P138" s="8"/>
      <c r="Q138" s="8"/>
      <c r="R138" s="36"/>
      <c r="S138" s="25"/>
      <c r="T138" s="25"/>
      <c r="U138" s="38"/>
      <c r="V138" s="38"/>
      <c r="W138" s="51"/>
      <c r="X138" s="7"/>
      <c r="Y138" s="7"/>
      <c r="Z138" s="7"/>
      <c r="AA138" s="8"/>
      <c r="AB138" s="8"/>
      <c r="AC138" s="36"/>
      <c r="AD138" s="25"/>
      <c r="AE138" s="25"/>
      <c r="AF138" s="38"/>
      <c r="AG138" s="38"/>
    </row>
    <row r="139" spans="1:33" ht="46.5" customHeight="1">
      <c r="A139" s="53" t="s">
        <v>187</v>
      </c>
      <c r="B139" s="101">
        <f t="shared" si="63"/>
        <v>122</v>
      </c>
      <c r="C139" s="101">
        <v>52</v>
      </c>
      <c r="D139" s="101">
        <v>70</v>
      </c>
      <c r="E139" s="107">
        <f>C139/B139*100</f>
        <v>42.62295081967213</v>
      </c>
      <c r="F139" s="107">
        <f>D139/B139*100</f>
        <v>57.377049180327866</v>
      </c>
      <c r="G139" s="101">
        <f t="shared" si="68"/>
        <v>1</v>
      </c>
      <c r="H139" s="109">
        <v>1</v>
      </c>
      <c r="I139" s="109">
        <v>0</v>
      </c>
      <c r="J139" s="115">
        <f t="shared" si="66"/>
        <v>100</v>
      </c>
      <c r="K139" s="115">
        <f t="shared" si="67"/>
        <v>0</v>
      </c>
      <c r="L139" s="73"/>
      <c r="M139" s="7"/>
      <c r="N139" s="7"/>
      <c r="O139" s="7"/>
      <c r="P139" s="8"/>
      <c r="Q139" s="8"/>
      <c r="R139" s="36"/>
      <c r="S139" s="25"/>
      <c r="T139" s="25"/>
      <c r="U139" s="38"/>
      <c r="V139" s="38"/>
      <c r="W139" s="51"/>
      <c r="X139" s="7"/>
      <c r="Y139" s="7"/>
      <c r="Z139" s="7"/>
      <c r="AA139" s="8"/>
      <c r="AB139" s="8"/>
      <c r="AC139" s="36"/>
      <c r="AD139" s="25"/>
      <c r="AE139" s="25"/>
      <c r="AF139" s="38"/>
      <c r="AG139" s="38"/>
    </row>
    <row r="140" spans="1:33" ht="31.5" customHeight="1">
      <c r="A140" s="88" t="s">
        <v>186</v>
      </c>
      <c r="B140" s="105">
        <f t="shared" si="63"/>
        <v>69</v>
      </c>
      <c r="C140" s="105">
        <v>27</v>
      </c>
      <c r="D140" s="105">
        <v>42</v>
      </c>
      <c r="E140" s="108">
        <f>C140/B140*100</f>
        <v>39.130434782608695</v>
      </c>
      <c r="F140" s="108">
        <f>D140/B140*100</f>
        <v>60.86956521739131</v>
      </c>
      <c r="G140" s="105">
        <f t="shared" si="68"/>
        <v>1</v>
      </c>
      <c r="H140" s="112">
        <v>1</v>
      </c>
      <c r="I140" s="113">
        <v>0</v>
      </c>
      <c r="J140" s="116">
        <f t="shared" si="66"/>
        <v>100</v>
      </c>
      <c r="K140" s="117">
        <f t="shared" si="67"/>
        <v>0</v>
      </c>
      <c r="L140" s="74"/>
      <c r="M140" s="29"/>
      <c r="N140" s="29"/>
      <c r="O140" s="29"/>
      <c r="P140" s="30"/>
      <c r="Q140" s="30"/>
      <c r="R140" s="35"/>
      <c r="S140" s="57"/>
      <c r="T140" s="57"/>
      <c r="U140" s="37"/>
      <c r="V140" s="37"/>
      <c r="W140" s="52"/>
      <c r="X140" s="7"/>
      <c r="Y140" s="7"/>
      <c r="Z140" s="7"/>
      <c r="AA140" s="8"/>
      <c r="AB140" s="8"/>
      <c r="AC140" s="36"/>
      <c r="AD140" s="25"/>
      <c r="AE140" s="25"/>
      <c r="AF140" s="38"/>
      <c r="AG140" s="38"/>
    </row>
    <row r="141" spans="1:33" ht="31.5" customHeight="1">
      <c r="A141" s="70"/>
      <c r="B141" s="101"/>
      <c r="C141" s="101"/>
      <c r="D141" s="101"/>
      <c r="E141" s="107"/>
      <c r="F141" s="107"/>
      <c r="G141" s="101"/>
      <c r="H141" s="110"/>
      <c r="I141" s="109"/>
      <c r="J141" s="115"/>
      <c r="K141" s="115"/>
      <c r="L141" s="52"/>
      <c r="M141" s="7"/>
      <c r="N141" s="7"/>
      <c r="O141" s="7"/>
      <c r="P141" s="8"/>
      <c r="Q141" s="8"/>
      <c r="R141" s="36"/>
      <c r="S141" s="25"/>
      <c r="T141" s="25"/>
      <c r="U141" s="38"/>
      <c r="V141" s="38"/>
      <c r="W141" s="52"/>
      <c r="X141" s="7"/>
      <c r="Y141" s="7"/>
      <c r="Z141" s="7"/>
      <c r="AA141" s="8"/>
      <c r="AB141" s="8"/>
      <c r="AC141" s="36"/>
      <c r="AD141" s="25"/>
      <c r="AE141" s="25"/>
      <c r="AF141" s="38"/>
      <c r="AG141" s="38"/>
    </row>
    <row r="142" spans="1:33" ht="31.5" customHeight="1">
      <c r="A142" s="70"/>
      <c r="B142" s="101"/>
      <c r="C142" s="101"/>
      <c r="D142" s="101"/>
      <c r="E142" s="107"/>
      <c r="F142" s="107"/>
      <c r="G142" s="101"/>
      <c r="H142" s="110"/>
      <c r="I142" s="109"/>
      <c r="J142" s="115"/>
      <c r="K142" s="115"/>
      <c r="L142" s="52"/>
      <c r="M142" s="7"/>
      <c r="N142" s="7"/>
      <c r="O142" s="7"/>
      <c r="P142" s="8"/>
      <c r="Q142" s="8"/>
      <c r="R142" s="36"/>
      <c r="S142" s="25"/>
      <c r="T142" s="25"/>
      <c r="U142" s="38"/>
      <c r="V142" s="38"/>
      <c r="W142" s="52"/>
      <c r="X142" s="7"/>
      <c r="Y142" s="7"/>
      <c r="Z142" s="7"/>
      <c r="AA142" s="8"/>
      <c r="AB142" s="8"/>
      <c r="AC142" s="36"/>
      <c r="AD142" s="25"/>
      <c r="AE142" s="25"/>
      <c r="AF142" s="38"/>
      <c r="AG142" s="38"/>
    </row>
    <row r="143" spans="1:33" ht="31.5" customHeight="1">
      <c r="A143" s="70"/>
      <c r="B143" s="101"/>
      <c r="C143" s="101"/>
      <c r="D143" s="101"/>
      <c r="E143" s="107"/>
      <c r="F143" s="107"/>
      <c r="G143" s="101"/>
      <c r="H143" s="110"/>
      <c r="I143" s="109"/>
      <c r="J143" s="115"/>
      <c r="K143" s="115"/>
      <c r="L143" s="52"/>
      <c r="M143" s="7"/>
      <c r="N143" s="7"/>
      <c r="O143" s="7"/>
      <c r="P143" s="8"/>
      <c r="Q143" s="8"/>
      <c r="R143" s="36"/>
      <c r="S143" s="25"/>
      <c r="T143" s="25"/>
      <c r="U143" s="38"/>
      <c r="V143" s="38"/>
      <c r="W143" s="52"/>
      <c r="X143" s="7"/>
      <c r="Y143" s="7"/>
      <c r="Z143" s="7"/>
      <c r="AA143" s="8"/>
      <c r="AB143" s="8"/>
      <c r="AC143" s="36"/>
      <c r="AD143" s="25"/>
      <c r="AE143" s="25"/>
      <c r="AF143" s="38"/>
      <c r="AG143" s="38"/>
    </row>
    <row r="144" spans="1:33" ht="31.5" customHeight="1">
      <c r="A144" s="70"/>
      <c r="B144" s="101"/>
      <c r="C144" s="101"/>
      <c r="D144" s="101"/>
      <c r="E144" s="107"/>
      <c r="F144" s="107"/>
      <c r="G144" s="101"/>
      <c r="H144" s="110"/>
      <c r="I144" s="109"/>
      <c r="J144" s="115"/>
      <c r="K144" s="115"/>
      <c r="L144" s="52"/>
      <c r="M144" s="7"/>
      <c r="N144" s="7"/>
      <c r="O144" s="7"/>
      <c r="P144" s="8"/>
      <c r="Q144" s="8"/>
      <c r="R144" s="36"/>
      <c r="S144" s="25"/>
      <c r="T144" s="25"/>
      <c r="U144" s="38"/>
      <c r="V144" s="38"/>
      <c r="W144" s="52"/>
      <c r="X144" s="7"/>
      <c r="Y144" s="7"/>
      <c r="Z144" s="7"/>
      <c r="AA144" s="8"/>
      <c r="AB144" s="8"/>
      <c r="AC144" s="36"/>
      <c r="AD144" s="25"/>
      <c r="AE144" s="25"/>
      <c r="AF144" s="38"/>
      <c r="AG144" s="38"/>
    </row>
    <row r="145" spans="1:33" ht="31.5" customHeight="1">
      <c r="A145" s="208" t="s">
        <v>206</v>
      </c>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52"/>
      <c r="X145" s="7"/>
      <c r="Y145" s="7"/>
      <c r="Z145" s="7"/>
      <c r="AA145" s="8"/>
      <c r="AB145" s="8"/>
      <c r="AC145" s="36"/>
      <c r="AD145" s="25"/>
      <c r="AE145" s="25"/>
      <c r="AF145" s="38"/>
      <c r="AG145" s="38"/>
    </row>
    <row r="146" spans="1:33" ht="31.5" customHeight="1">
      <c r="A146" s="209" t="s">
        <v>12</v>
      </c>
      <c r="B146" s="212" t="s">
        <v>13</v>
      </c>
      <c r="C146" s="213"/>
      <c r="D146" s="213"/>
      <c r="E146" s="213"/>
      <c r="F146" s="214"/>
      <c r="G146" s="207" t="s">
        <v>14</v>
      </c>
      <c r="H146" s="208"/>
      <c r="I146" s="208"/>
      <c r="J146" s="208"/>
      <c r="K146" s="208"/>
      <c r="L146" s="216" t="s">
        <v>12</v>
      </c>
      <c r="M146" s="201" t="s">
        <v>13</v>
      </c>
      <c r="N146" s="217"/>
      <c r="O146" s="217"/>
      <c r="P146" s="217"/>
      <c r="Q146" s="202"/>
      <c r="R146" s="197" t="s">
        <v>14</v>
      </c>
      <c r="S146" s="198"/>
      <c r="T146" s="198"/>
      <c r="U146" s="198"/>
      <c r="V146" s="218"/>
      <c r="W146" s="52"/>
      <c r="X146" s="7"/>
      <c r="Y146" s="7"/>
      <c r="Z146" s="7"/>
      <c r="AA146" s="8"/>
      <c r="AB146" s="8"/>
      <c r="AC146" s="36"/>
      <c r="AD146" s="25"/>
      <c r="AE146" s="25"/>
      <c r="AF146" s="38"/>
      <c r="AG146" s="38"/>
    </row>
    <row r="147" spans="1:33" ht="31.5" customHeight="1">
      <c r="A147" s="210"/>
      <c r="B147" s="199" t="s">
        <v>18</v>
      </c>
      <c r="C147" s="5"/>
      <c r="D147" s="3"/>
      <c r="E147" s="201" t="s">
        <v>5</v>
      </c>
      <c r="F147" s="202"/>
      <c r="G147" s="203" t="s">
        <v>2</v>
      </c>
      <c r="H147" s="21"/>
      <c r="I147" s="22"/>
      <c r="J147" s="197" t="s">
        <v>0</v>
      </c>
      <c r="K147" s="198"/>
      <c r="L147" s="215"/>
      <c r="M147" s="199" t="s">
        <v>18</v>
      </c>
      <c r="N147" s="5"/>
      <c r="O147" s="3"/>
      <c r="P147" s="201" t="s">
        <v>5</v>
      </c>
      <c r="Q147" s="202"/>
      <c r="R147" s="203" t="s">
        <v>2</v>
      </c>
      <c r="S147" s="21"/>
      <c r="T147" s="22"/>
      <c r="U147" s="197" t="s">
        <v>0</v>
      </c>
      <c r="V147" s="218"/>
      <c r="W147" s="52"/>
      <c r="X147" s="7"/>
      <c r="Y147" s="7"/>
      <c r="Z147" s="7"/>
      <c r="AA147" s="8"/>
      <c r="AB147" s="8"/>
      <c r="AC147" s="36"/>
      <c r="AD147" s="25"/>
      <c r="AE147" s="25"/>
      <c r="AF147" s="38"/>
      <c r="AG147" s="38"/>
    </row>
    <row r="148" spans="1:33" ht="31.5" customHeight="1">
      <c r="A148" s="210"/>
      <c r="B148" s="200"/>
      <c r="C148" s="195" t="s">
        <v>3</v>
      </c>
      <c r="D148" s="195" t="s">
        <v>4</v>
      </c>
      <c r="E148" s="195" t="s">
        <v>1</v>
      </c>
      <c r="F148" s="195" t="s">
        <v>4</v>
      </c>
      <c r="G148" s="204"/>
      <c r="H148" s="190" t="s">
        <v>8</v>
      </c>
      <c r="I148" s="190" t="s">
        <v>9</v>
      </c>
      <c r="J148" s="191" t="s">
        <v>1</v>
      </c>
      <c r="K148" s="193" t="s">
        <v>9</v>
      </c>
      <c r="L148" s="215"/>
      <c r="M148" s="200"/>
      <c r="N148" s="195" t="s">
        <v>3</v>
      </c>
      <c r="O148" s="195" t="s">
        <v>4</v>
      </c>
      <c r="P148" s="195" t="s">
        <v>1</v>
      </c>
      <c r="Q148" s="195" t="s">
        <v>4</v>
      </c>
      <c r="R148" s="204"/>
      <c r="S148" s="190" t="s">
        <v>8</v>
      </c>
      <c r="T148" s="190" t="s">
        <v>9</v>
      </c>
      <c r="U148" s="191" t="s">
        <v>1</v>
      </c>
      <c r="V148" s="191" t="s">
        <v>9</v>
      </c>
      <c r="W148" s="52"/>
      <c r="X148" s="7"/>
      <c r="Y148" s="7"/>
      <c r="Z148" s="7"/>
      <c r="AA148" s="8"/>
      <c r="AB148" s="8"/>
      <c r="AC148" s="36"/>
      <c r="AD148" s="25"/>
      <c r="AE148" s="25"/>
      <c r="AF148" s="38"/>
      <c r="AG148" s="38"/>
    </row>
    <row r="149" spans="1:33" ht="31.5" customHeight="1">
      <c r="A149" s="211"/>
      <c r="B149" s="200"/>
      <c r="C149" s="196"/>
      <c r="D149" s="196"/>
      <c r="E149" s="196"/>
      <c r="F149" s="196"/>
      <c r="G149" s="204"/>
      <c r="H149" s="191"/>
      <c r="I149" s="191"/>
      <c r="J149" s="192"/>
      <c r="K149" s="194"/>
      <c r="L149" s="242"/>
      <c r="M149" s="243"/>
      <c r="N149" s="244"/>
      <c r="O149" s="244"/>
      <c r="P149" s="244"/>
      <c r="Q149" s="244"/>
      <c r="R149" s="205"/>
      <c r="S149" s="190"/>
      <c r="T149" s="190"/>
      <c r="U149" s="206"/>
      <c r="V149" s="206"/>
      <c r="W149" s="52"/>
      <c r="X149" s="7"/>
      <c r="Y149" s="7"/>
      <c r="Z149" s="7"/>
      <c r="AA149" s="8"/>
      <c r="AB149" s="8"/>
      <c r="AC149" s="36"/>
      <c r="AD149" s="25"/>
      <c r="AE149" s="25"/>
      <c r="AF149" s="38"/>
      <c r="AG149" s="38"/>
    </row>
    <row r="150" spans="1:33" ht="31.5" customHeight="1">
      <c r="A150" s="5" t="s">
        <v>19</v>
      </c>
      <c r="B150" s="100">
        <f>SUM(C150:D150)</f>
        <v>3147</v>
      </c>
      <c r="C150" s="100">
        <f>SUM(C151:C164,N150:N157)</f>
        <v>2005</v>
      </c>
      <c r="D150" s="100">
        <f>SUM(D151:D164,O150:O157)</f>
        <v>1142</v>
      </c>
      <c r="E150" s="106">
        <f>C150/B150*100</f>
        <v>63.71147124245313</v>
      </c>
      <c r="F150" s="106">
        <f>D150/B150*100</f>
        <v>36.28852875754687</v>
      </c>
      <c r="G150" s="100">
        <f>SUM(H150:I150)</f>
        <v>83</v>
      </c>
      <c r="H150" s="100">
        <f>SUM(H151:H164,S150:S157)</f>
        <v>76</v>
      </c>
      <c r="I150" s="100">
        <f>SUM(I151:I164,T150:T157)</f>
        <v>7</v>
      </c>
      <c r="J150" s="114">
        <f>H150/G150*100</f>
        <v>91.56626506024097</v>
      </c>
      <c r="K150" s="245">
        <f>I150/G150*100</f>
        <v>8.433734939759036</v>
      </c>
      <c r="L150" s="234" t="s">
        <v>203</v>
      </c>
      <c r="M150" s="124">
        <f>SUM(N150:O150)</f>
        <v>260</v>
      </c>
      <c r="N150" s="241">
        <f>106+34</f>
        <v>140</v>
      </c>
      <c r="O150" s="241">
        <f>70+50</f>
        <v>120</v>
      </c>
      <c r="P150" s="237">
        <f aca="true" t="shared" si="69" ref="P150:P157">N150/M150*100</f>
        <v>53.84615384615385</v>
      </c>
      <c r="Q150" s="237">
        <f aca="true" t="shared" si="70" ref="Q150:Q157">O150/M150*100</f>
        <v>46.15384615384615</v>
      </c>
      <c r="R150" s="101">
        <f>SUM(S150:T150)</f>
        <v>0</v>
      </c>
      <c r="S150" s="246">
        <v>0</v>
      </c>
      <c r="T150" s="246">
        <v>0</v>
      </c>
      <c r="U150" s="107">
        <v>0</v>
      </c>
      <c r="V150" s="240">
        <v>0</v>
      </c>
      <c r="W150" s="52"/>
      <c r="X150" s="7"/>
      <c r="Y150" s="7"/>
      <c r="Z150" s="7"/>
      <c r="AA150" s="8"/>
      <c r="AB150" s="8"/>
      <c r="AC150" s="36"/>
      <c r="AD150" s="25"/>
      <c r="AE150" s="25"/>
      <c r="AF150" s="38"/>
      <c r="AG150" s="38"/>
    </row>
    <row r="151" spans="1:33" ht="31.5" customHeight="1">
      <c r="A151" s="230" t="s">
        <v>177</v>
      </c>
      <c r="B151" s="124">
        <f aca="true" t="shared" si="71" ref="B151:B164">SUM(C151:D151)</f>
        <v>35</v>
      </c>
      <c r="C151" s="124">
        <v>17</v>
      </c>
      <c r="D151" s="124">
        <v>18</v>
      </c>
      <c r="E151" s="231">
        <v>0</v>
      </c>
      <c r="F151" s="231">
        <v>0</v>
      </c>
      <c r="G151" s="124">
        <f aca="true" t="shared" si="72" ref="G151:G164">SUM(H151:I151)</f>
        <v>4</v>
      </c>
      <c r="H151" s="232">
        <v>4</v>
      </c>
      <c r="I151" s="231">
        <v>0</v>
      </c>
      <c r="J151" s="233">
        <f aca="true" t="shared" si="73" ref="J151:J156">H151/G151*100</f>
        <v>100</v>
      </c>
      <c r="K151" s="240">
        <f aca="true" t="shared" si="74" ref="K151:K156">I151/G151*100</f>
        <v>0</v>
      </c>
      <c r="L151" s="230" t="s">
        <v>204</v>
      </c>
      <c r="M151" s="124">
        <f>SUM(N151:O151)</f>
        <v>236</v>
      </c>
      <c r="N151" s="241">
        <f>91+37</f>
        <v>128</v>
      </c>
      <c r="O151" s="241">
        <f>59+49</f>
        <v>108</v>
      </c>
      <c r="P151" s="237">
        <f t="shared" si="69"/>
        <v>54.23728813559322</v>
      </c>
      <c r="Q151" s="237">
        <f t="shared" si="70"/>
        <v>45.76271186440678</v>
      </c>
      <c r="R151" s="101">
        <v>1</v>
      </c>
      <c r="S151" s="157">
        <v>1</v>
      </c>
      <c r="T151" s="109">
        <v>0</v>
      </c>
      <c r="U151" s="115">
        <f>S151/R151*100</f>
        <v>100</v>
      </c>
      <c r="V151" s="240">
        <f>T151/R151*100</f>
        <v>0</v>
      </c>
      <c r="W151" s="52"/>
      <c r="X151" s="7"/>
      <c r="Y151" s="7"/>
      <c r="Z151" s="7"/>
      <c r="AA151" s="8"/>
      <c r="AB151" s="8"/>
      <c r="AC151" s="36"/>
      <c r="AD151" s="25"/>
      <c r="AE151" s="25"/>
      <c r="AF151" s="38"/>
      <c r="AG151" s="38"/>
    </row>
    <row r="152" spans="1:33" ht="31.5" customHeight="1">
      <c r="A152" s="234" t="s">
        <v>126</v>
      </c>
      <c r="B152" s="124">
        <f t="shared" si="71"/>
        <v>44</v>
      </c>
      <c r="C152" s="124">
        <v>24</v>
      </c>
      <c r="D152" s="124">
        <v>20</v>
      </c>
      <c r="E152" s="231">
        <v>0</v>
      </c>
      <c r="F152" s="231">
        <v>0</v>
      </c>
      <c r="G152" s="124">
        <f t="shared" si="72"/>
        <v>14</v>
      </c>
      <c r="H152" s="231">
        <v>14</v>
      </c>
      <c r="I152" s="231">
        <v>0</v>
      </c>
      <c r="J152" s="233">
        <f t="shared" si="73"/>
        <v>100</v>
      </c>
      <c r="K152" s="240">
        <f t="shared" si="74"/>
        <v>0</v>
      </c>
      <c r="L152" s="235" t="s">
        <v>190</v>
      </c>
      <c r="M152" s="124">
        <f>SUM(N152:O152)</f>
        <v>6</v>
      </c>
      <c r="N152" s="232">
        <v>1</v>
      </c>
      <c r="O152" s="232">
        <v>5</v>
      </c>
      <c r="P152" s="237">
        <f t="shared" si="69"/>
        <v>16.666666666666664</v>
      </c>
      <c r="Q152" s="237">
        <f t="shared" si="70"/>
        <v>83.33333333333334</v>
      </c>
      <c r="R152" s="101">
        <v>0</v>
      </c>
      <c r="S152" s="101">
        <v>0</v>
      </c>
      <c r="T152" s="101">
        <v>0</v>
      </c>
      <c r="U152" s="107">
        <v>0</v>
      </c>
      <c r="V152" s="240">
        <v>0</v>
      </c>
      <c r="W152" s="52"/>
      <c r="X152" s="7"/>
      <c r="Y152" s="7"/>
      <c r="Z152" s="7"/>
      <c r="AA152" s="8"/>
      <c r="AB152" s="8"/>
      <c r="AC152" s="36"/>
      <c r="AD152" s="25"/>
      <c r="AE152" s="25"/>
      <c r="AF152" s="38"/>
      <c r="AG152" s="38"/>
    </row>
    <row r="153" spans="1:33" ht="31.5" customHeight="1">
      <c r="A153" s="230" t="s">
        <v>41</v>
      </c>
      <c r="B153" s="124">
        <f t="shared" si="71"/>
        <v>45</v>
      </c>
      <c r="C153" s="124">
        <v>25</v>
      </c>
      <c r="D153" s="124">
        <v>20</v>
      </c>
      <c r="E153" s="231">
        <v>0</v>
      </c>
      <c r="F153" s="231">
        <v>0</v>
      </c>
      <c r="G153" s="124">
        <f t="shared" si="72"/>
        <v>8</v>
      </c>
      <c r="H153" s="232">
        <v>8</v>
      </c>
      <c r="I153" s="231">
        <v>0</v>
      </c>
      <c r="J153" s="233">
        <f t="shared" si="73"/>
        <v>100</v>
      </c>
      <c r="K153" s="240">
        <f t="shared" si="74"/>
        <v>0</v>
      </c>
      <c r="L153" s="238" t="s">
        <v>203</v>
      </c>
      <c r="M153" s="124">
        <f>SUM(N153:O153)</f>
        <v>84</v>
      </c>
      <c r="N153" s="124">
        <v>34</v>
      </c>
      <c r="O153" s="124">
        <v>50</v>
      </c>
      <c r="P153" s="124">
        <f t="shared" si="69"/>
        <v>40.476190476190474</v>
      </c>
      <c r="Q153" s="124">
        <f t="shared" si="70"/>
        <v>59.523809523809526</v>
      </c>
      <c r="R153" s="101">
        <v>0</v>
      </c>
      <c r="S153" s="101">
        <v>0</v>
      </c>
      <c r="T153" s="101">
        <v>0</v>
      </c>
      <c r="U153" s="101">
        <v>0</v>
      </c>
      <c r="V153" s="126" t="s">
        <v>24</v>
      </c>
      <c r="W153" s="52"/>
      <c r="X153" s="7"/>
      <c r="Y153" s="7"/>
      <c r="Z153" s="7"/>
      <c r="AA153" s="8"/>
      <c r="AB153" s="8"/>
      <c r="AC153" s="36"/>
      <c r="AD153" s="25"/>
      <c r="AE153" s="25"/>
      <c r="AF153" s="38"/>
      <c r="AG153" s="38"/>
    </row>
    <row r="154" spans="1:33" ht="31.5" customHeight="1">
      <c r="A154" s="235" t="s">
        <v>170</v>
      </c>
      <c r="B154" s="124">
        <f t="shared" si="71"/>
        <v>950</v>
      </c>
      <c r="C154" s="232">
        <v>606</v>
      </c>
      <c r="D154" s="232">
        <v>344</v>
      </c>
      <c r="E154" s="231">
        <v>0</v>
      </c>
      <c r="F154" s="231">
        <v>0</v>
      </c>
      <c r="G154" s="124">
        <f t="shared" si="72"/>
        <v>10</v>
      </c>
      <c r="H154" s="241">
        <v>8</v>
      </c>
      <c r="I154" s="241">
        <v>2</v>
      </c>
      <c r="J154" s="233">
        <f t="shared" si="73"/>
        <v>80</v>
      </c>
      <c r="K154" s="125">
        <f t="shared" si="74"/>
        <v>20</v>
      </c>
      <c r="L154" s="238" t="s">
        <v>211</v>
      </c>
      <c r="M154" s="124">
        <f>SUM(N154:O154)</f>
        <v>86</v>
      </c>
      <c r="N154" s="124">
        <v>37</v>
      </c>
      <c r="O154" s="124">
        <v>49</v>
      </c>
      <c r="P154" s="124">
        <f t="shared" si="69"/>
        <v>43.02325581395349</v>
      </c>
      <c r="Q154" s="124">
        <f t="shared" si="70"/>
        <v>56.97674418604651</v>
      </c>
      <c r="R154" s="101">
        <v>1</v>
      </c>
      <c r="S154" s="101">
        <v>1</v>
      </c>
      <c r="T154" s="101">
        <v>0</v>
      </c>
      <c r="U154" s="101">
        <v>100</v>
      </c>
      <c r="V154" s="126">
        <f>T154/R154*100</f>
        <v>0</v>
      </c>
      <c r="W154" s="52"/>
      <c r="X154" s="7"/>
      <c r="Y154" s="7"/>
      <c r="Z154" s="7"/>
      <c r="AA154" s="8"/>
      <c r="AB154" s="8"/>
      <c r="AC154" s="36"/>
      <c r="AD154" s="25"/>
      <c r="AE154" s="25"/>
      <c r="AF154" s="38"/>
      <c r="AG154" s="38"/>
    </row>
    <row r="155" spans="1:33" ht="31.5" customHeight="1">
      <c r="A155" s="235" t="s">
        <v>171</v>
      </c>
      <c r="B155" s="124">
        <f t="shared" si="71"/>
        <v>444</v>
      </c>
      <c r="C155" s="232">
        <v>376</v>
      </c>
      <c r="D155" s="232">
        <v>68</v>
      </c>
      <c r="E155" s="231">
        <v>0</v>
      </c>
      <c r="F155" s="231">
        <v>0</v>
      </c>
      <c r="G155" s="124">
        <f t="shared" si="72"/>
        <v>19</v>
      </c>
      <c r="H155" s="232">
        <v>17</v>
      </c>
      <c r="I155" s="241">
        <v>2</v>
      </c>
      <c r="J155" s="233">
        <f t="shared" si="73"/>
        <v>89.47368421052632</v>
      </c>
      <c r="K155" s="125">
        <f t="shared" si="74"/>
        <v>10.526315789473683</v>
      </c>
      <c r="L155" s="238" t="s">
        <v>212</v>
      </c>
      <c r="M155" s="124">
        <f>N155+O155</f>
        <v>56</v>
      </c>
      <c r="N155" s="124">
        <v>23</v>
      </c>
      <c r="O155" s="124">
        <v>33</v>
      </c>
      <c r="P155" s="124">
        <f t="shared" si="69"/>
        <v>41.07142857142857</v>
      </c>
      <c r="Q155" s="124">
        <f t="shared" si="70"/>
        <v>58.92857142857143</v>
      </c>
      <c r="R155" s="101">
        <v>1</v>
      </c>
      <c r="S155" s="101">
        <v>1</v>
      </c>
      <c r="T155" s="101">
        <v>0</v>
      </c>
      <c r="U155" s="101">
        <f>S155/R155*100</f>
        <v>100</v>
      </c>
      <c r="V155" s="126">
        <f>T155/R155*100</f>
        <v>0</v>
      </c>
      <c r="W155" s="52"/>
      <c r="X155" s="7"/>
      <c r="Y155" s="7"/>
      <c r="Z155" s="7"/>
      <c r="AA155" s="8"/>
      <c r="AB155" s="8"/>
      <c r="AC155" s="36"/>
      <c r="AD155" s="25"/>
      <c r="AE155" s="25"/>
      <c r="AF155" s="38"/>
      <c r="AG155" s="38"/>
    </row>
    <row r="156" spans="1:33" ht="31.5" customHeight="1">
      <c r="A156" s="235" t="s">
        <v>172</v>
      </c>
      <c r="B156" s="124">
        <f t="shared" si="71"/>
        <v>209</v>
      </c>
      <c r="C156" s="241">
        <v>186</v>
      </c>
      <c r="D156" s="241">
        <v>23</v>
      </c>
      <c r="E156" s="231">
        <v>0</v>
      </c>
      <c r="F156" s="231">
        <v>0</v>
      </c>
      <c r="G156" s="124">
        <f t="shared" si="72"/>
        <v>19</v>
      </c>
      <c r="H156" s="232">
        <v>17</v>
      </c>
      <c r="I156" s="231">
        <v>2</v>
      </c>
      <c r="J156" s="233">
        <f t="shared" si="73"/>
        <v>89.47368421052632</v>
      </c>
      <c r="K156" s="125">
        <f t="shared" si="74"/>
        <v>10.526315789473683</v>
      </c>
      <c r="L156" s="238" t="s">
        <v>213</v>
      </c>
      <c r="M156" s="124">
        <f>N156+O156</f>
        <v>64</v>
      </c>
      <c r="N156" s="124">
        <v>24</v>
      </c>
      <c r="O156" s="124">
        <v>40</v>
      </c>
      <c r="P156" s="124">
        <f t="shared" si="69"/>
        <v>37.5</v>
      </c>
      <c r="Q156" s="124">
        <f t="shared" si="70"/>
        <v>62.5</v>
      </c>
      <c r="R156" s="101">
        <v>1</v>
      </c>
      <c r="S156" s="101">
        <v>1</v>
      </c>
      <c r="T156" s="101">
        <v>0</v>
      </c>
      <c r="U156" s="101">
        <f>S156/R156*100</f>
        <v>100</v>
      </c>
      <c r="V156" s="126">
        <f>T156/R156*100</f>
        <v>0</v>
      </c>
      <c r="W156" s="52"/>
      <c r="X156" s="7"/>
      <c r="Y156" s="7"/>
      <c r="Z156" s="7"/>
      <c r="AA156" s="8"/>
      <c r="AB156" s="8"/>
      <c r="AC156" s="36"/>
      <c r="AD156" s="25"/>
      <c r="AE156" s="25"/>
      <c r="AF156" s="38"/>
      <c r="AG156" s="38"/>
    </row>
    <row r="157" spans="1:33" ht="31.5" customHeight="1">
      <c r="A157" s="234" t="s">
        <v>167</v>
      </c>
      <c r="B157" s="124">
        <f t="shared" si="71"/>
        <v>179</v>
      </c>
      <c r="C157" s="124">
        <v>148</v>
      </c>
      <c r="D157" s="124">
        <v>31</v>
      </c>
      <c r="E157" s="247">
        <v>0</v>
      </c>
      <c r="F157" s="247">
        <v>0</v>
      </c>
      <c r="G157" s="124">
        <f t="shared" si="72"/>
        <v>0</v>
      </c>
      <c r="H157" s="247">
        <v>0</v>
      </c>
      <c r="I157" s="247">
        <v>0</v>
      </c>
      <c r="J157" s="237">
        <v>0</v>
      </c>
      <c r="K157" s="240">
        <v>0</v>
      </c>
      <c r="L157" s="74" t="s">
        <v>214</v>
      </c>
      <c r="M157" s="105">
        <f>N157+O157</f>
        <v>45</v>
      </c>
      <c r="N157" s="105">
        <v>18</v>
      </c>
      <c r="O157" s="105">
        <v>27</v>
      </c>
      <c r="P157" s="105">
        <f t="shared" si="69"/>
        <v>40</v>
      </c>
      <c r="Q157" s="105">
        <f t="shared" si="70"/>
        <v>60</v>
      </c>
      <c r="R157" s="105">
        <v>1</v>
      </c>
      <c r="S157" s="105">
        <v>1</v>
      </c>
      <c r="T157" s="105">
        <v>0</v>
      </c>
      <c r="U157" s="105">
        <f>S157/R157*100</f>
        <v>100</v>
      </c>
      <c r="V157" s="239">
        <f>T157/R157*100</f>
        <v>0</v>
      </c>
      <c r="W157" s="52"/>
      <c r="X157" s="7"/>
      <c r="Y157" s="7"/>
      <c r="Z157" s="7"/>
      <c r="AA157" s="8"/>
      <c r="AB157" s="8"/>
      <c r="AC157" s="36"/>
      <c r="AD157" s="25"/>
      <c r="AE157" s="25"/>
      <c r="AF157" s="38"/>
      <c r="AG157" s="38"/>
    </row>
    <row r="158" spans="1:33" ht="31.5" customHeight="1">
      <c r="A158" s="234" t="s">
        <v>187</v>
      </c>
      <c r="B158" s="124">
        <f t="shared" si="71"/>
        <v>1</v>
      </c>
      <c r="C158" s="231">
        <v>0</v>
      </c>
      <c r="D158" s="124">
        <v>1</v>
      </c>
      <c r="E158" s="247">
        <v>0</v>
      </c>
      <c r="F158" s="247">
        <v>0</v>
      </c>
      <c r="G158" s="124">
        <f t="shared" si="72"/>
        <v>0</v>
      </c>
      <c r="H158" s="247">
        <v>0</v>
      </c>
      <c r="I158" s="247">
        <v>0</v>
      </c>
      <c r="J158" s="237">
        <v>0</v>
      </c>
      <c r="K158" s="240">
        <v>0</v>
      </c>
      <c r="L158" s="71"/>
      <c r="M158" s="101"/>
      <c r="N158" s="103"/>
      <c r="O158" s="103"/>
      <c r="P158" s="107"/>
      <c r="Q158" s="107"/>
      <c r="R158" s="101"/>
      <c r="S158" s="109"/>
      <c r="T158" s="109"/>
      <c r="U158" s="115"/>
      <c r="V158" s="115"/>
      <c r="W158" s="52"/>
      <c r="X158" s="7"/>
      <c r="Y158" s="7"/>
      <c r="Z158" s="7"/>
      <c r="AA158" s="8"/>
      <c r="AB158" s="8"/>
      <c r="AC158" s="36"/>
      <c r="AD158" s="25"/>
      <c r="AE158" s="25"/>
      <c r="AF158" s="38"/>
      <c r="AG158" s="38"/>
    </row>
    <row r="159" spans="1:33" ht="31.5" customHeight="1">
      <c r="A159" s="236" t="s">
        <v>186</v>
      </c>
      <c r="B159" s="124">
        <f t="shared" si="71"/>
        <v>1</v>
      </c>
      <c r="C159" s="231">
        <v>0</v>
      </c>
      <c r="D159" s="124">
        <v>1</v>
      </c>
      <c r="E159" s="247">
        <v>0</v>
      </c>
      <c r="F159" s="247">
        <v>0</v>
      </c>
      <c r="G159" s="124">
        <f t="shared" si="72"/>
        <v>0</v>
      </c>
      <c r="H159" s="247">
        <v>0</v>
      </c>
      <c r="I159" s="247">
        <v>0</v>
      </c>
      <c r="J159" s="237">
        <v>0</v>
      </c>
      <c r="K159" s="240">
        <v>0</v>
      </c>
      <c r="L159" s="77"/>
      <c r="M159" s="101"/>
      <c r="N159" s="103"/>
      <c r="O159" s="103"/>
      <c r="P159" s="107"/>
      <c r="Q159" s="107"/>
      <c r="R159" s="101"/>
      <c r="S159" s="103"/>
      <c r="T159" s="109"/>
      <c r="U159" s="115"/>
      <c r="V159" s="115"/>
      <c r="W159" s="52"/>
      <c r="X159" s="7"/>
      <c r="Y159" s="7"/>
      <c r="Z159" s="7"/>
      <c r="AA159" s="8"/>
      <c r="AB159" s="8"/>
      <c r="AC159" s="36"/>
      <c r="AD159" s="25"/>
      <c r="AE159" s="25"/>
      <c r="AF159" s="38"/>
      <c r="AG159" s="38"/>
    </row>
    <row r="160" spans="1:33" ht="31.5" customHeight="1">
      <c r="A160" s="234" t="s">
        <v>207</v>
      </c>
      <c r="B160" s="124">
        <f t="shared" si="71"/>
        <v>137</v>
      </c>
      <c r="C160" s="124">
        <v>85</v>
      </c>
      <c r="D160" s="124">
        <v>52</v>
      </c>
      <c r="E160" s="124">
        <f>C160/B160*100</f>
        <v>62.04379562043796</v>
      </c>
      <c r="F160" s="124">
        <f>D160/B160*100</f>
        <v>37.95620437956204</v>
      </c>
      <c r="G160" s="124">
        <f t="shared" si="72"/>
        <v>1</v>
      </c>
      <c r="H160" s="124">
        <v>1</v>
      </c>
      <c r="I160" s="124">
        <v>0</v>
      </c>
      <c r="J160" s="124">
        <f>H160/G160*100</f>
        <v>100</v>
      </c>
      <c r="K160" s="126">
        <f>I160/G160*100</f>
        <v>0</v>
      </c>
      <c r="L160" s="73"/>
      <c r="M160" s="101"/>
      <c r="N160" s="103"/>
      <c r="O160" s="103"/>
      <c r="P160" s="115"/>
      <c r="Q160" s="115"/>
      <c r="R160" s="101"/>
      <c r="S160" s="103"/>
      <c r="T160" s="109"/>
      <c r="U160" s="115"/>
      <c r="V160" s="115"/>
      <c r="W160" s="52"/>
      <c r="X160" s="7"/>
      <c r="Y160" s="7"/>
      <c r="Z160" s="7"/>
      <c r="AA160" s="8"/>
      <c r="AB160" s="8"/>
      <c r="AC160" s="36"/>
      <c r="AD160" s="25"/>
      <c r="AE160" s="25"/>
      <c r="AF160" s="38"/>
      <c r="AG160" s="38"/>
    </row>
    <row r="161" spans="1:33" ht="31.5" customHeight="1">
      <c r="A161" s="234" t="s">
        <v>208</v>
      </c>
      <c r="B161" s="124">
        <f t="shared" si="71"/>
        <v>117</v>
      </c>
      <c r="C161" s="124">
        <v>68</v>
      </c>
      <c r="D161" s="124">
        <v>49</v>
      </c>
      <c r="E161" s="124">
        <f>C161/B161*100</f>
        <v>58.119658119658126</v>
      </c>
      <c r="F161" s="124">
        <f>D161/B161*100</f>
        <v>41.88034188034188</v>
      </c>
      <c r="G161" s="124">
        <f t="shared" si="72"/>
        <v>1</v>
      </c>
      <c r="H161" s="124">
        <v>1</v>
      </c>
      <c r="I161" s="124">
        <v>0</v>
      </c>
      <c r="J161" s="124">
        <f>H161/G161*100</f>
        <v>100</v>
      </c>
      <c r="K161" s="126">
        <f>I161/G161*100</f>
        <v>0</v>
      </c>
      <c r="L161" s="73"/>
      <c r="M161" s="101"/>
      <c r="N161" s="101"/>
      <c r="O161" s="101"/>
      <c r="P161" s="115"/>
      <c r="Q161" s="115"/>
      <c r="R161" s="101"/>
      <c r="S161" s="109"/>
      <c r="T161" s="109"/>
      <c r="U161" s="115"/>
      <c r="V161" s="115"/>
      <c r="W161" s="52"/>
      <c r="X161" s="7"/>
      <c r="Y161" s="7"/>
      <c r="Z161" s="7"/>
      <c r="AA161" s="8"/>
      <c r="AB161" s="8"/>
      <c r="AC161" s="36"/>
      <c r="AD161" s="25"/>
      <c r="AE161" s="25"/>
      <c r="AF161" s="38"/>
      <c r="AG161" s="38"/>
    </row>
    <row r="162" spans="1:33" ht="31.5" customHeight="1">
      <c r="A162" s="234" t="s">
        <v>209</v>
      </c>
      <c r="B162" s="124">
        <f t="shared" si="71"/>
        <v>20</v>
      </c>
      <c r="C162" s="124">
        <v>17</v>
      </c>
      <c r="D162" s="124">
        <v>3</v>
      </c>
      <c r="E162" s="124">
        <f>C162/B162*100</f>
        <v>85</v>
      </c>
      <c r="F162" s="124">
        <f>D162/B162*100</f>
        <v>15</v>
      </c>
      <c r="G162" s="124">
        <f t="shared" si="72"/>
        <v>1</v>
      </c>
      <c r="H162" s="124">
        <v>1</v>
      </c>
      <c r="I162" s="124">
        <v>0</v>
      </c>
      <c r="J162" s="124">
        <f>H162/G162*100</f>
        <v>100</v>
      </c>
      <c r="K162" s="126">
        <f>I162/G162*100</f>
        <v>0</v>
      </c>
      <c r="L162" s="71"/>
      <c r="M162" s="101"/>
      <c r="N162" s="101"/>
      <c r="O162" s="101"/>
      <c r="P162" s="115"/>
      <c r="Q162" s="115"/>
      <c r="R162" s="101"/>
      <c r="S162" s="109"/>
      <c r="T162" s="109"/>
      <c r="U162" s="115"/>
      <c r="V162" s="115"/>
      <c r="W162" s="52"/>
      <c r="X162" s="7"/>
      <c r="Y162" s="7"/>
      <c r="Z162" s="7"/>
      <c r="AA162" s="8"/>
      <c r="AB162" s="8"/>
      <c r="AC162" s="36"/>
      <c r="AD162" s="25"/>
      <c r="AE162" s="25"/>
      <c r="AF162" s="38"/>
      <c r="AG162" s="38"/>
    </row>
    <row r="163" spans="1:33" ht="31.5" customHeight="1">
      <c r="A163" s="234" t="s">
        <v>215</v>
      </c>
      <c r="B163" s="124">
        <f t="shared" si="71"/>
        <v>93</v>
      </c>
      <c r="C163" s="124">
        <v>40</v>
      </c>
      <c r="D163" s="124">
        <v>53</v>
      </c>
      <c r="E163" s="247">
        <v>0</v>
      </c>
      <c r="F163" s="247">
        <v>0</v>
      </c>
      <c r="G163" s="124">
        <f t="shared" si="72"/>
        <v>0</v>
      </c>
      <c r="H163" s="124">
        <v>0</v>
      </c>
      <c r="I163" s="124">
        <v>0</v>
      </c>
      <c r="J163" s="237">
        <v>0</v>
      </c>
      <c r="K163" s="240">
        <v>0</v>
      </c>
      <c r="L163" s="77"/>
      <c r="M163" s="101"/>
      <c r="N163" s="101"/>
      <c r="O163" s="101"/>
      <c r="P163" s="115"/>
      <c r="Q163" s="115"/>
      <c r="R163" s="101"/>
      <c r="S163" s="110"/>
      <c r="T163" s="109"/>
      <c r="U163" s="115"/>
      <c r="V163" s="115"/>
      <c r="W163" s="52"/>
      <c r="X163" s="7"/>
      <c r="Y163" s="7"/>
      <c r="Z163" s="7"/>
      <c r="AA163" s="8"/>
      <c r="AB163" s="8"/>
      <c r="AC163" s="36"/>
      <c r="AD163" s="25"/>
      <c r="AE163" s="25"/>
      <c r="AF163" s="38"/>
      <c r="AG163" s="38"/>
    </row>
    <row r="164" spans="1:33" ht="31.5" customHeight="1">
      <c r="A164" s="234" t="s">
        <v>210</v>
      </c>
      <c r="B164" s="124">
        <f t="shared" si="71"/>
        <v>35</v>
      </c>
      <c r="C164" s="124">
        <v>8</v>
      </c>
      <c r="D164" s="124">
        <v>27</v>
      </c>
      <c r="E164" s="231">
        <v>0</v>
      </c>
      <c r="F164" s="231">
        <v>0</v>
      </c>
      <c r="G164" s="124">
        <f t="shared" si="72"/>
        <v>1</v>
      </c>
      <c r="H164" s="124">
        <v>0</v>
      </c>
      <c r="I164" s="124">
        <v>1</v>
      </c>
      <c r="J164" s="124">
        <f>H164/G164*100</f>
        <v>0</v>
      </c>
      <c r="K164" s="126">
        <f>I164/G164*100</f>
        <v>100</v>
      </c>
      <c r="L164" s="73"/>
      <c r="M164" s="101"/>
      <c r="N164" s="102"/>
      <c r="O164" s="102"/>
      <c r="P164" s="107"/>
      <c r="Q164" s="107"/>
      <c r="R164" s="101"/>
      <c r="S164" s="103"/>
      <c r="T164" s="103"/>
      <c r="U164" s="115"/>
      <c r="V164" s="115"/>
      <c r="W164" s="52"/>
      <c r="X164" s="7"/>
      <c r="Y164" s="7"/>
      <c r="Z164" s="7"/>
      <c r="AA164" s="8"/>
      <c r="AB164" s="8"/>
      <c r="AC164" s="36"/>
      <c r="AD164" s="25"/>
      <c r="AE164" s="25"/>
      <c r="AF164" s="38"/>
      <c r="AG164" s="38"/>
    </row>
    <row r="165" spans="2:33" ht="31.5" customHeight="1">
      <c r="B165" s="158"/>
      <c r="C165" s="158"/>
      <c r="D165" s="158"/>
      <c r="E165" s="158"/>
      <c r="F165" s="158"/>
      <c r="G165" s="158"/>
      <c r="H165" s="158"/>
      <c r="I165" s="158"/>
      <c r="J165" s="158"/>
      <c r="K165" s="158"/>
      <c r="L165" s="51"/>
      <c r="M165" s="101"/>
      <c r="N165" s="102"/>
      <c r="O165" s="102"/>
      <c r="P165" s="115"/>
      <c r="Q165" s="115"/>
      <c r="R165" s="101"/>
      <c r="S165" s="103"/>
      <c r="T165" s="103"/>
      <c r="U165" s="115"/>
      <c r="V165" s="115"/>
      <c r="W165" s="52"/>
      <c r="X165" s="7"/>
      <c r="Y165" s="7"/>
      <c r="Z165" s="7"/>
      <c r="AA165" s="8"/>
      <c r="AB165" s="8"/>
      <c r="AC165" s="36"/>
      <c r="AD165" s="25"/>
      <c r="AE165" s="25"/>
      <c r="AF165" s="38"/>
      <c r="AG165" s="38"/>
    </row>
    <row r="166" spans="12:33" ht="31.5" customHeight="1">
      <c r="L166" s="51"/>
      <c r="M166" s="101"/>
      <c r="N166" s="103"/>
      <c r="O166" s="103"/>
      <c r="P166" s="115"/>
      <c r="Q166" s="115"/>
      <c r="R166" s="101"/>
      <c r="S166" s="103"/>
      <c r="T166" s="109"/>
      <c r="U166" s="115"/>
      <c r="V166" s="115"/>
      <c r="W166" s="52"/>
      <c r="X166" s="7"/>
      <c r="Y166" s="7"/>
      <c r="Z166" s="7"/>
      <c r="AA166" s="8"/>
      <c r="AB166" s="8"/>
      <c r="AC166" s="36"/>
      <c r="AD166" s="25"/>
      <c r="AE166" s="25"/>
      <c r="AF166" s="38"/>
      <c r="AG166" s="38"/>
    </row>
    <row r="167" spans="12:33" ht="31.5" customHeight="1">
      <c r="L167" s="51"/>
      <c r="M167" s="101"/>
      <c r="N167" s="103"/>
      <c r="O167" s="103"/>
      <c r="P167" s="115"/>
      <c r="Q167" s="115"/>
      <c r="R167" s="101"/>
      <c r="S167" s="109"/>
      <c r="T167" s="109"/>
      <c r="U167" s="115"/>
      <c r="V167" s="115"/>
      <c r="W167" s="52"/>
      <c r="X167" s="7"/>
      <c r="Y167" s="7"/>
      <c r="Z167" s="7"/>
      <c r="AA167" s="8"/>
      <c r="AB167" s="8"/>
      <c r="AC167" s="36"/>
      <c r="AD167" s="25"/>
      <c r="AE167" s="25"/>
      <c r="AF167" s="38"/>
      <c r="AG167" s="38"/>
    </row>
    <row r="168" spans="12:33" ht="31.5" customHeight="1">
      <c r="L168" s="52"/>
      <c r="M168" s="124"/>
      <c r="N168" s="124"/>
      <c r="O168" s="124"/>
      <c r="P168" s="124"/>
      <c r="Q168" s="124"/>
      <c r="R168" s="124"/>
      <c r="S168" s="124"/>
      <c r="T168" s="124"/>
      <c r="U168" s="124"/>
      <c r="V168" s="124"/>
      <c r="W168" s="52"/>
      <c r="X168" s="7"/>
      <c r="Y168" s="7"/>
      <c r="Z168" s="7"/>
      <c r="AA168" s="8"/>
      <c r="AB168" s="8"/>
      <c r="AC168" s="36"/>
      <c r="AD168" s="25"/>
      <c r="AE168" s="25"/>
      <c r="AF168" s="38"/>
      <c r="AG168" s="38"/>
    </row>
    <row r="169" spans="12:33" ht="31.5" customHeight="1">
      <c r="L169" s="52"/>
      <c r="M169" s="124"/>
      <c r="N169" s="124"/>
      <c r="O169" s="124"/>
      <c r="P169" s="124"/>
      <c r="Q169" s="124"/>
      <c r="R169" s="124"/>
      <c r="S169" s="124"/>
      <c r="T169" s="124"/>
      <c r="U169" s="124"/>
      <c r="V169" s="124"/>
      <c r="W169" s="52"/>
      <c r="X169" s="7"/>
      <c r="Y169" s="7"/>
      <c r="Z169" s="7"/>
      <c r="AA169" s="8"/>
      <c r="AB169" s="8"/>
      <c r="AC169" s="36"/>
      <c r="AD169" s="25"/>
      <c r="AE169" s="25"/>
      <c r="AF169" s="38"/>
      <c r="AG169" s="38"/>
    </row>
    <row r="170" spans="12:33" ht="31.5" customHeight="1">
      <c r="L170" s="52"/>
      <c r="M170" s="124"/>
      <c r="N170" s="124"/>
      <c r="O170" s="124"/>
      <c r="P170" s="124"/>
      <c r="Q170" s="124"/>
      <c r="R170" s="124"/>
      <c r="S170" s="124"/>
      <c r="T170" s="124"/>
      <c r="U170" s="124"/>
      <c r="V170" s="124"/>
      <c r="W170" s="52"/>
      <c r="X170" s="7"/>
      <c r="Y170" s="7"/>
      <c r="Z170" s="7"/>
      <c r="AA170" s="8"/>
      <c r="AB170" s="8"/>
      <c r="AC170" s="36"/>
      <c r="AD170" s="25"/>
      <c r="AE170" s="25"/>
      <c r="AF170" s="38"/>
      <c r="AG170" s="38"/>
    </row>
    <row r="171" spans="12:33" ht="31.5" customHeight="1">
      <c r="L171" s="52"/>
      <c r="M171" s="124"/>
      <c r="N171" s="124"/>
      <c r="O171" s="124"/>
      <c r="P171" s="124"/>
      <c r="Q171" s="124"/>
      <c r="R171" s="124"/>
      <c r="S171" s="124"/>
      <c r="T171" s="124"/>
      <c r="U171" s="124"/>
      <c r="V171" s="124"/>
      <c r="W171" s="52"/>
      <c r="X171" s="7"/>
      <c r="Y171" s="7"/>
      <c r="Z171" s="7"/>
      <c r="AA171" s="8"/>
      <c r="AB171" s="8"/>
      <c r="AC171" s="36"/>
      <c r="AD171" s="25"/>
      <c r="AE171" s="25"/>
      <c r="AF171" s="38"/>
      <c r="AG171" s="38"/>
    </row>
    <row r="172" spans="1:33" ht="31.5" customHeight="1">
      <c r="A172" s="1" t="s">
        <v>241</v>
      </c>
      <c r="K172" s="19"/>
      <c r="M172" s="124"/>
      <c r="N172" s="124"/>
      <c r="O172" s="124"/>
      <c r="P172" s="124"/>
      <c r="Q172" s="124"/>
      <c r="R172" s="124"/>
      <c r="S172" s="124"/>
      <c r="T172" s="124"/>
      <c r="U172" s="124"/>
      <c r="V172" s="124"/>
      <c r="W172" s="52"/>
      <c r="X172" s="7"/>
      <c r="Y172" s="7"/>
      <c r="Z172" s="7"/>
      <c r="AA172" s="8"/>
      <c r="AB172" s="8"/>
      <c r="AC172" s="36"/>
      <c r="AD172" s="25"/>
      <c r="AE172" s="25"/>
      <c r="AF172" s="38"/>
      <c r="AG172" s="38"/>
    </row>
    <row r="173" spans="1:33" ht="31.5" customHeight="1">
      <c r="A173" s="2" t="s">
        <v>242</v>
      </c>
      <c r="M173" s="7"/>
      <c r="N173" s="7"/>
      <c r="O173" s="7"/>
      <c r="P173" s="8"/>
      <c r="Q173" s="8"/>
      <c r="R173" s="36"/>
      <c r="S173" s="25"/>
      <c r="T173" s="25"/>
      <c r="U173" s="38"/>
      <c r="V173" s="38"/>
      <c r="W173" s="52"/>
      <c r="X173" s="7"/>
      <c r="Y173" s="7"/>
      <c r="Z173" s="7"/>
      <c r="AA173" s="8"/>
      <c r="AB173" s="8"/>
      <c r="AC173" s="36"/>
      <c r="AD173" s="25"/>
      <c r="AE173" s="25"/>
      <c r="AF173" s="38"/>
      <c r="AG173" s="38"/>
    </row>
    <row r="174" spans="1:33" ht="30.75" customHeight="1">
      <c r="A174" s="53"/>
      <c r="B174" s="104"/>
      <c r="C174" s="104"/>
      <c r="D174" s="104"/>
      <c r="E174" s="104"/>
      <c r="F174" s="104"/>
      <c r="G174" s="104"/>
      <c r="H174" s="104"/>
      <c r="I174" s="104"/>
      <c r="J174" s="104"/>
      <c r="K174" s="104"/>
      <c r="L174" s="51"/>
      <c r="M174" s="7"/>
      <c r="N174" s="7"/>
      <c r="O174" s="7"/>
      <c r="P174" s="8"/>
      <c r="Q174" s="8"/>
      <c r="R174" s="36"/>
      <c r="S174" s="25"/>
      <c r="T174" s="25"/>
      <c r="U174" s="38"/>
      <c r="V174" s="38"/>
      <c r="W174" s="52"/>
      <c r="X174" s="7"/>
      <c r="Y174" s="7"/>
      <c r="Z174" s="7"/>
      <c r="AA174" s="8"/>
      <c r="AB174" s="8"/>
      <c r="AC174" s="36"/>
      <c r="AD174" s="25"/>
      <c r="AE174" s="25"/>
      <c r="AF174" s="38"/>
      <c r="AG174" s="38"/>
    </row>
    <row r="175" spans="1:33" ht="31.5" customHeight="1">
      <c r="A175" s="53"/>
      <c r="B175" s="104"/>
      <c r="C175" s="104"/>
      <c r="D175" s="104"/>
      <c r="E175" s="104"/>
      <c r="F175" s="104"/>
      <c r="G175" s="104"/>
      <c r="H175" s="104"/>
      <c r="I175" s="104"/>
      <c r="J175" s="104"/>
      <c r="K175" s="104"/>
      <c r="L175" s="51"/>
      <c r="M175" s="7"/>
      <c r="N175" s="7"/>
      <c r="O175" s="7"/>
      <c r="P175" s="8"/>
      <c r="Q175" s="8"/>
      <c r="R175" s="36"/>
      <c r="S175" s="25"/>
      <c r="T175" s="25"/>
      <c r="U175" s="38"/>
      <c r="V175" s="38"/>
      <c r="W175" s="52"/>
      <c r="X175" s="7"/>
      <c r="Y175" s="7"/>
      <c r="Z175" s="7"/>
      <c r="AA175" s="8"/>
      <c r="AB175" s="8"/>
      <c r="AC175" s="36"/>
      <c r="AD175" s="25"/>
      <c r="AE175" s="25"/>
      <c r="AF175" s="38"/>
      <c r="AG175" s="38"/>
    </row>
    <row r="176" spans="1:33" ht="31.5" customHeight="1">
      <c r="A176" s="53"/>
      <c r="B176" s="124"/>
      <c r="C176" s="124"/>
      <c r="D176" s="124"/>
      <c r="E176" s="109"/>
      <c r="F176" s="109"/>
      <c r="G176" s="124"/>
      <c r="H176" s="124"/>
      <c r="I176" s="124"/>
      <c r="J176" s="115"/>
      <c r="K176" s="115"/>
      <c r="L176" s="101"/>
      <c r="M176" s="7"/>
      <c r="N176" s="7"/>
      <c r="O176" s="7"/>
      <c r="P176" s="8"/>
      <c r="Q176" s="8"/>
      <c r="R176" s="36"/>
      <c r="S176" s="25"/>
      <c r="T176" s="25"/>
      <c r="U176" s="38"/>
      <c r="V176" s="38"/>
      <c r="W176" s="52"/>
      <c r="X176" s="7"/>
      <c r="Y176" s="7"/>
      <c r="Z176" s="7"/>
      <c r="AA176" s="8"/>
      <c r="AB176" s="8"/>
      <c r="AC176" s="36"/>
      <c r="AD176" s="25"/>
      <c r="AE176" s="25"/>
      <c r="AF176" s="38"/>
      <c r="AG176" s="38"/>
    </row>
    <row r="177" spans="1:33" ht="31.5" customHeight="1">
      <c r="A177" s="53"/>
      <c r="B177" s="124"/>
      <c r="C177" s="124"/>
      <c r="D177" s="124"/>
      <c r="E177" s="109"/>
      <c r="F177" s="109"/>
      <c r="G177" s="124"/>
      <c r="H177" s="124"/>
      <c r="I177" s="124"/>
      <c r="J177" s="124"/>
      <c r="K177" s="101"/>
      <c r="L177" s="101"/>
      <c r="M177" s="7"/>
      <c r="N177" s="7"/>
      <c r="O177" s="7"/>
      <c r="P177" s="8"/>
      <c r="Q177" s="8"/>
      <c r="R177" s="36"/>
      <c r="S177" s="25"/>
      <c r="T177" s="25"/>
      <c r="U177" s="38"/>
      <c r="V177" s="38"/>
      <c r="W177" s="52"/>
      <c r="X177" s="7"/>
      <c r="Y177" s="7"/>
      <c r="Z177" s="7"/>
      <c r="AA177" s="8"/>
      <c r="AB177" s="8"/>
      <c r="AC177" s="36"/>
      <c r="AD177" s="25"/>
      <c r="AE177" s="25"/>
      <c r="AF177" s="38"/>
      <c r="AG177" s="38"/>
    </row>
    <row r="178" spans="5:33" ht="31.5" customHeight="1">
      <c r="E178" s="124"/>
      <c r="L178" s="52"/>
      <c r="M178" s="7"/>
      <c r="N178" s="7"/>
      <c r="O178" s="7"/>
      <c r="P178" s="8"/>
      <c r="Q178" s="8"/>
      <c r="R178" s="36"/>
      <c r="S178" s="25"/>
      <c r="T178" s="25"/>
      <c r="U178" s="38"/>
      <c r="V178" s="38"/>
      <c r="W178" s="52"/>
      <c r="X178" s="7"/>
      <c r="Y178" s="7"/>
      <c r="Z178" s="7"/>
      <c r="AA178" s="8"/>
      <c r="AB178" s="8"/>
      <c r="AC178" s="36"/>
      <c r="AD178" s="25"/>
      <c r="AE178" s="25"/>
      <c r="AF178" s="38"/>
      <c r="AG178" s="38"/>
    </row>
    <row r="179" spans="1:33" ht="31.5" customHeight="1">
      <c r="A179" s="174" t="s">
        <v>216</v>
      </c>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52"/>
      <c r="X179" s="7"/>
      <c r="Y179" s="7"/>
      <c r="Z179" s="7"/>
      <c r="AA179" s="8"/>
      <c r="AB179" s="8"/>
      <c r="AC179" s="36"/>
      <c r="AD179" s="25"/>
      <c r="AE179" s="25"/>
      <c r="AF179" s="38"/>
      <c r="AG179" s="38"/>
    </row>
    <row r="180" spans="1:22" ht="31.5" customHeight="1">
      <c r="A180" s="175" t="s">
        <v>12</v>
      </c>
      <c r="B180" s="178" t="s">
        <v>13</v>
      </c>
      <c r="C180" s="179"/>
      <c r="D180" s="179"/>
      <c r="E180" s="179"/>
      <c r="F180" s="180"/>
      <c r="G180" s="181" t="s">
        <v>14</v>
      </c>
      <c r="H180" s="182"/>
      <c r="I180" s="182"/>
      <c r="J180" s="182"/>
      <c r="K180" s="183"/>
      <c r="L180" s="175" t="s">
        <v>12</v>
      </c>
      <c r="M180" s="178" t="s">
        <v>13</v>
      </c>
      <c r="N180" s="179"/>
      <c r="O180" s="179"/>
      <c r="P180" s="179"/>
      <c r="Q180" s="180"/>
      <c r="R180" s="181" t="s">
        <v>14</v>
      </c>
      <c r="S180" s="182"/>
      <c r="T180" s="182"/>
      <c r="U180" s="182"/>
      <c r="V180" s="183"/>
    </row>
    <row r="181" spans="1:22" ht="31.5" customHeight="1">
      <c r="A181" s="176"/>
      <c r="B181" s="184" t="s">
        <v>18</v>
      </c>
      <c r="C181" s="133"/>
      <c r="D181" s="132"/>
      <c r="E181" s="186" t="s">
        <v>5</v>
      </c>
      <c r="F181" s="187"/>
      <c r="G181" s="188" t="s">
        <v>2</v>
      </c>
      <c r="H181" s="134"/>
      <c r="I181" s="135"/>
      <c r="J181" s="181" t="s">
        <v>0</v>
      </c>
      <c r="K181" s="183"/>
      <c r="L181" s="176"/>
      <c r="M181" s="184" t="s">
        <v>18</v>
      </c>
      <c r="N181" s="133"/>
      <c r="O181" s="132"/>
      <c r="P181" s="186" t="s">
        <v>5</v>
      </c>
      <c r="Q181" s="187"/>
      <c r="R181" s="188" t="s">
        <v>2</v>
      </c>
      <c r="S181" s="134"/>
      <c r="T181" s="135"/>
      <c r="U181" s="181" t="s">
        <v>0</v>
      </c>
      <c r="V181" s="183"/>
    </row>
    <row r="182" spans="1:22" ht="16.5">
      <c r="A182" s="176"/>
      <c r="B182" s="185"/>
      <c r="C182" s="169" t="s">
        <v>3</v>
      </c>
      <c r="D182" s="169" t="s">
        <v>4</v>
      </c>
      <c r="E182" s="169" t="s">
        <v>1</v>
      </c>
      <c r="F182" s="169" t="s">
        <v>4</v>
      </c>
      <c r="G182" s="189"/>
      <c r="H182" s="171" t="s">
        <v>8</v>
      </c>
      <c r="I182" s="171" t="s">
        <v>9</v>
      </c>
      <c r="J182" s="172" t="s">
        <v>1</v>
      </c>
      <c r="K182" s="172" t="s">
        <v>9</v>
      </c>
      <c r="L182" s="176"/>
      <c r="M182" s="185"/>
      <c r="N182" s="169" t="s">
        <v>3</v>
      </c>
      <c r="O182" s="169" t="s">
        <v>4</v>
      </c>
      <c r="P182" s="169" t="s">
        <v>1</v>
      </c>
      <c r="Q182" s="169" t="s">
        <v>4</v>
      </c>
      <c r="R182" s="189"/>
      <c r="S182" s="171" t="s">
        <v>8</v>
      </c>
      <c r="T182" s="171" t="s">
        <v>9</v>
      </c>
      <c r="U182" s="172" t="s">
        <v>1</v>
      </c>
      <c r="V182" s="172" t="s">
        <v>9</v>
      </c>
    </row>
    <row r="183" spans="1:26" ht="16.5">
      <c r="A183" s="177"/>
      <c r="B183" s="185"/>
      <c r="C183" s="170"/>
      <c r="D183" s="170"/>
      <c r="E183" s="170"/>
      <c r="F183" s="170"/>
      <c r="G183" s="189"/>
      <c r="H183" s="172"/>
      <c r="I183" s="172"/>
      <c r="J183" s="173"/>
      <c r="K183" s="173"/>
      <c r="L183" s="177"/>
      <c r="M183" s="229"/>
      <c r="N183" s="226"/>
      <c r="O183" s="226"/>
      <c r="P183" s="226"/>
      <c r="Q183" s="226"/>
      <c r="R183" s="225"/>
      <c r="S183" s="171"/>
      <c r="T183" s="171"/>
      <c r="U183" s="228"/>
      <c r="V183" s="228"/>
      <c r="Z183" s="127"/>
    </row>
    <row r="184" spans="1:26" ht="31.5" customHeight="1">
      <c r="A184" s="133" t="s">
        <v>19</v>
      </c>
      <c r="B184" s="165">
        <f>SUM(C184:D184)</f>
        <v>4340</v>
      </c>
      <c r="C184" s="165">
        <f>SUM(C185:C206,N184:N198)</f>
        <v>2565</v>
      </c>
      <c r="D184" s="165">
        <f>SUM(D185:D206,O184:O198)</f>
        <v>1775</v>
      </c>
      <c r="E184" s="166">
        <f>C184/B184*100</f>
        <v>59.10138248847926</v>
      </c>
      <c r="F184" s="166">
        <f>D184/B184*100</f>
        <v>40.89861751152073</v>
      </c>
      <c r="G184" s="165">
        <f>SUM(H184:I184)</f>
        <v>76</v>
      </c>
      <c r="H184" s="165">
        <f>SUM(H185:H206,S184:S198)</f>
        <v>59</v>
      </c>
      <c r="I184" s="165">
        <f>SUM(I185:I206,T184:T198)</f>
        <v>17</v>
      </c>
      <c r="J184" s="167">
        <f>H184/G184*100</f>
        <v>77.63157894736842</v>
      </c>
      <c r="K184" s="168">
        <f>I184/G184*100</f>
        <v>22.36842105263158</v>
      </c>
      <c r="L184" s="131" t="s">
        <v>22</v>
      </c>
      <c r="M184" s="152">
        <f>SUM(N184:O184)</f>
        <v>25</v>
      </c>
      <c r="N184" s="152">
        <v>16</v>
      </c>
      <c r="O184" s="152">
        <v>9</v>
      </c>
      <c r="P184" s="152">
        <f>N184/M184*100</f>
        <v>64</v>
      </c>
      <c r="Q184" s="152">
        <f>O184/M184*100</f>
        <v>36</v>
      </c>
      <c r="R184" s="152">
        <f>SUM(S184:T184)</f>
        <v>15</v>
      </c>
      <c r="S184" s="152">
        <v>15</v>
      </c>
      <c r="T184" s="153">
        <v>0</v>
      </c>
      <c r="U184" s="152">
        <f>S184/R184*100</f>
        <v>100</v>
      </c>
      <c r="V184" s="154">
        <v>0</v>
      </c>
      <c r="Z184" s="127"/>
    </row>
    <row r="185" spans="1:26" ht="31.5" customHeight="1">
      <c r="A185" s="136" t="s">
        <v>217</v>
      </c>
      <c r="B185" s="128">
        <f>C185+D185</f>
        <v>359</v>
      </c>
      <c r="C185" s="128">
        <v>292</v>
      </c>
      <c r="D185" s="128">
        <v>67</v>
      </c>
      <c r="E185" s="129">
        <f aca="true" t="shared" si="75" ref="E185:E206">C185/B185*100</f>
        <v>81.33704735376045</v>
      </c>
      <c r="F185" s="129">
        <f aca="true" t="shared" si="76" ref="F185:F206">D185/B185*100</f>
        <v>18.662952646239557</v>
      </c>
      <c r="G185" s="128">
        <f>H185+I185</f>
        <v>3</v>
      </c>
      <c r="H185" s="128">
        <v>3</v>
      </c>
      <c r="I185" s="128">
        <v>0</v>
      </c>
      <c r="J185" s="130">
        <f>H185/G185*100</f>
        <v>100</v>
      </c>
      <c r="K185" s="142">
        <v>0</v>
      </c>
      <c r="L185" s="131" t="s">
        <v>243</v>
      </c>
      <c r="M185" s="152">
        <f>SUM(N185:O185)</f>
        <v>45</v>
      </c>
      <c r="N185" s="152">
        <v>23</v>
      </c>
      <c r="O185" s="152">
        <v>22</v>
      </c>
      <c r="P185" s="155">
        <f>N185/M185*100</f>
        <v>51.11111111111111</v>
      </c>
      <c r="Q185" s="155">
        <f>O185/M185*100</f>
        <v>48.888888888888886</v>
      </c>
      <c r="R185" s="152">
        <f>SUM(S185:T185)</f>
        <v>8</v>
      </c>
      <c r="S185" s="152">
        <v>8</v>
      </c>
      <c r="T185" s="153">
        <v>0</v>
      </c>
      <c r="U185" s="152">
        <f>S185/R185*100</f>
        <v>100</v>
      </c>
      <c r="V185" s="154">
        <v>0</v>
      </c>
      <c r="Z185" s="127"/>
    </row>
    <row r="186" spans="1:27" ht="31.5" customHeight="1">
      <c r="A186" s="131" t="s">
        <v>218</v>
      </c>
      <c r="B186" s="128">
        <f aca="true" t="shared" si="77" ref="B186:B191">SUM(C186:D186)</f>
        <v>21</v>
      </c>
      <c r="C186" s="128">
        <v>5</v>
      </c>
      <c r="D186" s="128">
        <v>16</v>
      </c>
      <c r="E186" s="129">
        <f t="shared" si="75"/>
        <v>23.809523809523807</v>
      </c>
      <c r="F186" s="129">
        <f t="shared" si="76"/>
        <v>76.19047619047619</v>
      </c>
      <c r="G186" s="128">
        <f aca="true" t="shared" si="78" ref="G186:G191">SUM(H186:I186)</f>
        <v>1</v>
      </c>
      <c r="H186" s="128">
        <v>1</v>
      </c>
      <c r="I186" s="128">
        <v>0</v>
      </c>
      <c r="J186" s="130">
        <f>H186/G186*100</f>
        <v>100</v>
      </c>
      <c r="K186" s="142">
        <v>0</v>
      </c>
      <c r="L186" s="131" t="s">
        <v>244</v>
      </c>
      <c r="M186" s="152">
        <f>SUM(N186:O186)</f>
        <v>764</v>
      </c>
      <c r="N186" s="152">
        <v>668</v>
      </c>
      <c r="O186" s="152">
        <v>96</v>
      </c>
      <c r="P186" s="155">
        <f>N186/M186*100</f>
        <v>87.43455497382199</v>
      </c>
      <c r="Q186" s="155">
        <f>O186/M186*100</f>
        <v>12.56544502617801</v>
      </c>
      <c r="R186" s="152">
        <f>SUM(S186:T186)</f>
        <v>15</v>
      </c>
      <c r="S186" s="152">
        <v>13</v>
      </c>
      <c r="T186" s="152">
        <v>2</v>
      </c>
      <c r="U186" s="155">
        <f>S186/R186*100</f>
        <v>86.66666666666667</v>
      </c>
      <c r="V186" s="156">
        <f>T186/R186*100</f>
        <v>13.333333333333334</v>
      </c>
      <c r="Z186" s="127"/>
      <c r="AA186" s="127"/>
    </row>
    <row r="187" spans="1:27" ht="31.5" customHeight="1">
      <c r="A187" s="131" t="s">
        <v>219</v>
      </c>
      <c r="B187" s="128">
        <f t="shared" si="77"/>
        <v>109</v>
      </c>
      <c r="C187" s="128">
        <v>45</v>
      </c>
      <c r="D187" s="128">
        <v>64</v>
      </c>
      <c r="E187" s="129">
        <f t="shared" si="75"/>
        <v>41.284403669724774</v>
      </c>
      <c r="F187" s="129">
        <f t="shared" si="76"/>
        <v>58.71559633027523</v>
      </c>
      <c r="G187" s="128">
        <f t="shared" si="78"/>
        <v>1</v>
      </c>
      <c r="H187" s="128">
        <v>1</v>
      </c>
      <c r="I187" s="128">
        <v>0</v>
      </c>
      <c r="J187" s="130">
        <f>H187/G187*100</f>
        <v>100</v>
      </c>
      <c r="K187" s="142">
        <v>0</v>
      </c>
      <c r="L187" s="143" t="s">
        <v>254</v>
      </c>
      <c r="M187" s="151">
        <v>47</v>
      </c>
      <c r="N187" s="151">
        <v>11</v>
      </c>
      <c r="O187" s="151">
        <v>36</v>
      </c>
      <c r="P187" s="151">
        <v>23.4</v>
      </c>
      <c r="Q187" s="151">
        <v>76.6</v>
      </c>
      <c r="R187" s="151">
        <v>1</v>
      </c>
      <c r="S187" s="151">
        <v>1</v>
      </c>
      <c r="T187" s="144">
        <v>0</v>
      </c>
      <c r="U187" s="145">
        <v>100</v>
      </c>
      <c r="V187" s="138">
        <v>0</v>
      </c>
      <c r="Z187" s="127"/>
      <c r="AA187" s="127"/>
    </row>
    <row r="188" spans="1:26" ht="31.5" customHeight="1">
      <c r="A188" s="131" t="s">
        <v>220</v>
      </c>
      <c r="B188" s="128">
        <f t="shared" si="77"/>
        <v>49</v>
      </c>
      <c r="C188" s="128">
        <v>16</v>
      </c>
      <c r="D188" s="128">
        <v>33</v>
      </c>
      <c r="E188" s="129">
        <f t="shared" si="75"/>
        <v>32.6530612244898</v>
      </c>
      <c r="F188" s="129">
        <f t="shared" si="76"/>
        <v>67.3469387755102</v>
      </c>
      <c r="G188" s="128">
        <f t="shared" si="78"/>
        <v>1</v>
      </c>
      <c r="H188" s="128">
        <v>0</v>
      </c>
      <c r="I188" s="128">
        <v>1</v>
      </c>
      <c r="J188" s="130">
        <v>0</v>
      </c>
      <c r="K188" s="142">
        <f>I188/G188*100</f>
        <v>100</v>
      </c>
      <c r="L188" s="146" t="s">
        <v>245</v>
      </c>
      <c r="M188" s="144">
        <v>56</v>
      </c>
      <c r="N188" s="144">
        <v>23</v>
      </c>
      <c r="O188" s="144">
        <v>33</v>
      </c>
      <c r="P188" s="147">
        <v>41.1</v>
      </c>
      <c r="Q188" s="147">
        <v>58.9</v>
      </c>
      <c r="R188" s="144">
        <v>1</v>
      </c>
      <c r="S188" s="144">
        <v>1</v>
      </c>
      <c r="T188" s="144">
        <v>0</v>
      </c>
      <c r="U188" s="145">
        <v>100</v>
      </c>
      <c r="V188" s="138">
        <v>0</v>
      </c>
      <c r="Z188" s="127"/>
    </row>
    <row r="189" spans="1:26" ht="31.5" customHeight="1">
      <c r="A189" s="131" t="s">
        <v>221</v>
      </c>
      <c r="B189" s="128">
        <f t="shared" si="77"/>
        <v>59</v>
      </c>
      <c r="C189" s="128">
        <v>21</v>
      </c>
      <c r="D189" s="128">
        <v>38</v>
      </c>
      <c r="E189" s="129">
        <f t="shared" si="75"/>
        <v>35.59322033898305</v>
      </c>
      <c r="F189" s="129">
        <f t="shared" si="76"/>
        <v>64.40677966101694</v>
      </c>
      <c r="G189" s="128">
        <f t="shared" si="78"/>
        <v>1</v>
      </c>
      <c r="H189" s="128">
        <v>1</v>
      </c>
      <c r="I189" s="128">
        <v>0</v>
      </c>
      <c r="J189" s="130">
        <f>H189/G189*100</f>
        <v>100</v>
      </c>
      <c r="K189" s="142">
        <v>0</v>
      </c>
      <c r="L189" s="146" t="s">
        <v>246</v>
      </c>
      <c r="M189" s="144">
        <v>64</v>
      </c>
      <c r="N189" s="144">
        <v>24</v>
      </c>
      <c r="O189" s="144">
        <v>40</v>
      </c>
      <c r="P189" s="147">
        <v>37.5</v>
      </c>
      <c r="Q189" s="147">
        <v>62.5</v>
      </c>
      <c r="R189" s="144">
        <v>1</v>
      </c>
      <c r="S189" s="144">
        <v>1</v>
      </c>
      <c r="T189" s="144">
        <v>0</v>
      </c>
      <c r="U189" s="145">
        <v>100</v>
      </c>
      <c r="V189" s="138">
        <v>0</v>
      </c>
      <c r="Z189" s="127"/>
    </row>
    <row r="190" spans="1:26" ht="31.5" customHeight="1">
      <c r="A190" s="131" t="s">
        <v>222</v>
      </c>
      <c r="B190" s="128">
        <f t="shared" si="77"/>
        <v>23</v>
      </c>
      <c r="C190" s="128">
        <v>7</v>
      </c>
      <c r="D190" s="128">
        <v>16</v>
      </c>
      <c r="E190" s="129">
        <f t="shared" si="75"/>
        <v>30.434782608695656</v>
      </c>
      <c r="F190" s="129">
        <f t="shared" si="76"/>
        <v>69.56521739130434</v>
      </c>
      <c r="G190" s="128">
        <f t="shared" si="78"/>
        <v>1</v>
      </c>
      <c r="H190" s="128">
        <v>0</v>
      </c>
      <c r="I190" s="128">
        <v>1</v>
      </c>
      <c r="J190" s="130">
        <f>H190/G190*100</f>
        <v>0</v>
      </c>
      <c r="K190" s="142">
        <f>I190/G190*100</f>
        <v>100</v>
      </c>
      <c r="L190" s="146" t="s">
        <v>247</v>
      </c>
      <c r="M190" s="144">
        <v>45</v>
      </c>
      <c r="N190" s="144">
        <v>18</v>
      </c>
      <c r="O190" s="144">
        <v>27</v>
      </c>
      <c r="P190" s="147">
        <v>40</v>
      </c>
      <c r="Q190" s="147">
        <v>60</v>
      </c>
      <c r="R190" s="144">
        <v>1</v>
      </c>
      <c r="S190" s="144">
        <v>1</v>
      </c>
      <c r="T190" s="144">
        <v>0</v>
      </c>
      <c r="U190" s="145">
        <v>100</v>
      </c>
      <c r="V190" s="138">
        <v>0</v>
      </c>
      <c r="Z190" s="127"/>
    </row>
    <row r="191" spans="1:26" ht="31.5" customHeight="1">
      <c r="A191" s="131" t="s">
        <v>223</v>
      </c>
      <c r="B191" s="128">
        <f t="shared" si="77"/>
        <v>51</v>
      </c>
      <c r="C191" s="128">
        <v>24</v>
      </c>
      <c r="D191" s="128">
        <v>27</v>
      </c>
      <c r="E191" s="129">
        <f t="shared" si="75"/>
        <v>47.05882352941176</v>
      </c>
      <c r="F191" s="129">
        <f t="shared" si="76"/>
        <v>52.94117647058824</v>
      </c>
      <c r="G191" s="128">
        <f t="shared" si="78"/>
        <v>1</v>
      </c>
      <c r="H191" s="128">
        <v>0</v>
      </c>
      <c r="I191" s="128">
        <v>1</v>
      </c>
      <c r="J191" s="130">
        <f>H191/G191*100</f>
        <v>0</v>
      </c>
      <c r="K191" s="142">
        <f>I191/G191*100</f>
        <v>100</v>
      </c>
      <c r="L191" s="146" t="s">
        <v>248</v>
      </c>
      <c r="M191" s="144">
        <v>93</v>
      </c>
      <c r="N191" s="144">
        <v>30</v>
      </c>
      <c r="O191" s="144">
        <v>63</v>
      </c>
      <c r="P191" s="147">
        <v>32.3</v>
      </c>
      <c r="Q191" s="147">
        <v>67.7</v>
      </c>
      <c r="R191" s="144">
        <f aca="true" t="shared" si="79" ref="R191:R198">SUM(S191:T191)</f>
        <v>0</v>
      </c>
      <c r="S191" s="148">
        <v>0</v>
      </c>
      <c r="T191" s="148">
        <v>0</v>
      </c>
      <c r="U191" s="145">
        <v>0</v>
      </c>
      <c r="V191" s="137">
        <v>0</v>
      </c>
      <c r="Z191" s="127"/>
    </row>
    <row r="192" spans="1:26" ht="31.5" customHeight="1">
      <c r="A192" s="139" t="s">
        <v>224</v>
      </c>
      <c r="B192" s="140">
        <f aca="true" t="shared" si="80" ref="B192:B206">SUM(C192:D192)</f>
        <v>159</v>
      </c>
      <c r="C192" s="140">
        <v>92</v>
      </c>
      <c r="D192" s="140">
        <v>67</v>
      </c>
      <c r="E192" s="140">
        <f t="shared" si="75"/>
        <v>57.861635220125784</v>
      </c>
      <c r="F192" s="140">
        <f t="shared" si="76"/>
        <v>42.138364779874216</v>
      </c>
      <c r="G192" s="140">
        <v>0</v>
      </c>
      <c r="H192" s="140">
        <v>0</v>
      </c>
      <c r="I192" s="140">
        <v>0</v>
      </c>
      <c r="J192" s="141">
        <v>0</v>
      </c>
      <c r="K192" s="137">
        <v>0</v>
      </c>
      <c r="L192" s="149" t="s">
        <v>249</v>
      </c>
      <c r="M192" s="151">
        <v>94</v>
      </c>
      <c r="N192" s="151">
        <v>29</v>
      </c>
      <c r="O192" s="151">
        <v>65</v>
      </c>
      <c r="P192" s="151">
        <v>30.9</v>
      </c>
      <c r="Q192" s="151">
        <v>69.1</v>
      </c>
      <c r="R192" s="144">
        <f t="shared" si="79"/>
        <v>0</v>
      </c>
      <c r="S192" s="148">
        <v>0</v>
      </c>
      <c r="T192" s="148">
        <v>0</v>
      </c>
      <c r="U192" s="145">
        <v>0</v>
      </c>
      <c r="V192" s="137">
        <v>0</v>
      </c>
      <c r="Z192" s="127"/>
    </row>
    <row r="193" spans="1:26" ht="49.5">
      <c r="A193" s="139" t="s">
        <v>225</v>
      </c>
      <c r="B193" s="140">
        <f t="shared" si="80"/>
        <v>154</v>
      </c>
      <c r="C193" s="140">
        <v>90</v>
      </c>
      <c r="D193" s="140">
        <v>64</v>
      </c>
      <c r="E193" s="140">
        <f t="shared" si="75"/>
        <v>58.44155844155844</v>
      </c>
      <c r="F193" s="140">
        <f t="shared" si="76"/>
        <v>41.55844155844156</v>
      </c>
      <c r="G193" s="140">
        <v>0</v>
      </c>
      <c r="H193" s="140">
        <v>0</v>
      </c>
      <c r="I193" s="140">
        <v>0</v>
      </c>
      <c r="J193" s="141">
        <v>0</v>
      </c>
      <c r="K193" s="137">
        <v>0</v>
      </c>
      <c r="L193" s="149" t="s">
        <v>250</v>
      </c>
      <c r="M193" s="151">
        <v>94</v>
      </c>
      <c r="N193" s="151">
        <v>29</v>
      </c>
      <c r="O193" s="151">
        <v>65</v>
      </c>
      <c r="P193" s="151">
        <v>30.9</v>
      </c>
      <c r="Q193" s="151">
        <v>69.1</v>
      </c>
      <c r="R193" s="144">
        <f t="shared" si="79"/>
        <v>0</v>
      </c>
      <c r="S193" s="148">
        <v>0</v>
      </c>
      <c r="T193" s="148">
        <v>0</v>
      </c>
      <c r="U193" s="145">
        <v>0</v>
      </c>
      <c r="V193" s="137">
        <v>0</v>
      </c>
      <c r="Z193" s="127"/>
    </row>
    <row r="194" spans="1:26" ht="49.5">
      <c r="A194" s="139" t="s">
        <v>226</v>
      </c>
      <c r="B194" s="140">
        <f t="shared" si="80"/>
        <v>159</v>
      </c>
      <c r="C194" s="140">
        <v>92</v>
      </c>
      <c r="D194" s="140">
        <v>67</v>
      </c>
      <c r="E194" s="140">
        <f t="shared" si="75"/>
        <v>57.861635220125784</v>
      </c>
      <c r="F194" s="140">
        <f t="shared" si="76"/>
        <v>42.138364779874216</v>
      </c>
      <c r="G194" s="140">
        <v>0</v>
      </c>
      <c r="H194" s="140">
        <v>0</v>
      </c>
      <c r="I194" s="140">
        <v>0</v>
      </c>
      <c r="J194" s="141">
        <v>0</v>
      </c>
      <c r="K194" s="137">
        <v>0</v>
      </c>
      <c r="L194" s="149" t="s">
        <v>251</v>
      </c>
      <c r="M194" s="151">
        <v>63</v>
      </c>
      <c r="N194" s="151">
        <v>24</v>
      </c>
      <c r="O194" s="151">
        <v>39</v>
      </c>
      <c r="P194" s="151">
        <v>38.1</v>
      </c>
      <c r="Q194" s="151">
        <v>61.9</v>
      </c>
      <c r="R194" s="144">
        <f t="shared" si="79"/>
        <v>0</v>
      </c>
      <c r="S194" s="148">
        <v>0</v>
      </c>
      <c r="T194" s="148">
        <v>0</v>
      </c>
      <c r="U194" s="145">
        <v>0</v>
      </c>
      <c r="V194" s="137">
        <v>0</v>
      </c>
      <c r="Z194" s="127"/>
    </row>
    <row r="195" spans="1:22" ht="49.5">
      <c r="A195" s="139" t="s">
        <v>227</v>
      </c>
      <c r="B195" s="140">
        <f t="shared" si="80"/>
        <v>154</v>
      </c>
      <c r="C195" s="140">
        <v>90</v>
      </c>
      <c r="D195" s="140">
        <v>64</v>
      </c>
      <c r="E195" s="140">
        <f t="shared" si="75"/>
        <v>58.44155844155844</v>
      </c>
      <c r="F195" s="140">
        <f t="shared" si="76"/>
        <v>41.55844155844156</v>
      </c>
      <c r="G195" s="140">
        <v>0</v>
      </c>
      <c r="H195" s="140">
        <v>0</v>
      </c>
      <c r="I195" s="140">
        <v>0</v>
      </c>
      <c r="J195" s="141">
        <v>0</v>
      </c>
      <c r="K195" s="137">
        <v>0</v>
      </c>
      <c r="L195" s="149" t="s">
        <v>252</v>
      </c>
      <c r="M195" s="151">
        <v>62</v>
      </c>
      <c r="N195" s="151">
        <v>22</v>
      </c>
      <c r="O195" s="151">
        <v>40</v>
      </c>
      <c r="P195" s="151">
        <v>35.5</v>
      </c>
      <c r="Q195" s="151">
        <v>64.5</v>
      </c>
      <c r="R195" s="144">
        <f t="shared" si="79"/>
        <v>0</v>
      </c>
      <c r="S195" s="148">
        <v>0</v>
      </c>
      <c r="T195" s="148">
        <v>0</v>
      </c>
      <c r="U195" s="145">
        <v>0</v>
      </c>
      <c r="V195" s="137">
        <v>0</v>
      </c>
    </row>
    <row r="196" spans="1:22" ht="49.5">
      <c r="A196" s="139" t="s">
        <v>228</v>
      </c>
      <c r="B196" s="140">
        <f t="shared" si="80"/>
        <v>159</v>
      </c>
      <c r="C196" s="140">
        <v>92</v>
      </c>
      <c r="D196" s="140">
        <v>67</v>
      </c>
      <c r="E196" s="140">
        <f t="shared" si="75"/>
        <v>57.861635220125784</v>
      </c>
      <c r="F196" s="140">
        <f t="shared" si="76"/>
        <v>42.138364779874216</v>
      </c>
      <c r="G196" s="140">
        <v>0</v>
      </c>
      <c r="H196" s="140">
        <v>0</v>
      </c>
      <c r="I196" s="140">
        <v>0</v>
      </c>
      <c r="J196" s="141">
        <v>0</v>
      </c>
      <c r="K196" s="137">
        <v>0</v>
      </c>
      <c r="L196" s="160" t="s">
        <v>253</v>
      </c>
      <c r="M196" s="161">
        <v>62</v>
      </c>
      <c r="N196" s="161">
        <v>22</v>
      </c>
      <c r="O196" s="161">
        <v>40</v>
      </c>
      <c r="P196" s="161">
        <v>35.5</v>
      </c>
      <c r="Q196" s="161">
        <v>64.5</v>
      </c>
      <c r="R196" s="140">
        <f t="shared" si="79"/>
        <v>0</v>
      </c>
      <c r="S196" s="162">
        <v>0</v>
      </c>
      <c r="T196" s="162">
        <v>0</v>
      </c>
      <c r="U196" s="141">
        <v>0</v>
      </c>
      <c r="V196" s="137">
        <v>0</v>
      </c>
    </row>
    <row r="197" spans="1:22" ht="49.5">
      <c r="A197" s="139" t="s">
        <v>229</v>
      </c>
      <c r="B197" s="140">
        <f t="shared" si="80"/>
        <v>154</v>
      </c>
      <c r="C197" s="140">
        <v>90</v>
      </c>
      <c r="D197" s="140">
        <v>64</v>
      </c>
      <c r="E197" s="140">
        <f t="shared" si="75"/>
        <v>58.44155844155844</v>
      </c>
      <c r="F197" s="140">
        <f t="shared" si="76"/>
        <v>41.55844155844156</v>
      </c>
      <c r="G197" s="140">
        <v>0</v>
      </c>
      <c r="H197" s="140">
        <v>0</v>
      </c>
      <c r="I197" s="140">
        <v>0</v>
      </c>
      <c r="J197" s="141">
        <v>0</v>
      </c>
      <c r="K197" s="137">
        <v>0</v>
      </c>
      <c r="L197" s="139" t="s">
        <v>239</v>
      </c>
      <c r="M197" s="140">
        <f>SUM(N197:O197)</f>
        <v>53</v>
      </c>
      <c r="N197" s="140">
        <v>16</v>
      </c>
      <c r="O197" s="140">
        <v>37</v>
      </c>
      <c r="P197" s="140">
        <f>N197/M197*100</f>
        <v>30.18867924528302</v>
      </c>
      <c r="Q197" s="140">
        <f>O197/M197*100</f>
        <v>69.81132075471697</v>
      </c>
      <c r="R197" s="157">
        <f t="shared" si="79"/>
        <v>2</v>
      </c>
      <c r="S197" s="140">
        <v>1</v>
      </c>
      <c r="T197" s="140">
        <v>1</v>
      </c>
      <c r="U197" s="158">
        <f>S197/R197*100</f>
        <v>50</v>
      </c>
      <c r="V197" s="159">
        <f>T197/R197*100</f>
        <v>50</v>
      </c>
    </row>
    <row r="198" spans="1:22" ht="33">
      <c r="A198" s="139" t="s">
        <v>230</v>
      </c>
      <c r="B198" s="140">
        <f t="shared" si="80"/>
        <v>157</v>
      </c>
      <c r="C198" s="140">
        <v>92</v>
      </c>
      <c r="D198" s="140">
        <v>65</v>
      </c>
      <c r="E198" s="140">
        <f t="shared" si="75"/>
        <v>58.59872611464968</v>
      </c>
      <c r="F198" s="140">
        <f t="shared" si="76"/>
        <v>41.40127388535032</v>
      </c>
      <c r="G198" s="140">
        <v>0</v>
      </c>
      <c r="H198" s="140">
        <v>0</v>
      </c>
      <c r="I198" s="140">
        <v>0</v>
      </c>
      <c r="J198" s="141">
        <v>0</v>
      </c>
      <c r="K198" s="137">
        <v>0</v>
      </c>
      <c r="L198" s="163" t="s">
        <v>240</v>
      </c>
      <c r="M198" s="150">
        <f>SUM(N198:O198)</f>
        <v>160</v>
      </c>
      <c r="N198" s="150">
        <v>62</v>
      </c>
      <c r="O198" s="150">
        <v>98</v>
      </c>
      <c r="P198" s="150">
        <f>N198/M198*100</f>
        <v>38.75</v>
      </c>
      <c r="Q198" s="150">
        <f>O198/M198*100</f>
        <v>61.25000000000001</v>
      </c>
      <c r="R198" s="150">
        <f t="shared" si="79"/>
        <v>20</v>
      </c>
      <c r="S198" s="150">
        <v>12</v>
      </c>
      <c r="T198" s="150">
        <v>8</v>
      </c>
      <c r="U198" s="150">
        <f>S198/R198*100</f>
        <v>60</v>
      </c>
      <c r="V198" s="164">
        <f>T198/R198*100</f>
        <v>40</v>
      </c>
    </row>
    <row r="199" spans="1:11" ht="33">
      <c r="A199" s="139" t="s">
        <v>231</v>
      </c>
      <c r="B199" s="140">
        <f t="shared" si="80"/>
        <v>150</v>
      </c>
      <c r="C199" s="140">
        <v>92</v>
      </c>
      <c r="D199" s="140">
        <v>58</v>
      </c>
      <c r="E199" s="140">
        <f t="shared" si="75"/>
        <v>61.33333333333333</v>
      </c>
      <c r="F199" s="140">
        <f t="shared" si="76"/>
        <v>38.666666666666664</v>
      </c>
      <c r="G199" s="140">
        <v>0</v>
      </c>
      <c r="H199" s="140">
        <v>0</v>
      </c>
      <c r="I199" s="140">
        <v>0</v>
      </c>
      <c r="J199" s="141">
        <v>0</v>
      </c>
      <c r="K199" s="137">
        <v>0</v>
      </c>
    </row>
    <row r="200" spans="1:11" ht="33">
      <c r="A200" s="139" t="s">
        <v>232</v>
      </c>
      <c r="B200" s="140">
        <f t="shared" si="80"/>
        <v>157</v>
      </c>
      <c r="C200" s="140">
        <v>92</v>
      </c>
      <c r="D200" s="140">
        <v>65</v>
      </c>
      <c r="E200" s="140">
        <f t="shared" si="75"/>
        <v>58.59872611464968</v>
      </c>
      <c r="F200" s="140">
        <f t="shared" si="76"/>
        <v>41.40127388535032</v>
      </c>
      <c r="G200" s="140">
        <v>0</v>
      </c>
      <c r="H200" s="140">
        <v>0</v>
      </c>
      <c r="I200" s="140">
        <v>0</v>
      </c>
      <c r="J200" s="141">
        <v>0</v>
      </c>
      <c r="K200" s="137">
        <v>0</v>
      </c>
    </row>
    <row r="201" spans="1:11" ht="33">
      <c r="A201" s="139" t="s">
        <v>233</v>
      </c>
      <c r="B201" s="140">
        <f t="shared" si="80"/>
        <v>150</v>
      </c>
      <c r="C201" s="140">
        <v>92</v>
      </c>
      <c r="D201" s="140">
        <v>58</v>
      </c>
      <c r="E201" s="140">
        <f t="shared" si="75"/>
        <v>61.33333333333333</v>
      </c>
      <c r="F201" s="140">
        <f t="shared" si="76"/>
        <v>38.666666666666664</v>
      </c>
      <c r="G201" s="140">
        <v>0</v>
      </c>
      <c r="H201" s="140">
        <v>0</v>
      </c>
      <c r="I201" s="140">
        <v>0</v>
      </c>
      <c r="J201" s="141">
        <v>0</v>
      </c>
      <c r="K201" s="137">
        <v>0</v>
      </c>
    </row>
    <row r="202" spans="1:11" ht="33">
      <c r="A202" s="139" t="s">
        <v>234</v>
      </c>
      <c r="B202" s="140">
        <f t="shared" si="80"/>
        <v>150</v>
      </c>
      <c r="C202" s="140">
        <v>92</v>
      </c>
      <c r="D202" s="140">
        <v>58</v>
      </c>
      <c r="E202" s="140">
        <f t="shared" si="75"/>
        <v>61.33333333333333</v>
      </c>
      <c r="F202" s="140">
        <f t="shared" si="76"/>
        <v>38.666666666666664</v>
      </c>
      <c r="G202" s="140">
        <v>0</v>
      </c>
      <c r="H202" s="140">
        <v>0</v>
      </c>
      <c r="I202" s="140">
        <v>0</v>
      </c>
      <c r="J202" s="141">
        <v>0</v>
      </c>
      <c r="K202" s="137">
        <v>0</v>
      </c>
    </row>
    <row r="203" spans="1:11" ht="16.5">
      <c r="A203" s="139" t="s">
        <v>235</v>
      </c>
      <c r="B203" s="140">
        <f t="shared" si="80"/>
        <v>150</v>
      </c>
      <c r="C203" s="140">
        <v>92</v>
      </c>
      <c r="D203" s="140">
        <v>58</v>
      </c>
      <c r="E203" s="140">
        <f t="shared" si="75"/>
        <v>61.33333333333333</v>
      </c>
      <c r="F203" s="140">
        <f t="shared" si="76"/>
        <v>38.666666666666664</v>
      </c>
      <c r="G203" s="140">
        <v>0</v>
      </c>
      <c r="H203" s="140">
        <v>0</v>
      </c>
      <c r="I203" s="140">
        <v>0</v>
      </c>
      <c r="J203" s="141">
        <v>0</v>
      </c>
      <c r="K203" s="137">
        <v>0</v>
      </c>
    </row>
    <row r="204" spans="1:11" ht="49.5">
      <c r="A204" s="139" t="s">
        <v>236</v>
      </c>
      <c r="B204" s="140">
        <f t="shared" si="80"/>
        <v>30</v>
      </c>
      <c r="C204" s="140">
        <v>8</v>
      </c>
      <c r="D204" s="140">
        <v>22</v>
      </c>
      <c r="E204" s="140">
        <f t="shared" si="75"/>
        <v>26.666666666666668</v>
      </c>
      <c r="F204" s="140">
        <f t="shared" si="76"/>
        <v>73.33333333333333</v>
      </c>
      <c r="G204" s="140">
        <f>SUM(H204:I204)</f>
        <v>1</v>
      </c>
      <c r="H204" s="140">
        <v>0</v>
      </c>
      <c r="I204" s="140">
        <v>1</v>
      </c>
      <c r="J204" s="140">
        <f>H204/G204*100</f>
        <v>0</v>
      </c>
      <c r="K204" s="138">
        <f>I204/G204*100</f>
        <v>100</v>
      </c>
    </row>
    <row r="205" spans="1:11" ht="49.5">
      <c r="A205" s="139" t="s">
        <v>237</v>
      </c>
      <c r="B205" s="140">
        <f t="shared" si="80"/>
        <v>21</v>
      </c>
      <c r="C205" s="140">
        <v>12</v>
      </c>
      <c r="D205" s="140">
        <v>9</v>
      </c>
      <c r="E205" s="140">
        <f t="shared" si="75"/>
        <v>57.14285714285714</v>
      </c>
      <c r="F205" s="140">
        <f t="shared" si="76"/>
        <v>42.857142857142854</v>
      </c>
      <c r="G205" s="140">
        <f>SUM(H205:I205)</f>
        <v>1</v>
      </c>
      <c r="H205" s="140">
        <v>0</v>
      </c>
      <c r="I205" s="140">
        <v>1</v>
      </c>
      <c r="J205" s="140">
        <f>H205/G205*100</f>
        <v>0</v>
      </c>
      <c r="K205" s="138">
        <f>I205/G205*100</f>
        <v>100</v>
      </c>
    </row>
    <row r="206" spans="1:11" ht="33">
      <c r="A206" s="139" t="s">
        <v>238</v>
      </c>
      <c r="B206" s="140">
        <f t="shared" si="80"/>
        <v>38</v>
      </c>
      <c r="C206" s="140">
        <v>20</v>
      </c>
      <c r="D206" s="140">
        <v>18</v>
      </c>
      <c r="E206" s="140">
        <f t="shared" si="75"/>
        <v>52.63157894736842</v>
      </c>
      <c r="F206" s="140">
        <f t="shared" si="76"/>
        <v>47.368421052631575</v>
      </c>
      <c r="G206" s="140">
        <f>SUM(H206:I206)</f>
        <v>1</v>
      </c>
      <c r="H206" s="140">
        <v>0</v>
      </c>
      <c r="I206" s="140">
        <v>1</v>
      </c>
      <c r="J206" s="140">
        <f>H206/G206*100</f>
        <v>0</v>
      </c>
      <c r="K206" s="138">
        <f>I206/G206*100</f>
        <v>100</v>
      </c>
    </row>
    <row r="207" spans="1:11" ht="31.5" customHeight="1">
      <c r="A207" s="1" t="s">
        <v>241</v>
      </c>
      <c r="K207" s="19"/>
    </row>
    <row r="208" ht="16.5">
      <c r="A208" s="2" t="s">
        <v>242</v>
      </c>
    </row>
  </sheetData>
  <sheetProtection/>
  <mergeCells count="187">
    <mergeCell ref="Q182:Q183"/>
    <mergeCell ref="S182:S183"/>
    <mergeCell ref="T182:T183"/>
    <mergeCell ref="U182:U183"/>
    <mergeCell ref="V182:V183"/>
    <mergeCell ref="L180:L183"/>
    <mergeCell ref="M180:Q180"/>
    <mergeCell ref="R180:V180"/>
    <mergeCell ref="M181:M183"/>
    <mergeCell ref="P181:Q181"/>
    <mergeCell ref="R181:R183"/>
    <mergeCell ref="U181:V181"/>
    <mergeCell ref="N182:N183"/>
    <mergeCell ref="O182:O183"/>
    <mergeCell ref="P182:P183"/>
    <mergeCell ref="AC114:AG114"/>
    <mergeCell ref="X115:X117"/>
    <mergeCell ref="AA115:AB115"/>
    <mergeCell ref="AC115:AC117"/>
    <mergeCell ref="AF115:AG115"/>
    <mergeCell ref="I116:I117"/>
    <mergeCell ref="J116:J117"/>
    <mergeCell ref="K116:K117"/>
    <mergeCell ref="N116:N117"/>
    <mergeCell ref="O116:O117"/>
    <mergeCell ref="AB116:AB117"/>
    <mergeCell ref="W114:W117"/>
    <mergeCell ref="X114:AB114"/>
    <mergeCell ref="V116:V117"/>
    <mergeCell ref="Y116:Y117"/>
    <mergeCell ref="Z116:Z117"/>
    <mergeCell ref="AA116:AA117"/>
    <mergeCell ref="AD116:AD117"/>
    <mergeCell ref="AE116:AE117"/>
    <mergeCell ref="AF116:AF117"/>
    <mergeCell ref="AG116:AG117"/>
    <mergeCell ref="P116:P117"/>
    <mergeCell ref="J115:K115"/>
    <mergeCell ref="M115:M117"/>
    <mergeCell ref="P115:Q115"/>
    <mergeCell ref="R115:R117"/>
    <mergeCell ref="U115:V115"/>
    <mergeCell ref="Q116:Q117"/>
    <mergeCell ref="S116:S117"/>
    <mergeCell ref="T116:T117"/>
    <mergeCell ref="U116:U117"/>
    <mergeCell ref="G115:G117"/>
    <mergeCell ref="C116:C117"/>
    <mergeCell ref="D116:D117"/>
    <mergeCell ref="E116:E117"/>
    <mergeCell ref="F116:F117"/>
    <mergeCell ref="H116:H117"/>
    <mergeCell ref="O81:O82"/>
    <mergeCell ref="A113:V113"/>
    <mergeCell ref="A114:A117"/>
    <mergeCell ref="B114:F114"/>
    <mergeCell ref="G114:K114"/>
    <mergeCell ref="L114:L117"/>
    <mergeCell ref="M114:Q114"/>
    <mergeCell ref="R114:V114"/>
    <mergeCell ref="B115:B117"/>
    <mergeCell ref="E115:F115"/>
    <mergeCell ref="H81:H82"/>
    <mergeCell ref="Q81:Q82"/>
    <mergeCell ref="S81:S82"/>
    <mergeCell ref="T81:T82"/>
    <mergeCell ref="U81:U82"/>
    <mergeCell ref="V81:V82"/>
    <mergeCell ref="I81:I82"/>
    <mergeCell ref="J81:J82"/>
    <mergeCell ref="K81:K82"/>
    <mergeCell ref="N81:N82"/>
    <mergeCell ref="B80:B82"/>
    <mergeCell ref="E80:F80"/>
    <mergeCell ref="G80:G82"/>
    <mergeCell ref="J80:K80"/>
    <mergeCell ref="M80:M82"/>
    <mergeCell ref="P81:P82"/>
    <mergeCell ref="C81:C82"/>
    <mergeCell ref="D81:D82"/>
    <mergeCell ref="E81:E82"/>
    <mergeCell ref="F81:F82"/>
    <mergeCell ref="A78:V78"/>
    <mergeCell ref="A79:A82"/>
    <mergeCell ref="B79:F79"/>
    <mergeCell ref="G79:K79"/>
    <mergeCell ref="L79:L82"/>
    <mergeCell ref="M79:Q79"/>
    <mergeCell ref="P80:Q80"/>
    <mergeCell ref="R80:R82"/>
    <mergeCell ref="U80:V80"/>
    <mergeCell ref="R79:V79"/>
    <mergeCell ref="L5:L7"/>
    <mergeCell ref="M5:Q5"/>
    <mergeCell ref="R5:V5"/>
    <mergeCell ref="M6:M7"/>
    <mergeCell ref="P6:Q6"/>
    <mergeCell ref="R6:R7"/>
    <mergeCell ref="A40:K40"/>
    <mergeCell ref="A41:A43"/>
    <mergeCell ref="B41:F41"/>
    <mergeCell ref="W4:AG4"/>
    <mergeCell ref="B2:AG2"/>
    <mergeCell ref="A4:K4"/>
    <mergeCell ref="L4:V4"/>
    <mergeCell ref="W5:W7"/>
    <mergeCell ref="X5:AB5"/>
    <mergeCell ref="J6:K6"/>
    <mergeCell ref="G41:K41"/>
    <mergeCell ref="B42:B43"/>
    <mergeCell ref="E42:F42"/>
    <mergeCell ref="G42:G43"/>
    <mergeCell ref="J42:K42"/>
    <mergeCell ref="R41:V41"/>
    <mergeCell ref="M42:M43"/>
    <mergeCell ref="X6:X7"/>
    <mergeCell ref="AA6:AB6"/>
    <mergeCell ref="U6:V6"/>
    <mergeCell ref="A5:A7"/>
    <mergeCell ref="B5:F5"/>
    <mergeCell ref="AC5:AG5"/>
    <mergeCell ref="G5:K5"/>
    <mergeCell ref="B6:B7"/>
    <mergeCell ref="E6:F6"/>
    <mergeCell ref="G6:G7"/>
    <mergeCell ref="AC6:AC7"/>
    <mergeCell ref="L40:AG40"/>
    <mergeCell ref="AF6:AG6"/>
    <mergeCell ref="L41:L43"/>
    <mergeCell ref="M41:Q41"/>
    <mergeCell ref="W41:W43"/>
    <mergeCell ref="X41:AB41"/>
    <mergeCell ref="AC41:AG41"/>
    <mergeCell ref="X42:X43"/>
    <mergeCell ref="AC42:AC43"/>
    <mergeCell ref="M146:Q146"/>
    <mergeCell ref="R146:V146"/>
    <mergeCell ref="B147:B149"/>
    <mergeCell ref="E147:F147"/>
    <mergeCell ref="G147:G149"/>
    <mergeCell ref="AF42:AG42"/>
    <mergeCell ref="AA42:AB42"/>
    <mergeCell ref="P42:Q42"/>
    <mergeCell ref="R42:R43"/>
    <mergeCell ref="U42:V42"/>
    <mergeCell ref="C148:C149"/>
    <mergeCell ref="D148:D149"/>
    <mergeCell ref="E148:E149"/>
    <mergeCell ref="F148:F149"/>
    <mergeCell ref="H148:H149"/>
    <mergeCell ref="A145:V145"/>
    <mergeCell ref="A146:A149"/>
    <mergeCell ref="B146:F146"/>
    <mergeCell ref="G146:K146"/>
    <mergeCell ref="L146:L149"/>
    <mergeCell ref="J147:K147"/>
    <mergeCell ref="M147:M149"/>
    <mergeCell ref="P147:Q147"/>
    <mergeCell ref="R147:R149"/>
    <mergeCell ref="U147:V147"/>
    <mergeCell ref="Q148:Q149"/>
    <mergeCell ref="S148:S149"/>
    <mergeCell ref="T148:T149"/>
    <mergeCell ref="U148:U149"/>
    <mergeCell ref="V148:V149"/>
    <mergeCell ref="I148:I149"/>
    <mergeCell ref="J148:J149"/>
    <mergeCell ref="K148:K149"/>
    <mergeCell ref="N148:N149"/>
    <mergeCell ref="O148:O149"/>
    <mergeCell ref="P148:P149"/>
    <mergeCell ref="J182:J183"/>
    <mergeCell ref="A179:V179"/>
    <mergeCell ref="A180:A183"/>
    <mergeCell ref="B180:F180"/>
    <mergeCell ref="G180:K180"/>
    <mergeCell ref="B181:B183"/>
    <mergeCell ref="K182:K183"/>
    <mergeCell ref="E181:F181"/>
    <mergeCell ref="G181:G183"/>
    <mergeCell ref="J181:K181"/>
    <mergeCell ref="C182:C183"/>
    <mergeCell ref="D182:D183"/>
    <mergeCell ref="E182:E183"/>
    <mergeCell ref="F182:F183"/>
    <mergeCell ref="H182:H183"/>
    <mergeCell ref="I182:I18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oddFooter xml:space="preserve">&amp;C &amp;P </oddFooter>
  </headerFooter>
  <ignoredErrors>
    <ignoredError sqref="G188 R191:R196 G157:G163 B151:B164 R150" formulaRange="1"/>
    <ignoredError sqref="B185 G18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林丹莉</cp:lastModifiedBy>
  <cp:lastPrinted>2022-04-15T07:16:31Z</cp:lastPrinted>
  <dcterms:created xsi:type="dcterms:W3CDTF">2009-05-20T05:51:10Z</dcterms:created>
  <dcterms:modified xsi:type="dcterms:W3CDTF">2024-05-13T01:51:51Z</dcterms:modified>
  <cp:category/>
  <cp:version/>
  <cp:contentType/>
  <cp:contentStatus/>
</cp:coreProperties>
</file>