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工作表1" sheetId="1" r:id="rId1"/>
    <sheet name="工作表3" sheetId="3" r:id="rId2"/>
    <sheet name="工作表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4" l="1"/>
  <c r="K19" i="4"/>
  <c r="L23" i="4" s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4" i="4"/>
  <c r="E19" i="4" s="1"/>
  <c r="L27" i="4"/>
  <c r="L25" i="4"/>
  <c r="B19" i="4"/>
  <c r="A15" i="4"/>
  <c r="A16" i="4" s="1"/>
  <c r="A17" i="4" s="1"/>
  <c r="A14" i="4"/>
  <c r="A5" i="4"/>
  <c r="A6" i="4" s="1"/>
  <c r="A7" i="4" s="1"/>
  <c r="A8" i="4" s="1"/>
  <c r="A9" i="4" s="1"/>
  <c r="A10" i="4" s="1"/>
  <c r="A11" i="4" s="1"/>
  <c r="A12" i="4" s="1"/>
  <c r="A13" i="4" s="1"/>
  <c r="F24" i="4" l="1"/>
  <c r="L24" i="4" s="1"/>
  <c r="F22" i="4"/>
  <c r="F26" i="4"/>
  <c r="L26" i="4" s="1"/>
  <c r="G28" i="3"/>
  <c r="G22" i="3"/>
  <c r="G24" i="3"/>
  <c r="G26" i="3"/>
  <c r="D26" i="3"/>
  <c r="D24" i="3"/>
  <c r="D22" i="3"/>
  <c r="B19" i="3"/>
  <c r="G16" i="3"/>
  <c r="G5" i="3"/>
  <c r="G6" i="3"/>
  <c r="G7" i="3"/>
  <c r="G8" i="3"/>
  <c r="G9" i="3"/>
  <c r="G10" i="3"/>
  <c r="G11" i="3"/>
  <c r="G12" i="3"/>
  <c r="G13" i="3"/>
  <c r="G14" i="3"/>
  <c r="G15" i="3"/>
  <c r="G17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G4" i="3"/>
  <c r="F16" i="1"/>
  <c r="O16" i="1"/>
  <c r="N16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2" i="1"/>
  <c r="G24" i="1"/>
  <c r="G23" i="1"/>
  <c r="G22" i="1"/>
  <c r="L28" i="4" l="1"/>
  <c r="D19" i="3"/>
  <c r="G19" i="3" s="1"/>
  <c r="G25" i="1"/>
  <c r="E24" i="1"/>
  <c r="E23" i="1"/>
  <c r="E22" i="1"/>
  <c r="G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6" i="1"/>
</calcChain>
</file>

<file path=xl/sharedStrings.xml><?xml version="1.0" encoding="utf-8"?>
<sst xmlns="http://schemas.openxmlformats.org/spreadsheetml/2006/main" count="189" uniqueCount="105">
  <si>
    <t>地號</t>
  </si>
  <si>
    <t>面積</t>
  </si>
  <si>
    <t>面積比例</t>
  </si>
  <si>
    <t>公告現值</t>
  </si>
  <si>
    <t>208-1</t>
  </si>
  <si>
    <t>222-3</t>
    <phoneticPr fontId="3" type="noConversion"/>
  </si>
  <si>
    <t>案面積比例加權平均計算公告現值</t>
    <phoneticPr fontId="3" type="noConversion"/>
  </si>
  <si>
    <t>綠建築</t>
    <phoneticPr fontId="3" type="noConversion"/>
  </si>
  <si>
    <t>無障礙</t>
    <phoneticPr fontId="3" type="noConversion"/>
  </si>
  <si>
    <t>耐震設計</t>
    <phoneticPr fontId="3" type="noConversion"/>
  </si>
  <si>
    <t>容積獎勵</t>
    <phoneticPr fontId="3" type="noConversion"/>
  </si>
  <si>
    <t>加權後公告現值</t>
    <phoneticPr fontId="3" type="noConversion"/>
  </si>
  <si>
    <t>比例</t>
    <phoneticPr fontId="3" type="noConversion"/>
  </si>
  <si>
    <t>保證金</t>
    <phoneticPr fontId="3" type="noConversion"/>
  </si>
  <si>
    <t>行政區</t>
  </si>
  <si>
    <t>地段</t>
  </si>
  <si>
    <t>公告現值總額</t>
  </si>
  <si>
    <t>全區公告現值總額</t>
  </si>
  <si>
    <t>加權後土地公告現值</t>
  </si>
  <si>
    <t>項目</t>
  </si>
  <si>
    <t>獎勵樓地板面積</t>
  </si>
  <si>
    <t>都市更新容積獎勵辦法規定乘數</t>
  </si>
  <si>
    <t>應繳交保證金數額</t>
  </si>
  <si>
    <t>桃園區</t>
    <phoneticPr fontId="3" type="noConversion"/>
  </si>
  <si>
    <t>東門段</t>
    <phoneticPr fontId="3" type="noConversion"/>
  </si>
  <si>
    <t>208-1</t>
    <phoneticPr fontId="3" type="noConversion"/>
  </si>
  <si>
    <t xml:space="preserve"> 筆數</t>
    <phoneticPr fontId="3" type="noConversion"/>
  </si>
  <si>
    <t>基地總面積</t>
    <phoneticPr fontId="3" type="noConversion"/>
  </si>
  <si>
    <t>綠建築</t>
    <phoneticPr fontId="3" type="noConversion"/>
  </si>
  <si>
    <t>地址</t>
    <phoneticPr fontId="3" type="noConversion"/>
  </si>
  <si>
    <t>一、申請基地地籍資料一覽表</t>
    <phoneticPr fontId="3" type="noConversion"/>
  </si>
  <si>
    <t>二、加權計算報核公告土地現值</t>
    <phoneticPr fontId="3" type="noConversion"/>
  </si>
  <si>
    <t>三、應繳交保證金項目及數額</t>
    <phoneticPr fontId="3" type="noConversion"/>
  </si>
  <si>
    <t>案名</t>
    <phoneticPr fontId="3" type="noConversion"/>
  </si>
  <si>
    <t>實施者</t>
    <phoneticPr fontId="3" type="noConversion"/>
  </si>
  <si>
    <t>印章</t>
    <phoneticPr fontId="3" type="noConversion"/>
  </si>
  <si>
    <t>智慧建築</t>
    <phoneticPr fontId="3" type="noConversion"/>
  </si>
  <si>
    <t>無障礙住宅標章</t>
    <phoneticPr fontId="3" type="noConversion"/>
  </si>
  <si>
    <t>新建住宅性能評估之無障礙環境</t>
    <phoneticPr fontId="3" type="noConversion"/>
  </si>
  <si>
    <t>耐震標章</t>
    <phoneticPr fontId="3" type="noConversion"/>
  </si>
  <si>
    <t>新建住宅性能評估之結構安全性</t>
    <phoneticPr fontId="3" type="noConversion"/>
  </si>
  <si>
    <t>應繳交保證金總額</t>
    <phoneticPr fontId="3" type="noConversion"/>
  </si>
  <si>
    <t>本項不申請</t>
  </si>
  <si>
    <t>本項不申請</t>
    <phoneticPr fontId="3" type="noConversion"/>
  </si>
  <si>
    <t>擬訂桃園市桃園區東門段208-1地號等14筆土地(東門停車場)都市更新事業計畫案</t>
    <phoneticPr fontId="3" type="noConversion"/>
  </si>
  <si>
    <t>立信工營造股份有限公司</t>
    <phoneticPr fontId="3" type="noConversion"/>
  </si>
  <si>
    <t>代表人</t>
    <phoneticPr fontId="3" type="noConversion"/>
  </si>
  <si>
    <t>李榮和</t>
    <phoneticPr fontId="3" type="noConversion"/>
  </si>
  <si>
    <t>台北市信義區忠孝東路五段552號10樓</t>
    <phoneticPr fontId="3" type="noConversion"/>
  </si>
  <si>
    <t>桃園市都市更新申請建築容積獎勵保證金計算說明</t>
    <phoneticPr fontId="3" type="noConversion"/>
  </si>
  <si>
    <t>中華民國109年2月3日</t>
    <phoneticPr fontId="3" type="noConversion"/>
  </si>
  <si>
    <t>備註</t>
    <phoneticPr fontId="3" type="noConversion"/>
  </si>
  <si>
    <t>全區公告現值總額</t>
    <phoneticPr fontId="3" type="noConversion"/>
  </si>
  <si>
    <t>請依報核當期土地登記謄本所載面積乘以公告現值之總額</t>
    <phoneticPr fontId="3" type="noConversion"/>
  </si>
  <si>
    <t>報核當期土地登記謄本所載面積之總額</t>
    <phoneticPr fontId="3" type="noConversion"/>
  </si>
  <si>
    <t>全區公告現值總額除以基地總面積</t>
    <phoneticPr fontId="3" type="noConversion"/>
  </si>
  <si>
    <t>獎勵樓地板面積</t>
    <phoneticPr fontId="3" type="noConversion"/>
  </si>
  <si>
    <t>請依核定都是更新事業計畫內容所載為準</t>
    <phoneticPr fontId="3" type="noConversion"/>
  </si>
  <si>
    <t>都市更新容積獎勵辦法規定乘數</t>
    <phoneticPr fontId="3" type="noConversion"/>
  </si>
  <si>
    <t>依照都市更新建築容積獎勵辦法第18條規定，保證金乘數為0.7</t>
    <phoneticPr fontId="3" type="noConversion"/>
  </si>
  <si>
    <t>應繳交保證金數額</t>
    <phoneticPr fontId="3" type="noConversion"/>
  </si>
  <si>
    <t>獎勵樓地板面積*加權後土地公告現值*都市更新建築容積獎勵辦法規定乘數</t>
    <phoneticPr fontId="3" type="noConversion"/>
  </si>
  <si>
    <t>應繳交保證金總額</t>
    <phoneticPr fontId="3" type="noConversion"/>
  </si>
  <si>
    <t>應繳交保證金數額加總</t>
    <phoneticPr fontId="3" type="noConversion"/>
  </si>
  <si>
    <t>填表說明</t>
    <phoneticPr fontId="3" type="noConversion"/>
  </si>
  <si>
    <t>統一編號</t>
    <phoneticPr fontId="3" type="noConversion"/>
  </si>
  <si>
    <t>一、申請基地地籍資料一覽表</t>
  </si>
  <si>
    <t xml:space="preserve"> 編號</t>
  </si>
  <si>
    <t>小段</t>
  </si>
  <si>
    <t>二、加權計算報核公告土地現值</t>
  </si>
  <si>
    <t>基地總面積</t>
  </si>
  <si>
    <t>三、應繳交保證金項目及數額</t>
  </si>
  <si>
    <t>乘數</t>
  </si>
  <si>
    <t>新建住宅性能評估之無障礙環境</t>
  </si>
  <si>
    <t>新建住宅性能評估之結構安全性</t>
  </si>
  <si>
    <t>應繳交保證金總額</t>
  </si>
  <si>
    <t>案名</t>
  </si>
  <si>
    <t>實施者</t>
  </si>
  <si>
    <t>印章</t>
  </si>
  <si>
    <t>代表人</t>
  </si>
  <si>
    <t>統一編號</t>
  </si>
  <si>
    <t>地址</t>
  </si>
  <si>
    <t>填表說明</t>
  </si>
  <si>
    <t>報核當期土地登記謄本所載面積之總額</t>
  </si>
  <si>
    <t>請依報核當期土地登記謄本所載面積乘以公告現值之總額</t>
  </si>
  <si>
    <t>全區公告現值總額除以基地總面積</t>
  </si>
  <si>
    <t>請依核定都市更新事業計畫內容所載為準</t>
  </si>
  <si>
    <t>依照都市更新建築容積獎勵辦法第18條規定，保證金乘數為0.7</t>
  </si>
  <si>
    <t>獎勵樓地板面積*加權後土地公告現值*都市更新建築容積獎勵辦法規定乘數</t>
  </si>
  <si>
    <t>應繳交保證金數額加總</t>
  </si>
  <si>
    <t>桃園市都市更新申請建築容積獎勵保證金計算說明</t>
    <phoneticPr fontId="3" type="noConversion"/>
  </si>
  <si>
    <t>報核日期</t>
    <phoneticPr fontId="3" type="noConversion"/>
  </si>
  <si>
    <t>108.5.30</t>
    <phoneticPr fontId="3" type="noConversion"/>
  </si>
  <si>
    <t>桃園</t>
    <phoneticPr fontId="3" type="noConversion"/>
  </si>
  <si>
    <t>台北市信義區忠孝東路五段552號10樓</t>
    <phoneticPr fontId="3" type="noConversion"/>
  </si>
  <si>
    <t>耐震設計標章</t>
    <phoneticPr fontId="3" type="noConversion"/>
  </si>
  <si>
    <t>候選綠建築</t>
    <phoneticPr fontId="3" type="noConversion"/>
  </si>
  <si>
    <t>候選智慧建築</t>
    <phoneticPr fontId="3" type="noConversion"/>
  </si>
  <si>
    <t>無障礙住宅建築標章</t>
    <phoneticPr fontId="3" type="noConversion"/>
  </si>
  <si>
    <t>桃園</t>
    <phoneticPr fontId="3" type="noConversion"/>
  </si>
  <si>
    <t>擬定桃園市桃園區桃園段1地號等14筆土地都市更新事業計畫</t>
    <phoneticPr fontId="3" type="noConversion"/>
  </si>
  <si>
    <r>
      <rPr>
        <sz val="12"/>
        <color rgb="FF000000"/>
        <rFont val="新細明體"/>
        <family val="1"/>
        <charset val="136"/>
      </rPr>
      <t>○○</t>
    </r>
    <r>
      <rPr>
        <sz val="12"/>
        <color rgb="FF000000"/>
        <rFont val="標楷體"/>
        <family val="4"/>
        <charset val="136"/>
      </rPr>
      <t>營造股份有限公司</t>
    </r>
    <phoneticPr fontId="3" type="noConversion"/>
  </si>
  <si>
    <t>○○○</t>
    <phoneticPr fontId="3" type="noConversion"/>
  </si>
  <si>
    <t>○○○○○○</t>
    <phoneticPr fontId="3" type="noConversion"/>
  </si>
  <si>
    <t>中華民國    年   月    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</si>
</sst>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.00_ "/>
  </numFmts>
  <fonts count="16" x14ac:knownFonts="1">
    <font>
      <sz val="11"/>
      <color theme="1"/>
      <name val="新細明體"/>
      <family val="2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2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176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176" fontId="6" fillId="0" borderId="1" xfId="0" applyNumberFormat="1" applyFont="1" applyBorder="1"/>
    <xf numFmtId="176" fontId="6" fillId="0" borderId="9" xfId="0" applyNumberFormat="1" applyFont="1" applyBorder="1"/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77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177" fontId="6" fillId="0" borderId="9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37" xfId="0" applyNumberFormat="1" applyFont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37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6" fontId="8" fillId="0" borderId="4" xfId="0" applyNumberFormat="1" applyFont="1" applyBorder="1" applyAlignment="1">
      <alignment horizontal="center" vertical="top"/>
    </xf>
    <xf numFmtId="176" fontId="8" fillId="0" borderId="29" xfId="0" applyNumberFormat="1" applyFont="1" applyBorder="1" applyAlignment="1">
      <alignment horizontal="center" vertical="top"/>
    </xf>
    <xf numFmtId="176" fontId="8" fillId="0" borderId="37" xfId="0" applyNumberFormat="1" applyFont="1" applyBorder="1" applyAlignment="1">
      <alignment horizontal="center" vertical="top"/>
    </xf>
    <xf numFmtId="176" fontId="10" fillId="0" borderId="1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vertical="center" wrapText="1"/>
    </xf>
    <xf numFmtId="176" fontId="10" fillId="0" borderId="36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5"/>
  <sheetViews>
    <sheetView workbookViewId="0">
      <selection activeCell="F3" sqref="F3:F15"/>
    </sheetView>
  </sheetViews>
  <sheetFormatPr defaultRowHeight="15.75" x14ac:dyDescent="0.25"/>
  <cols>
    <col min="5" max="5" width="17.28515625" customWidth="1"/>
    <col min="6" max="6" width="12.7109375" bestFit="1" customWidth="1"/>
    <col min="7" max="7" width="16.42578125" customWidth="1"/>
    <col min="14" max="14" width="10.7109375" bestFit="1" customWidth="1"/>
  </cols>
  <sheetData>
    <row r="1" spans="3:15" ht="49.5" x14ac:dyDescent="0.25">
      <c r="C1" s="2" t="s">
        <v>0</v>
      </c>
      <c r="D1" s="2" t="s">
        <v>1</v>
      </c>
      <c r="E1" s="2" t="s">
        <v>2</v>
      </c>
      <c r="F1" s="2" t="s">
        <v>3</v>
      </c>
      <c r="G1" s="3" t="s">
        <v>6</v>
      </c>
      <c r="K1" s="2" t="s">
        <v>0</v>
      </c>
      <c r="L1" s="2" t="s">
        <v>1</v>
      </c>
      <c r="M1" s="2" t="s">
        <v>3</v>
      </c>
    </row>
    <row r="2" spans="3:15" x14ac:dyDescent="0.25">
      <c r="C2" s="4" t="s">
        <v>4</v>
      </c>
      <c r="D2" s="4">
        <v>44</v>
      </c>
      <c r="E2" s="5">
        <f>D2/D16</f>
        <v>1.2757320962597855E-2</v>
      </c>
      <c r="F2" s="4">
        <v>77700</v>
      </c>
      <c r="G2" s="6">
        <f>F2*E2</f>
        <v>991.24383879385334</v>
      </c>
      <c r="K2" s="4" t="s">
        <v>4</v>
      </c>
      <c r="L2" s="4">
        <v>44</v>
      </c>
      <c r="M2" s="4">
        <v>77700</v>
      </c>
      <c r="N2">
        <f>M2*L2</f>
        <v>3418800</v>
      </c>
    </row>
    <row r="3" spans="3:15" x14ac:dyDescent="0.25">
      <c r="C3" s="4">
        <v>209</v>
      </c>
      <c r="D3" s="4">
        <v>90</v>
      </c>
      <c r="E3" s="5">
        <f>D3/D16</f>
        <v>2.6094520150768338E-2</v>
      </c>
      <c r="F3" s="4">
        <v>77700</v>
      </c>
      <c r="G3" s="6">
        <f t="shared" ref="G3:G15" si="0">F3*E3</f>
        <v>2027.5442157146999</v>
      </c>
      <c r="K3" s="4">
        <v>209</v>
      </c>
      <c r="L3" s="4">
        <v>90</v>
      </c>
      <c r="M3" s="4">
        <v>77700</v>
      </c>
      <c r="N3">
        <f t="shared" ref="N3:N15" si="1">M3*L3</f>
        <v>6993000</v>
      </c>
    </row>
    <row r="4" spans="3:15" x14ac:dyDescent="0.25">
      <c r="C4" s="4">
        <v>210</v>
      </c>
      <c r="D4" s="4">
        <v>140</v>
      </c>
      <c r="E4" s="5">
        <f>D4/$D16</f>
        <v>4.0591475790084083E-2</v>
      </c>
      <c r="F4" s="4">
        <v>79695</v>
      </c>
      <c r="G4" s="6">
        <f t="shared" si="0"/>
        <v>3234.9376630907509</v>
      </c>
      <c r="K4" s="4">
        <v>210</v>
      </c>
      <c r="L4" s="4">
        <v>140</v>
      </c>
      <c r="M4" s="4">
        <v>79695</v>
      </c>
      <c r="N4">
        <f t="shared" si="1"/>
        <v>11157300</v>
      </c>
    </row>
    <row r="5" spans="3:15" x14ac:dyDescent="0.25">
      <c r="C5" s="4">
        <v>211</v>
      </c>
      <c r="D5" s="4">
        <v>62</v>
      </c>
      <c r="E5" s="5">
        <f>D5/$D16</f>
        <v>1.7976224992751522E-2</v>
      </c>
      <c r="F5" s="7">
        <v>170500</v>
      </c>
      <c r="G5" s="6">
        <f t="shared" si="0"/>
        <v>3064.9463612641343</v>
      </c>
      <c r="K5" s="4">
        <v>211</v>
      </c>
      <c r="L5" s="4">
        <v>62</v>
      </c>
      <c r="M5" s="7">
        <v>170500</v>
      </c>
      <c r="N5">
        <f t="shared" si="1"/>
        <v>10571000</v>
      </c>
    </row>
    <row r="6" spans="3:15" x14ac:dyDescent="0.25">
      <c r="C6" s="4">
        <v>213</v>
      </c>
      <c r="D6" s="4">
        <v>38</v>
      </c>
      <c r="E6" s="5">
        <f>D6/$D16</f>
        <v>1.1017686285879966E-2</v>
      </c>
      <c r="F6" s="4">
        <v>110263</v>
      </c>
      <c r="G6" s="6">
        <f t="shared" si="0"/>
        <v>1214.8431429399827</v>
      </c>
      <c r="K6" s="4">
        <v>213</v>
      </c>
      <c r="L6" s="4">
        <v>38</v>
      </c>
      <c r="M6" s="4">
        <v>110263</v>
      </c>
      <c r="N6">
        <f t="shared" si="1"/>
        <v>4189994</v>
      </c>
    </row>
    <row r="7" spans="3:15" x14ac:dyDescent="0.25">
      <c r="C7" s="4">
        <v>215</v>
      </c>
      <c r="D7" s="4">
        <v>232</v>
      </c>
      <c r="E7" s="5">
        <f>D7/$D16</f>
        <v>6.7265874166425058E-2</v>
      </c>
      <c r="F7" s="4">
        <v>77700</v>
      </c>
      <c r="G7" s="6">
        <f t="shared" si="0"/>
        <v>5226.5584227312265</v>
      </c>
      <c r="K7" s="4">
        <v>215</v>
      </c>
      <c r="L7" s="4">
        <v>232</v>
      </c>
      <c r="M7" s="4">
        <v>77700</v>
      </c>
      <c r="N7">
        <f t="shared" si="1"/>
        <v>18026400</v>
      </c>
    </row>
    <row r="8" spans="3:15" x14ac:dyDescent="0.25">
      <c r="C8" s="4">
        <v>216</v>
      </c>
      <c r="D8" s="4">
        <v>1035</v>
      </c>
      <c r="E8" s="5">
        <f>D8/$D16</f>
        <v>0.30008698173383591</v>
      </c>
      <c r="F8" s="4">
        <v>110263</v>
      </c>
      <c r="G8" s="6">
        <f t="shared" si="0"/>
        <v>33088.490866917949</v>
      </c>
      <c r="K8" s="4">
        <v>216</v>
      </c>
      <c r="L8" s="4">
        <v>1035</v>
      </c>
      <c r="M8" s="4">
        <v>110263</v>
      </c>
      <c r="N8">
        <f t="shared" si="1"/>
        <v>114122205</v>
      </c>
    </row>
    <row r="9" spans="3:15" x14ac:dyDescent="0.25">
      <c r="C9" s="4">
        <v>217</v>
      </c>
      <c r="D9" s="4">
        <v>695</v>
      </c>
      <c r="E9" s="5">
        <f>D9/$D16</f>
        <v>0.20150768338648883</v>
      </c>
      <c r="F9" s="4">
        <v>131851</v>
      </c>
      <c r="G9" s="6">
        <f t="shared" si="0"/>
        <v>26568.989562191939</v>
      </c>
      <c r="K9" s="4">
        <v>217</v>
      </c>
      <c r="L9" s="4">
        <v>695</v>
      </c>
      <c r="M9" s="4">
        <v>131851</v>
      </c>
      <c r="N9">
        <f t="shared" si="1"/>
        <v>91636445</v>
      </c>
    </row>
    <row r="10" spans="3:15" x14ac:dyDescent="0.25">
      <c r="C10" s="4">
        <v>218</v>
      </c>
      <c r="D10" s="4">
        <v>25</v>
      </c>
      <c r="E10" s="5">
        <f>D10/$D16</f>
        <v>7.2484778196578717E-3</v>
      </c>
      <c r="F10" s="4">
        <v>131851</v>
      </c>
      <c r="G10" s="6">
        <f t="shared" si="0"/>
        <v>955.71904899971003</v>
      </c>
      <c r="K10" s="4">
        <v>218</v>
      </c>
      <c r="L10" s="4">
        <v>25</v>
      </c>
      <c r="M10" s="4">
        <v>131851</v>
      </c>
      <c r="N10">
        <f t="shared" si="1"/>
        <v>3296275</v>
      </c>
    </row>
    <row r="11" spans="3:15" x14ac:dyDescent="0.25">
      <c r="C11" s="4">
        <v>219</v>
      </c>
      <c r="D11" s="4">
        <v>20</v>
      </c>
      <c r="E11" s="5">
        <f>D11/$D16</f>
        <v>5.7987822557262975E-3</v>
      </c>
      <c r="F11" s="4">
        <v>131851</v>
      </c>
      <c r="G11" s="6">
        <f t="shared" si="0"/>
        <v>764.57523919976802</v>
      </c>
      <c r="K11" s="4">
        <v>219</v>
      </c>
      <c r="L11" s="4">
        <v>20</v>
      </c>
      <c r="M11" s="4">
        <v>131851</v>
      </c>
      <c r="N11">
        <f t="shared" si="1"/>
        <v>2637020</v>
      </c>
    </row>
    <row r="12" spans="3:15" x14ac:dyDescent="0.25">
      <c r="C12" s="4">
        <v>220</v>
      </c>
      <c r="D12" s="4">
        <v>850</v>
      </c>
      <c r="E12" s="5">
        <f>D12/$D16</f>
        <v>0.24644824586836764</v>
      </c>
      <c r="F12" s="4">
        <v>78042</v>
      </c>
      <c r="G12" s="6">
        <f t="shared" si="0"/>
        <v>19233.314004059146</v>
      </c>
      <c r="K12" s="4">
        <v>220</v>
      </c>
      <c r="L12" s="4">
        <v>850</v>
      </c>
      <c r="M12" s="4">
        <v>78042</v>
      </c>
      <c r="N12">
        <f t="shared" si="1"/>
        <v>66335700</v>
      </c>
    </row>
    <row r="13" spans="3:15" x14ac:dyDescent="0.25">
      <c r="C13" s="4">
        <v>222</v>
      </c>
      <c r="D13" s="4">
        <v>145</v>
      </c>
      <c r="E13" s="5">
        <f>D13/$D16</f>
        <v>4.2041171354015659E-2</v>
      </c>
      <c r="F13" s="4">
        <v>115017</v>
      </c>
      <c r="G13" s="6">
        <f t="shared" si="0"/>
        <v>4835.4494056248195</v>
      </c>
      <c r="K13" s="4">
        <v>222</v>
      </c>
      <c r="L13" s="4">
        <v>145</v>
      </c>
      <c r="M13" s="4">
        <v>115017</v>
      </c>
      <c r="N13">
        <f t="shared" si="1"/>
        <v>16677465</v>
      </c>
    </row>
    <row r="14" spans="3:15" x14ac:dyDescent="0.25">
      <c r="C14" s="4" t="s">
        <v>5</v>
      </c>
      <c r="D14" s="8">
        <v>72</v>
      </c>
      <c r="E14" s="5">
        <f>D14/$D16</f>
        <v>2.0875616120614671E-2</v>
      </c>
      <c r="F14" s="8">
        <v>77700</v>
      </c>
      <c r="G14" s="6">
        <f t="shared" si="0"/>
        <v>1622.0353725717598</v>
      </c>
      <c r="K14" s="4" t="s">
        <v>5</v>
      </c>
      <c r="L14" s="8">
        <v>72</v>
      </c>
      <c r="M14" s="8">
        <v>77700</v>
      </c>
      <c r="N14">
        <f t="shared" si="1"/>
        <v>5594400</v>
      </c>
    </row>
    <row r="15" spans="3:15" x14ac:dyDescent="0.25">
      <c r="C15" s="4">
        <v>813</v>
      </c>
      <c r="D15" s="4">
        <v>1</v>
      </c>
      <c r="E15" s="5">
        <f>D15/$D16</f>
        <v>2.8993911278631486E-4</v>
      </c>
      <c r="F15" s="4">
        <v>170500</v>
      </c>
      <c r="G15" s="6">
        <f t="shared" si="0"/>
        <v>49.434618730066681</v>
      </c>
      <c r="K15" s="4">
        <v>813</v>
      </c>
      <c r="L15" s="4">
        <v>1</v>
      </c>
      <c r="M15" s="4">
        <v>170500</v>
      </c>
      <c r="N15">
        <f t="shared" si="1"/>
        <v>170500</v>
      </c>
    </row>
    <row r="16" spans="3:15" x14ac:dyDescent="0.25">
      <c r="D16">
        <f>SUM(D2:D15)</f>
        <v>3449</v>
      </c>
      <c r="F16">
        <f>SUM(F2:F15)/14</f>
        <v>110045.21428571429</v>
      </c>
      <c r="G16">
        <f>SUM(G2:G15)</f>
        <v>102878.08176282982</v>
      </c>
      <c r="N16">
        <f>SUM(N2:N15)</f>
        <v>354826504</v>
      </c>
      <c r="O16">
        <f>N16/D16</f>
        <v>102878.08176282981</v>
      </c>
    </row>
    <row r="21" spans="3:7" x14ac:dyDescent="0.25">
      <c r="D21" t="s">
        <v>10</v>
      </c>
      <c r="E21" t="s">
        <v>11</v>
      </c>
      <c r="F21" t="s">
        <v>12</v>
      </c>
      <c r="G21" t="s">
        <v>13</v>
      </c>
    </row>
    <row r="22" spans="3:7" x14ac:dyDescent="0.25">
      <c r="C22" t="s">
        <v>7</v>
      </c>
      <c r="D22">
        <v>475.96</v>
      </c>
      <c r="E22">
        <f>G16</f>
        <v>102878.08176282982</v>
      </c>
      <c r="F22">
        <v>0.7</v>
      </c>
      <c r="G22" s="1">
        <f>E22*D22*F22</f>
        <v>34276096.257085532</v>
      </c>
    </row>
    <row r="23" spans="3:7" x14ac:dyDescent="0.25">
      <c r="C23" t="s">
        <v>8</v>
      </c>
      <c r="D23">
        <v>396.64</v>
      </c>
      <c r="E23">
        <f>E22</f>
        <v>102878.08176282982</v>
      </c>
      <c r="F23">
        <v>0.7</v>
      </c>
      <c r="G23" s="1">
        <f>E23*D23*0.7</f>
        <v>28563893.645286173</v>
      </c>
    </row>
    <row r="24" spans="3:7" x14ac:dyDescent="0.25">
      <c r="C24" t="s">
        <v>9</v>
      </c>
      <c r="D24">
        <v>793.27</v>
      </c>
      <c r="E24">
        <f>E23</f>
        <v>102878.08176282982</v>
      </c>
      <c r="F24">
        <v>0.7</v>
      </c>
      <c r="G24" s="1">
        <f>E24*D24*0.7</f>
        <v>57127067.144000009</v>
      </c>
    </row>
    <row r="25" spans="3:7" x14ac:dyDescent="0.25">
      <c r="G25" s="1">
        <f>SUM(G22:G24)</f>
        <v>119967057.04637171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F4" sqref="F4:F17"/>
    </sheetView>
  </sheetViews>
  <sheetFormatPr defaultRowHeight="15.75" x14ac:dyDescent="0.25"/>
  <cols>
    <col min="1" max="1" width="22.85546875" customWidth="1"/>
    <col min="2" max="2" width="12.5703125" customWidth="1"/>
    <col min="3" max="3" width="15" customWidth="1"/>
    <col min="4" max="4" width="12.140625" customWidth="1"/>
    <col min="6" max="6" width="16.85546875" customWidth="1"/>
    <col min="7" max="7" width="21.140625" customWidth="1"/>
  </cols>
  <sheetData>
    <row r="1" spans="1:7" ht="22.5" thickTop="1" thickBot="1" x14ac:dyDescent="0.35">
      <c r="A1" s="82" t="s">
        <v>49</v>
      </c>
      <c r="B1" s="83"/>
      <c r="C1" s="83"/>
      <c r="D1" s="83"/>
      <c r="E1" s="83"/>
      <c r="F1" s="83"/>
      <c r="G1" s="84"/>
    </row>
    <row r="2" spans="1:7" ht="18" thickTop="1" x14ac:dyDescent="0.25">
      <c r="A2" s="87" t="s">
        <v>30</v>
      </c>
      <c r="B2" s="88"/>
      <c r="C2" s="88"/>
      <c r="D2" s="88"/>
      <c r="E2" s="88"/>
      <c r="F2" s="88"/>
      <c r="G2" s="89"/>
    </row>
    <row r="3" spans="1:7" x14ac:dyDescent="0.25">
      <c r="A3" s="9" t="s">
        <v>26</v>
      </c>
      <c r="B3" s="10" t="s">
        <v>14</v>
      </c>
      <c r="C3" s="10" t="s">
        <v>15</v>
      </c>
      <c r="D3" s="10" t="s">
        <v>0</v>
      </c>
      <c r="E3" s="10" t="s">
        <v>1</v>
      </c>
      <c r="F3" s="10" t="s">
        <v>3</v>
      </c>
      <c r="G3" s="11" t="s">
        <v>16</v>
      </c>
    </row>
    <row r="4" spans="1:7" x14ac:dyDescent="0.25">
      <c r="A4" s="16">
        <v>1</v>
      </c>
      <c r="B4" s="12" t="s">
        <v>23</v>
      </c>
      <c r="C4" s="12" t="s">
        <v>24</v>
      </c>
      <c r="D4" s="23" t="s">
        <v>25</v>
      </c>
      <c r="E4" s="12">
        <v>44</v>
      </c>
      <c r="F4" s="18">
        <v>77700</v>
      </c>
      <c r="G4" s="19">
        <f>F4*E4</f>
        <v>3418800</v>
      </c>
    </row>
    <row r="5" spans="1:7" x14ac:dyDescent="0.25">
      <c r="A5" s="16">
        <f>A4+1</f>
        <v>2</v>
      </c>
      <c r="B5" s="12" t="s">
        <v>23</v>
      </c>
      <c r="C5" s="12" t="s">
        <v>24</v>
      </c>
      <c r="D5" s="14">
        <v>209</v>
      </c>
      <c r="E5" s="13">
        <v>90</v>
      </c>
      <c r="F5" s="20">
        <v>77700</v>
      </c>
      <c r="G5" s="19">
        <f t="shared" ref="G5:G17" si="0">F5*E5</f>
        <v>6993000</v>
      </c>
    </row>
    <row r="6" spans="1:7" x14ac:dyDescent="0.25">
      <c r="A6" s="16">
        <f t="shared" ref="A6:A17" si="1">A5+1</f>
        <v>3</v>
      </c>
      <c r="B6" s="12" t="s">
        <v>23</v>
      </c>
      <c r="C6" s="12" t="s">
        <v>24</v>
      </c>
      <c r="D6" s="14">
        <v>210</v>
      </c>
      <c r="E6" s="13">
        <v>140</v>
      </c>
      <c r="F6" s="20">
        <v>79695</v>
      </c>
      <c r="G6" s="19">
        <f t="shared" si="0"/>
        <v>11157300</v>
      </c>
    </row>
    <row r="7" spans="1:7" x14ac:dyDescent="0.25">
      <c r="A7" s="16">
        <f t="shared" si="1"/>
        <v>4</v>
      </c>
      <c r="B7" s="12" t="s">
        <v>23</v>
      </c>
      <c r="C7" s="12" t="s">
        <v>24</v>
      </c>
      <c r="D7" s="14">
        <v>211</v>
      </c>
      <c r="E7" s="13">
        <v>62</v>
      </c>
      <c r="F7" s="21">
        <v>170500</v>
      </c>
      <c r="G7" s="19">
        <f t="shared" si="0"/>
        <v>10571000</v>
      </c>
    </row>
    <row r="8" spans="1:7" x14ac:dyDescent="0.25">
      <c r="A8" s="16">
        <f t="shared" si="1"/>
        <v>5</v>
      </c>
      <c r="B8" s="12" t="s">
        <v>23</v>
      </c>
      <c r="C8" s="12" t="s">
        <v>24</v>
      </c>
      <c r="D8" s="14">
        <v>213</v>
      </c>
      <c r="E8" s="13">
        <v>38</v>
      </c>
      <c r="F8" s="20">
        <v>110263</v>
      </c>
      <c r="G8" s="19">
        <f t="shared" si="0"/>
        <v>4189994</v>
      </c>
    </row>
    <row r="9" spans="1:7" x14ac:dyDescent="0.25">
      <c r="A9" s="16">
        <f t="shared" si="1"/>
        <v>6</v>
      </c>
      <c r="B9" s="12" t="s">
        <v>23</v>
      </c>
      <c r="C9" s="12" t="s">
        <v>24</v>
      </c>
      <c r="D9" s="14">
        <v>215</v>
      </c>
      <c r="E9" s="13">
        <v>232</v>
      </c>
      <c r="F9" s="20">
        <v>77700</v>
      </c>
      <c r="G9" s="19">
        <f t="shared" si="0"/>
        <v>18026400</v>
      </c>
    </row>
    <row r="10" spans="1:7" x14ac:dyDescent="0.25">
      <c r="A10" s="16">
        <f t="shared" si="1"/>
        <v>7</v>
      </c>
      <c r="B10" s="12" t="s">
        <v>23</v>
      </c>
      <c r="C10" s="12" t="s">
        <v>24</v>
      </c>
      <c r="D10" s="14">
        <v>216</v>
      </c>
      <c r="E10" s="13">
        <v>1035</v>
      </c>
      <c r="F10" s="20">
        <v>110263</v>
      </c>
      <c r="G10" s="19">
        <f t="shared" si="0"/>
        <v>114122205</v>
      </c>
    </row>
    <row r="11" spans="1:7" x14ac:dyDescent="0.25">
      <c r="A11" s="16">
        <f t="shared" si="1"/>
        <v>8</v>
      </c>
      <c r="B11" s="12" t="s">
        <v>23</v>
      </c>
      <c r="C11" s="12" t="s">
        <v>24</v>
      </c>
      <c r="D11" s="14">
        <v>217</v>
      </c>
      <c r="E11" s="13">
        <v>695</v>
      </c>
      <c r="F11" s="20">
        <v>131851</v>
      </c>
      <c r="G11" s="19">
        <f t="shared" si="0"/>
        <v>91636445</v>
      </c>
    </row>
    <row r="12" spans="1:7" x14ac:dyDescent="0.25">
      <c r="A12" s="16">
        <f t="shared" si="1"/>
        <v>9</v>
      </c>
      <c r="B12" s="12" t="s">
        <v>23</v>
      </c>
      <c r="C12" s="12" t="s">
        <v>24</v>
      </c>
      <c r="D12" s="14">
        <v>218</v>
      </c>
      <c r="E12" s="13">
        <v>25</v>
      </c>
      <c r="F12" s="20">
        <v>131851</v>
      </c>
      <c r="G12" s="19">
        <f t="shared" si="0"/>
        <v>3296275</v>
      </c>
    </row>
    <row r="13" spans="1:7" x14ac:dyDescent="0.25">
      <c r="A13" s="16">
        <f t="shared" si="1"/>
        <v>10</v>
      </c>
      <c r="B13" s="12" t="s">
        <v>23</v>
      </c>
      <c r="C13" s="12" t="s">
        <v>24</v>
      </c>
      <c r="D13" s="14">
        <v>219</v>
      </c>
      <c r="E13" s="13">
        <v>20</v>
      </c>
      <c r="F13" s="20">
        <v>131851</v>
      </c>
      <c r="G13" s="19">
        <f t="shared" si="0"/>
        <v>2637020</v>
      </c>
    </row>
    <row r="14" spans="1:7" x14ac:dyDescent="0.25">
      <c r="A14" s="16">
        <f t="shared" si="1"/>
        <v>11</v>
      </c>
      <c r="B14" s="12" t="s">
        <v>23</v>
      </c>
      <c r="C14" s="12" t="s">
        <v>24</v>
      </c>
      <c r="D14" s="14">
        <v>220</v>
      </c>
      <c r="E14" s="13">
        <v>850</v>
      </c>
      <c r="F14" s="20">
        <v>78042</v>
      </c>
      <c r="G14" s="19">
        <f t="shared" si="0"/>
        <v>66335700</v>
      </c>
    </row>
    <row r="15" spans="1:7" x14ac:dyDescent="0.25">
      <c r="A15" s="16">
        <f t="shared" si="1"/>
        <v>12</v>
      </c>
      <c r="B15" s="12" t="s">
        <v>23</v>
      </c>
      <c r="C15" s="12" t="s">
        <v>24</v>
      </c>
      <c r="D15" s="14">
        <v>222</v>
      </c>
      <c r="E15" s="13">
        <v>145</v>
      </c>
      <c r="F15" s="20">
        <v>115017</v>
      </c>
      <c r="G15" s="19">
        <f t="shared" si="0"/>
        <v>16677465</v>
      </c>
    </row>
    <row r="16" spans="1:7" x14ac:dyDescent="0.25">
      <c r="A16" s="16">
        <f t="shared" si="1"/>
        <v>13</v>
      </c>
      <c r="B16" s="12" t="s">
        <v>23</v>
      </c>
      <c r="C16" s="12" t="s">
        <v>24</v>
      </c>
      <c r="D16" s="14" t="s">
        <v>5</v>
      </c>
      <c r="E16" s="15">
        <v>72</v>
      </c>
      <c r="F16" s="22">
        <v>77700</v>
      </c>
      <c r="G16" s="19">
        <f>F16*E16</f>
        <v>5594400</v>
      </c>
    </row>
    <row r="17" spans="1:7" ht="16.5" thickBot="1" x14ac:dyDescent="0.3">
      <c r="A17" s="16">
        <f t="shared" si="1"/>
        <v>14</v>
      </c>
      <c r="B17" s="12" t="s">
        <v>23</v>
      </c>
      <c r="C17" s="12" t="s">
        <v>24</v>
      </c>
      <c r="D17" s="14">
        <v>813</v>
      </c>
      <c r="E17" s="13">
        <v>1</v>
      </c>
      <c r="F17" s="20">
        <v>170500</v>
      </c>
      <c r="G17" s="19">
        <f t="shared" si="0"/>
        <v>170500</v>
      </c>
    </row>
    <row r="18" spans="1:7" ht="18" thickTop="1" x14ac:dyDescent="0.25">
      <c r="A18" s="90" t="s">
        <v>31</v>
      </c>
      <c r="B18" s="91"/>
      <c r="C18" s="91"/>
      <c r="D18" s="91"/>
      <c r="E18" s="91"/>
      <c r="F18" s="91"/>
      <c r="G18" s="92"/>
    </row>
    <row r="19" spans="1:7" ht="32.25" thickBot="1" x14ac:dyDescent="0.3">
      <c r="A19" s="17" t="s">
        <v>27</v>
      </c>
      <c r="B19" s="13">
        <f>SUM(E4:E17)</f>
        <v>3449</v>
      </c>
      <c r="C19" s="13" t="s">
        <v>17</v>
      </c>
      <c r="D19" s="93">
        <f>SUM(G4:G17)</f>
        <v>354826504</v>
      </c>
      <c r="E19" s="93"/>
      <c r="F19" s="13" t="s">
        <v>18</v>
      </c>
      <c r="G19" s="24">
        <f>D19/B19</f>
        <v>102878.08176282981</v>
      </c>
    </row>
    <row r="20" spans="1:7" ht="18" thickTop="1" x14ac:dyDescent="0.25">
      <c r="A20" s="90" t="s">
        <v>32</v>
      </c>
      <c r="B20" s="91"/>
      <c r="C20" s="91"/>
      <c r="D20" s="91"/>
      <c r="E20" s="91"/>
      <c r="F20" s="91"/>
      <c r="G20" s="92"/>
    </row>
    <row r="21" spans="1:7" ht="47.25" x14ac:dyDescent="0.25">
      <c r="A21" s="31" t="s">
        <v>19</v>
      </c>
      <c r="B21" s="64" t="s">
        <v>20</v>
      </c>
      <c r="C21" s="64"/>
      <c r="D21" s="64" t="s">
        <v>18</v>
      </c>
      <c r="E21" s="64"/>
      <c r="F21" s="29" t="s">
        <v>21</v>
      </c>
      <c r="G21" s="30" t="s">
        <v>22</v>
      </c>
    </row>
    <row r="22" spans="1:7" x14ac:dyDescent="0.25">
      <c r="A22" s="25" t="s">
        <v>28</v>
      </c>
      <c r="B22" s="86">
        <v>475.96</v>
      </c>
      <c r="C22" s="86"/>
      <c r="D22" s="85">
        <f>G19</f>
        <v>102878.08176282981</v>
      </c>
      <c r="E22" s="86"/>
      <c r="F22" s="27">
        <v>0.7</v>
      </c>
      <c r="G22" s="28">
        <f>F22*D22*B22</f>
        <v>34276096.257085532</v>
      </c>
    </row>
    <row r="23" spans="1:7" x14ac:dyDescent="0.25">
      <c r="A23" s="25" t="s">
        <v>36</v>
      </c>
      <c r="B23" s="79" t="s">
        <v>42</v>
      </c>
      <c r="C23" s="80"/>
      <c r="D23" s="80"/>
      <c r="E23" s="80"/>
      <c r="F23" s="80"/>
      <c r="G23" s="81"/>
    </row>
    <row r="24" spans="1:7" x14ac:dyDescent="0.25">
      <c r="A24" s="26" t="s">
        <v>37</v>
      </c>
      <c r="B24" s="86">
        <v>793.27</v>
      </c>
      <c r="C24" s="86"/>
      <c r="D24" s="85">
        <f>G19</f>
        <v>102878.08176282981</v>
      </c>
      <c r="E24" s="86"/>
      <c r="F24" s="27">
        <v>0.7</v>
      </c>
      <c r="G24" s="28">
        <f>F24*D24*B24</f>
        <v>57127067.144000001</v>
      </c>
    </row>
    <row r="25" spans="1:7" ht="31.5" x14ac:dyDescent="0.25">
      <c r="A25" s="26" t="s">
        <v>38</v>
      </c>
      <c r="B25" s="79" t="s">
        <v>42</v>
      </c>
      <c r="C25" s="80"/>
      <c r="D25" s="80"/>
      <c r="E25" s="80"/>
      <c r="F25" s="80"/>
      <c r="G25" s="81"/>
    </row>
    <row r="26" spans="1:7" x14ac:dyDescent="0.25">
      <c r="A26" s="25" t="s">
        <v>39</v>
      </c>
      <c r="B26" s="86">
        <v>793.27</v>
      </c>
      <c r="C26" s="86"/>
      <c r="D26" s="85">
        <f>G19</f>
        <v>102878.08176282981</v>
      </c>
      <c r="E26" s="86"/>
      <c r="F26" s="27">
        <v>0.7</v>
      </c>
      <c r="G26" s="28">
        <f>F26*D26*B26</f>
        <v>57127067.144000001</v>
      </c>
    </row>
    <row r="27" spans="1:7" ht="31.5" x14ac:dyDescent="0.25">
      <c r="A27" s="26" t="s">
        <v>40</v>
      </c>
      <c r="B27" s="79" t="s">
        <v>43</v>
      </c>
      <c r="C27" s="80"/>
      <c r="D27" s="80"/>
      <c r="E27" s="80"/>
      <c r="F27" s="80"/>
      <c r="G27" s="81"/>
    </row>
    <row r="28" spans="1:7" x14ac:dyDescent="0.25">
      <c r="A28" s="73" t="s">
        <v>41</v>
      </c>
      <c r="B28" s="74"/>
      <c r="C28" s="74"/>
      <c r="D28" s="74"/>
      <c r="E28" s="74"/>
      <c r="F28" s="74"/>
      <c r="G28" s="77">
        <f>SUM(G22:G27)</f>
        <v>148530230.54508552</v>
      </c>
    </row>
    <row r="29" spans="1:7" ht="16.5" thickBot="1" x14ac:dyDescent="0.3">
      <c r="A29" s="75"/>
      <c r="B29" s="76"/>
      <c r="C29" s="76"/>
      <c r="D29" s="76"/>
      <c r="E29" s="76"/>
      <c r="F29" s="76"/>
      <c r="G29" s="78"/>
    </row>
    <row r="30" spans="1:7" ht="16.5" thickTop="1" x14ac:dyDescent="0.25">
      <c r="A30" s="65" t="s">
        <v>33</v>
      </c>
      <c r="B30" s="66"/>
      <c r="C30" s="67" t="s">
        <v>44</v>
      </c>
      <c r="D30" s="68"/>
      <c r="E30" s="68"/>
      <c r="F30" s="68"/>
      <c r="G30" s="69"/>
    </row>
    <row r="31" spans="1:7" x14ac:dyDescent="0.25">
      <c r="A31" s="44"/>
      <c r="B31" s="45"/>
      <c r="C31" s="70"/>
      <c r="D31" s="71"/>
      <c r="E31" s="71"/>
      <c r="F31" s="71"/>
      <c r="G31" s="72"/>
    </row>
    <row r="32" spans="1:7" ht="19.5" customHeight="1" x14ac:dyDescent="0.25">
      <c r="A32" s="42" t="s">
        <v>34</v>
      </c>
      <c r="B32" s="43"/>
      <c r="C32" s="46" t="s">
        <v>45</v>
      </c>
      <c r="D32" s="47"/>
      <c r="E32" s="47"/>
      <c r="F32" s="58" t="s">
        <v>35</v>
      </c>
      <c r="G32" s="39"/>
    </row>
    <row r="33" spans="1:7" ht="15.75" customHeight="1" x14ac:dyDescent="0.25">
      <c r="A33" s="44"/>
      <c r="B33" s="45"/>
      <c r="C33" s="48"/>
      <c r="D33" s="49"/>
      <c r="E33" s="49"/>
      <c r="F33" s="59"/>
      <c r="G33" s="40"/>
    </row>
    <row r="34" spans="1:7" ht="15.75" customHeight="1" x14ac:dyDescent="0.25">
      <c r="A34" s="42" t="s">
        <v>46</v>
      </c>
      <c r="B34" s="43"/>
      <c r="C34" s="46" t="s">
        <v>47</v>
      </c>
      <c r="D34" s="47"/>
      <c r="E34" s="47"/>
      <c r="F34" s="58" t="s">
        <v>65</v>
      </c>
      <c r="G34" s="39"/>
    </row>
    <row r="35" spans="1:7" ht="15.75" customHeight="1" x14ac:dyDescent="0.25">
      <c r="A35" s="44"/>
      <c r="B35" s="45"/>
      <c r="C35" s="48"/>
      <c r="D35" s="49"/>
      <c r="E35" s="49"/>
      <c r="F35" s="59"/>
      <c r="G35" s="40"/>
    </row>
    <row r="36" spans="1:7" ht="15.75" customHeight="1" x14ac:dyDescent="0.25">
      <c r="A36" s="42" t="s">
        <v>29</v>
      </c>
      <c r="B36" s="43"/>
      <c r="C36" s="46" t="s">
        <v>48</v>
      </c>
      <c r="D36" s="47"/>
      <c r="E36" s="47"/>
      <c r="F36" s="47"/>
      <c r="G36" s="62"/>
    </row>
    <row r="37" spans="1:7" ht="15.75" customHeight="1" x14ac:dyDescent="0.25">
      <c r="A37" s="44"/>
      <c r="B37" s="45"/>
      <c r="C37" s="48"/>
      <c r="D37" s="49"/>
      <c r="E37" s="49"/>
      <c r="F37" s="49"/>
      <c r="G37" s="63"/>
    </row>
    <row r="38" spans="1:7" ht="15.75" customHeight="1" x14ac:dyDescent="0.25">
      <c r="A38" s="42" t="s">
        <v>50</v>
      </c>
      <c r="B38" s="60"/>
      <c r="C38" s="60"/>
      <c r="D38" s="60"/>
      <c r="E38" s="60"/>
      <c r="F38" s="60"/>
      <c r="G38" s="60"/>
    </row>
    <row r="39" spans="1:7" ht="16.5" customHeight="1" x14ac:dyDescent="0.25">
      <c r="A39" s="44"/>
      <c r="B39" s="61"/>
      <c r="C39" s="61"/>
      <c r="D39" s="61"/>
      <c r="E39" s="61"/>
      <c r="F39" s="61"/>
      <c r="G39" s="61"/>
    </row>
    <row r="41" spans="1:7" x14ac:dyDescent="0.25">
      <c r="A41" s="50" t="s">
        <v>51</v>
      </c>
      <c r="B41" s="52" t="s">
        <v>64</v>
      </c>
      <c r="C41" s="53"/>
      <c r="D41" s="53"/>
      <c r="E41" s="53"/>
      <c r="F41" s="53"/>
      <c r="G41" s="54"/>
    </row>
    <row r="42" spans="1:7" x14ac:dyDescent="0.25">
      <c r="A42" s="51"/>
      <c r="B42" s="55"/>
      <c r="C42" s="56"/>
      <c r="D42" s="56"/>
      <c r="E42" s="56"/>
      <c r="F42" s="56"/>
      <c r="G42" s="57"/>
    </row>
    <row r="43" spans="1:7" ht="30" customHeight="1" x14ac:dyDescent="0.25">
      <c r="A43" s="32" t="s">
        <v>27</v>
      </c>
      <c r="B43" s="41" t="s">
        <v>54</v>
      </c>
      <c r="C43" s="41"/>
      <c r="D43" s="41"/>
      <c r="E43" s="41"/>
      <c r="F43" s="41"/>
      <c r="G43" s="41"/>
    </row>
    <row r="44" spans="1:7" ht="30" customHeight="1" x14ac:dyDescent="0.25">
      <c r="A44" s="32" t="s">
        <v>52</v>
      </c>
      <c r="B44" s="41" t="s">
        <v>53</v>
      </c>
      <c r="C44" s="41"/>
      <c r="D44" s="41"/>
      <c r="E44" s="41"/>
      <c r="F44" s="41"/>
      <c r="G44" s="41"/>
    </row>
    <row r="45" spans="1:7" ht="30" customHeight="1" x14ac:dyDescent="0.25">
      <c r="A45" s="32" t="s">
        <v>18</v>
      </c>
      <c r="B45" s="41" t="s">
        <v>55</v>
      </c>
      <c r="C45" s="41"/>
      <c r="D45" s="41"/>
      <c r="E45" s="41"/>
      <c r="F45" s="41"/>
      <c r="G45" s="41"/>
    </row>
    <row r="46" spans="1:7" ht="30" customHeight="1" x14ac:dyDescent="0.25">
      <c r="A46" s="32" t="s">
        <v>56</v>
      </c>
      <c r="B46" s="41" t="s">
        <v>57</v>
      </c>
      <c r="C46" s="41"/>
      <c r="D46" s="41"/>
      <c r="E46" s="41"/>
      <c r="F46" s="41"/>
      <c r="G46" s="41"/>
    </row>
    <row r="47" spans="1:7" ht="30" customHeight="1" x14ac:dyDescent="0.25">
      <c r="A47" s="32" t="s">
        <v>58</v>
      </c>
      <c r="B47" s="41" t="s">
        <v>59</v>
      </c>
      <c r="C47" s="41"/>
      <c r="D47" s="41"/>
      <c r="E47" s="41"/>
      <c r="F47" s="41"/>
      <c r="G47" s="41"/>
    </row>
    <row r="48" spans="1:7" ht="30" customHeight="1" x14ac:dyDescent="0.25">
      <c r="A48" s="32" t="s">
        <v>60</v>
      </c>
      <c r="B48" s="41" t="s">
        <v>61</v>
      </c>
      <c r="C48" s="41"/>
      <c r="D48" s="41"/>
      <c r="E48" s="41"/>
      <c r="F48" s="41"/>
      <c r="G48" s="41"/>
    </row>
    <row r="49" spans="1:7" ht="30" customHeight="1" x14ac:dyDescent="0.25">
      <c r="A49" s="32" t="s">
        <v>62</v>
      </c>
      <c r="B49" s="41" t="s">
        <v>63</v>
      </c>
      <c r="C49" s="41"/>
      <c r="D49" s="41"/>
      <c r="E49" s="41"/>
      <c r="F49" s="41"/>
      <c r="G49" s="41"/>
    </row>
  </sheetData>
  <mergeCells count="40">
    <mergeCell ref="A1:G1"/>
    <mergeCell ref="C32:E33"/>
    <mergeCell ref="F32:F33"/>
    <mergeCell ref="G32:G33"/>
    <mergeCell ref="A32:B33"/>
    <mergeCell ref="D22:E22"/>
    <mergeCell ref="D24:E24"/>
    <mergeCell ref="D26:E26"/>
    <mergeCell ref="B22:C22"/>
    <mergeCell ref="B24:C24"/>
    <mergeCell ref="B26:C26"/>
    <mergeCell ref="A2:G2"/>
    <mergeCell ref="A18:G18"/>
    <mergeCell ref="D19:E19"/>
    <mergeCell ref="A20:G20"/>
    <mergeCell ref="B21:C21"/>
    <mergeCell ref="A30:B31"/>
    <mergeCell ref="C30:G31"/>
    <mergeCell ref="A28:F29"/>
    <mergeCell ref="G28:G29"/>
    <mergeCell ref="B23:G23"/>
    <mergeCell ref="B27:G27"/>
    <mergeCell ref="B25:G25"/>
    <mergeCell ref="D21:E21"/>
    <mergeCell ref="G34:G35"/>
    <mergeCell ref="B46:G46"/>
    <mergeCell ref="B47:G47"/>
    <mergeCell ref="B48:G48"/>
    <mergeCell ref="B49:G49"/>
    <mergeCell ref="B44:G44"/>
    <mergeCell ref="B45:G45"/>
    <mergeCell ref="A34:B35"/>
    <mergeCell ref="C34:E35"/>
    <mergeCell ref="B43:G43"/>
    <mergeCell ref="A41:A42"/>
    <mergeCell ref="B41:G42"/>
    <mergeCell ref="F34:F35"/>
    <mergeCell ref="A38:G39"/>
    <mergeCell ref="A36:B37"/>
    <mergeCell ref="C36:G37"/>
  </mergeCells>
  <phoneticPr fontId="3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P21" sqref="P21"/>
    </sheetView>
  </sheetViews>
  <sheetFormatPr defaultRowHeight="15.75" x14ac:dyDescent="0.25"/>
  <cols>
    <col min="3" max="3" width="7.85546875" customWidth="1"/>
    <col min="4" max="4" width="9.28515625" customWidth="1"/>
    <col min="10" max="10" width="5.7109375" customWidth="1"/>
    <col min="12" max="12" width="7.85546875" customWidth="1"/>
    <col min="13" max="13" width="15.5703125" customWidth="1"/>
  </cols>
  <sheetData>
    <row r="1" spans="1:14" ht="25.5" x14ac:dyDescent="0.25">
      <c r="A1" s="100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33"/>
    </row>
    <row r="2" spans="1:14" ht="19.5" x14ac:dyDescent="0.25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33"/>
    </row>
    <row r="3" spans="1:14" ht="16.5" x14ac:dyDescent="0.25">
      <c r="A3" s="35" t="s">
        <v>67</v>
      </c>
      <c r="B3" s="34" t="s">
        <v>14</v>
      </c>
      <c r="C3" s="106" t="s">
        <v>15</v>
      </c>
      <c r="D3" s="106"/>
      <c r="E3" s="106" t="s">
        <v>68</v>
      </c>
      <c r="F3" s="106"/>
      <c r="G3" s="106" t="s">
        <v>0</v>
      </c>
      <c r="H3" s="106"/>
      <c r="I3" s="106" t="s">
        <v>1</v>
      </c>
      <c r="J3" s="106"/>
      <c r="K3" s="106" t="s">
        <v>3</v>
      </c>
      <c r="L3" s="106"/>
      <c r="M3" s="36" t="s">
        <v>16</v>
      </c>
      <c r="N3" s="33"/>
    </row>
    <row r="4" spans="1:14" ht="16.5" x14ac:dyDescent="0.25">
      <c r="A4" s="35">
        <v>1</v>
      </c>
      <c r="B4" s="34" t="s">
        <v>93</v>
      </c>
      <c r="C4" s="135" t="s">
        <v>99</v>
      </c>
      <c r="D4" s="135"/>
      <c r="E4" s="106"/>
      <c r="F4" s="106"/>
      <c r="G4" s="140">
        <v>1</v>
      </c>
      <c r="H4" s="141"/>
      <c r="I4" s="138">
        <v>44</v>
      </c>
      <c r="J4" s="139"/>
      <c r="K4" s="136">
        <v>77700</v>
      </c>
      <c r="L4" s="137"/>
      <c r="M4" s="37">
        <f>K4*I4</f>
        <v>3418800</v>
      </c>
      <c r="N4" s="33"/>
    </row>
    <row r="5" spans="1:14" ht="16.5" x14ac:dyDescent="0.25">
      <c r="A5" s="35">
        <f>A4+1</f>
        <v>2</v>
      </c>
      <c r="B5" s="34" t="s">
        <v>93</v>
      </c>
      <c r="C5" s="135" t="s">
        <v>99</v>
      </c>
      <c r="D5" s="135"/>
      <c r="E5" s="106"/>
      <c r="F5" s="106"/>
      <c r="G5" s="109">
        <v>2</v>
      </c>
      <c r="H5" s="110"/>
      <c r="I5" s="94">
        <v>90</v>
      </c>
      <c r="J5" s="95"/>
      <c r="K5" s="98">
        <v>77700</v>
      </c>
      <c r="L5" s="99"/>
      <c r="M5" s="37">
        <f t="shared" ref="M5:M17" si="0">K5*I5</f>
        <v>6993000</v>
      </c>
      <c r="N5" s="33"/>
    </row>
    <row r="6" spans="1:14" ht="16.5" x14ac:dyDescent="0.25">
      <c r="A6" s="35">
        <f>A5+1</f>
        <v>3</v>
      </c>
      <c r="B6" s="34" t="s">
        <v>93</v>
      </c>
      <c r="C6" s="135" t="s">
        <v>99</v>
      </c>
      <c r="D6" s="135"/>
      <c r="E6" s="106"/>
      <c r="F6" s="106"/>
      <c r="G6" s="109">
        <v>3</v>
      </c>
      <c r="H6" s="110"/>
      <c r="I6" s="94">
        <v>140</v>
      </c>
      <c r="J6" s="95"/>
      <c r="K6" s="98">
        <v>79695</v>
      </c>
      <c r="L6" s="99"/>
      <c r="M6" s="37">
        <f t="shared" si="0"/>
        <v>11157300</v>
      </c>
      <c r="N6" s="33"/>
    </row>
    <row r="7" spans="1:14" ht="16.5" x14ac:dyDescent="0.25">
      <c r="A7" s="35">
        <f t="shared" ref="A7:A13" si="1">A6+1</f>
        <v>4</v>
      </c>
      <c r="B7" s="34" t="s">
        <v>93</v>
      </c>
      <c r="C7" s="135" t="s">
        <v>99</v>
      </c>
      <c r="D7" s="135"/>
      <c r="E7" s="106"/>
      <c r="F7" s="106"/>
      <c r="G7" s="109">
        <v>4</v>
      </c>
      <c r="H7" s="110"/>
      <c r="I7" s="94">
        <v>62</v>
      </c>
      <c r="J7" s="95"/>
      <c r="K7" s="98">
        <v>170500</v>
      </c>
      <c r="L7" s="99"/>
      <c r="M7" s="37">
        <f t="shared" si="0"/>
        <v>10571000</v>
      </c>
      <c r="N7" s="33"/>
    </row>
    <row r="8" spans="1:14" ht="16.5" x14ac:dyDescent="0.25">
      <c r="A8" s="35">
        <f t="shared" si="1"/>
        <v>5</v>
      </c>
      <c r="B8" s="34" t="s">
        <v>93</v>
      </c>
      <c r="C8" s="135" t="s">
        <v>99</v>
      </c>
      <c r="D8" s="135"/>
      <c r="E8" s="106"/>
      <c r="F8" s="106"/>
      <c r="G8" s="109">
        <v>5</v>
      </c>
      <c r="H8" s="110"/>
      <c r="I8" s="94">
        <v>38</v>
      </c>
      <c r="J8" s="95"/>
      <c r="K8" s="98">
        <v>110263</v>
      </c>
      <c r="L8" s="99"/>
      <c r="M8" s="37">
        <f t="shared" si="0"/>
        <v>4189994</v>
      </c>
      <c r="N8" s="33"/>
    </row>
    <row r="9" spans="1:14" ht="16.5" x14ac:dyDescent="0.25">
      <c r="A9" s="35">
        <f t="shared" si="1"/>
        <v>6</v>
      </c>
      <c r="B9" s="34" t="s">
        <v>93</v>
      </c>
      <c r="C9" s="135" t="s">
        <v>99</v>
      </c>
      <c r="D9" s="135"/>
      <c r="E9" s="106"/>
      <c r="F9" s="106"/>
      <c r="G9" s="109">
        <v>6</v>
      </c>
      <c r="H9" s="110"/>
      <c r="I9" s="94">
        <v>232</v>
      </c>
      <c r="J9" s="95"/>
      <c r="K9" s="98">
        <v>77700</v>
      </c>
      <c r="L9" s="99"/>
      <c r="M9" s="37">
        <f t="shared" si="0"/>
        <v>18026400</v>
      </c>
      <c r="N9" s="33"/>
    </row>
    <row r="10" spans="1:14" ht="16.5" x14ac:dyDescent="0.25">
      <c r="A10" s="35">
        <f t="shared" si="1"/>
        <v>7</v>
      </c>
      <c r="B10" s="34" t="s">
        <v>93</v>
      </c>
      <c r="C10" s="135" t="s">
        <v>99</v>
      </c>
      <c r="D10" s="135"/>
      <c r="E10" s="106"/>
      <c r="F10" s="106"/>
      <c r="G10" s="109">
        <v>7</v>
      </c>
      <c r="H10" s="110"/>
      <c r="I10" s="94">
        <v>1035</v>
      </c>
      <c r="J10" s="95"/>
      <c r="K10" s="98">
        <v>110263</v>
      </c>
      <c r="L10" s="99"/>
      <c r="M10" s="37">
        <f t="shared" si="0"/>
        <v>114122205</v>
      </c>
      <c r="N10" s="33"/>
    </row>
    <row r="11" spans="1:14" ht="16.5" x14ac:dyDescent="0.25">
      <c r="A11" s="35">
        <f t="shared" si="1"/>
        <v>8</v>
      </c>
      <c r="B11" s="34" t="s">
        <v>93</v>
      </c>
      <c r="C11" s="135" t="s">
        <v>99</v>
      </c>
      <c r="D11" s="135"/>
      <c r="E11" s="106"/>
      <c r="F11" s="106"/>
      <c r="G11" s="109">
        <v>8</v>
      </c>
      <c r="H11" s="110"/>
      <c r="I11" s="94">
        <v>695</v>
      </c>
      <c r="J11" s="95"/>
      <c r="K11" s="98">
        <v>131851</v>
      </c>
      <c r="L11" s="99"/>
      <c r="M11" s="37">
        <f t="shared" si="0"/>
        <v>91636445</v>
      </c>
      <c r="N11" s="33"/>
    </row>
    <row r="12" spans="1:14" ht="16.5" x14ac:dyDescent="0.25">
      <c r="A12" s="35">
        <f t="shared" si="1"/>
        <v>9</v>
      </c>
      <c r="B12" s="34" t="s">
        <v>93</v>
      </c>
      <c r="C12" s="135" t="s">
        <v>99</v>
      </c>
      <c r="D12" s="135"/>
      <c r="E12" s="106"/>
      <c r="F12" s="106"/>
      <c r="G12" s="109">
        <v>9</v>
      </c>
      <c r="H12" s="110"/>
      <c r="I12" s="94">
        <v>25</v>
      </c>
      <c r="J12" s="95"/>
      <c r="K12" s="98">
        <v>131851</v>
      </c>
      <c r="L12" s="99"/>
      <c r="M12" s="37">
        <f t="shared" si="0"/>
        <v>3296275</v>
      </c>
      <c r="N12" s="33"/>
    </row>
    <row r="13" spans="1:14" ht="16.5" x14ac:dyDescent="0.25">
      <c r="A13" s="35">
        <f t="shared" si="1"/>
        <v>10</v>
      </c>
      <c r="B13" s="34" t="s">
        <v>93</v>
      </c>
      <c r="C13" s="135" t="s">
        <v>99</v>
      </c>
      <c r="D13" s="135"/>
      <c r="E13" s="106"/>
      <c r="F13" s="106"/>
      <c r="G13" s="109">
        <v>10</v>
      </c>
      <c r="H13" s="110"/>
      <c r="I13" s="94">
        <v>20</v>
      </c>
      <c r="J13" s="95"/>
      <c r="K13" s="98">
        <v>131851</v>
      </c>
      <c r="L13" s="99"/>
      <c r="M13" s="37">
        <f t="shared" si="0"/>
        <v>2637020</v>
      </c>
      <c r="N13" s="33"/>
    </row>
    <row r="14" spans="1:14" ht="16.5" x14ac:dyDescent="0.25">
      <c r="A14" s="35">
        <f>A13+1</f>
        <v>11</v>
      </c>
      <c r="B14" s="34" t="s">
        <v>93</v>
      </c>
      <c r="C14" s="135" t="s">
        <v>99</v>
      </c>
      <c r="D14" s="135"/>
      <c r="E14" s="106"/>
      <c r="F14" s="106"/>
      <c r="G14" s="109">
        <v>11</v>
      </c>
      <c r="H14" s="110"/>
      <c r="I14" s="94">
        <v>850</v>
      </c>
      <c r="J14" s="95"/>
      <c r="K14" s="98">
        <v>78042</v>
      </c>
      <c r="L14" s="99"/>
      <c r="M14" s="37">
        <f t="shared" si="0"/>
        <v>66335700</v>
      </c>
      <c r="N14" s="33"/>
    </row>
    <row r="15" spans="1:14" ht="16.5" x14ac:dyDescent="0.25">
      <c r="A15" s="35">
        <f t="shared" ref="A15:A17" si="2">A14+1</f>
        <v>12</v>
      </c>
      <c r="B15" s="34" t="s">
        <v>93</v>
      </c>
      <c r="C15" s="135" t="s">
        <v>99</v>
      </c>
      <c r="D15" s="135"/>
      <c r="E15" s="106"/>
      <c r="F15" s="106"/>
      <c r="G15" s="109">
        <v>12</v>
      </c>
      <c r="H15" s="110"/>
      <c r="I15" s="94">
        <v>145</v>
      </c>
      <c r="J15" s="95"/>
      <c r="K15" s="98">
        <v>115017</v>
      </c>
      <c r="L15" s="99"/>
      <c r="M15" s="37">
        <f t="shared" si="0"/>
        <v>16677465</v>
      </c>
      <c r="N15" s="33"/>
    </row>
    <row r="16" spans="1:14" ht="16.5" x14ac:dyDescent="0.25">
      <c r="A16" s="35">
        <f t="shared" si="2"/>
        <v>13</v>
      </c>
      <c r="B16" s="34" t="s">
        <v>93</v>
      </c>
      <c r="C16" s="135" t="s">
        <v>99</v>
      </c>
      <c r="D16" s="135"/>
      <c r="E16" s="106"/>
      <c r="F16" s="106"/>
      <c r="G16" s="109">
        <v>13</v>
      </c>
      <c r="H16" s="110"/>
      <c r="I16" s="96">
        <v>72</v>
      </c>
      <c r="J16" s="97"/>
      <c r="K16" s="142">
        <v>77700</v>
      </c>
      <c r="L16" s="143"/>
      <c r="M16" s="37">
        <f t="shared" si="0"/>
        <v>5594400</v>
      </c>
      <c r="N16" s="33"/>
    </row>
    <row r="17" spans="1:14" ht="16.5" x14ac:dyDescent="0.25">
      <c r="A17" s="35">
        <f t="shared" si="2"/>
        <v>14</v>
      </c>
      <c r="B17" s="34" t="s">
        <v>93</v>
      </c>
      <c r="C17" s="135" t="s">
        <v>99</v>
      </c>
      <c r="D17" s="135"/>
      <c r="E17" s="106"/>
      <c r="F17" s="106"/>
      <c r="G17" s="109">
        <v>14</v>
      </c>
      <c r="H17" s="110"/>
      <c r="I17" s="38">
        <v>1</v>
      </c>
      <c r="J17" s="38"/>
      <c r="K17" s="98">
        <v>170500</v>
      </c>
      <c r="L17" s="99"/>
      <c r="M17" s="37">
        <f t="shared" si="0"/>
        <v>170500</v>
      </c>
      <c r="N17" s="33"/>
    </row>
    <row r="18" spans="1:14" ht="19.5" x14ac:dyDescent="0.25">
      <c r="A18" s="103" t="s">
        <v>69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33"/>
    </row>
    <row r="19" spans="1:14" ht="49.5" x14ac:dyDescent="0.25">
      <c r="A19" s="35" t="s">
        <v>70</v>
      </c>
      <c r="B19" s="106">
        <f>SUM(I4:J17)</f>
        <v>3449</v>
      </c>
      <c r="C19" s="106"/>
      <c r="D19" s="34" t="s">
        <v>17</v>
      </c>
      <c r="E19" s="151">
        <f>SUM(M4:M17)</f>
        <v>354826504</v>
      </c>
      <c r="F19" s="151"/>
      <c r="G19" s="106" t="s">
        <v>18</v>
      </c>
      <c r="H19" s="106"/>
      <c r="I19" s="106"/>
      <c r="J19" s="106"/>
      <c r="K19" s="152">
        <f>E19/B19</f>
        <v>102878.08176282981</v>
      </c>
      <c r="L19" s="152"/>
      <c r="M19" s="153"/>
      <c r="N19" s="33"/>
    </row>
    <row r="20" spans="1:14" ht="19.5" x14ac:dyDescent="0.25">
      <c r="A20" s="103" t="s">
        <v>71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33"/>
    </row>
    <row r="21" spans="1:14" ht="33" customHeight="1" x14ac:dyDescent="0.25">
      <c r="A21" s="107" t="s">
        <v>19</v>
      </c>
      <c r="B21" s="106"/>
      <c r="C21" s="106" t="s">
        <v>20</v>
      </c>
      <c r="D21" s="106"/>
      <c r="E21" s="106"/>
      <c r="F21" s="106" t="s">
        <v>18</v>
      </c>
      <c r="G21" s="106"/>
      <c r="H21" s="106"/>
      <c r="I21" s="106"/>
      <c r="J21" s="106" t="s">
        <v>72</v>
      </c>
      <c r="K21" s="106"/>
      <c r="L21" s="106" t="s">
        <v>22</v>
      </c>
      <c r="M21" s="108"/>
      <c r="N21" s="33"/>
    </row>
    <row r="22" spans="1:14" ht="16.5" x14ac:dyDescent="0.25">
      <c r="A22" s="111" t="s">
        <v>96</v>
      </c>
      <c r="B22" s="112"/>
      <c r="C22" s="155">
        <v>100</v>
      </c>
      <c r="D22" s="155"/>
      <c r="E22" s="155"/>
      <c r="F22" s="114">
        <f>K19</f>
        <v>102878.08176282981</v>
      </c>
      <c r="G22" s="115"/>
      <c r="H22" s="115"/>
      <c r="I22" s="116"/>
      <c r="J22" s="112">
        <v>0.7</v>
      </c>
      <c r="K22" s="112"/>
      <c r="L22" s="117">
        <f>J22*F22*C22</f>
        <v>7201465.7233980866</v>
      </c>
      <c r="M22" s="118"/>
      <c r="N22" s="33"/>
    </row>
    <row r="23" spans="1:14" ht="16.5" x14ac:dyDescent="0.25">
      <c r="A23" s="111" t="s">
        <v>97</v>
      </c>
      <c r="B23" s="112"/>
      <c r="C23" s="156"/>
      <c r="D23" s="156"/>
      <c r="E23" s="156"/>
      <c r="F23" s="114"/>
      <c r="G23" s="115"/>
      <c r="H23" s="115"/>
      <c r="I23" s="116"/>
      <c r="J23" s="112"/>
      <c r="K23" s="112"/>
      <c r="L23" s="117">
        <f>C23*F23*J23</f>
        <v>0</v>
      </c>
      <c r="M23" s="118"/>
      <c r="N23" s="33"/>
    </row>
    <row r="24" spans="1:14" ht="16.5" x14ac:dyDescent="0.25">
      <c r="A24" s="107" t="s">
        <v>98</v>
      </c>
      <c r="B24" s="106"/>
      <c r="C24" s="155">
        <v>100</v>
      </c>
      <c r="D24" s="155"/>
      <c r="E24" s="155"/>
      <c r="F24" s="114">
        <f>K19</f>
        <v>102878.08176282981</v>
      </c>
      <c r="G24" s="115"/>
      <c r="H24" s="115"/>
      <c r="I24" s="116"/>
      <c r="J24" s="112">
        <v>0.7</v>
      </c>
      <c r="K24" s="112"/>
      <c r="L24" s="117">
        <f t="shared" ref="L24:L27" si="3">C24*F24*J24</f>
        <v>7201465.7233980866</v>
      </c>
      <c r="M24" s="118"/>
      <c r="N24" s="33"/>
    </row>
    <row r="25" spans="1:14" ht="33" customHeight="1" x14ac:dyDescent="0.25">
      <c r="A25" s="107" t="s">
        <v>73</v>
      </c>
      <c r="B25" s="106"/>
      <c r="C25" s="155"/>
      <c r="D25" s="155"/>
      <c r="E25" s="155"/>
      <c r="F25" s="114"/>
      <c r="G25" s="115"/>
      <c r="H25" s="115"/>
      <c r="I25" s="116"/>
      <c r="J25" s="106">
        <v>0.7</v>
      </c>
      <c r="K25" s="106"/>
      <c r="L25" s="117">
        <f t="shared" si="3"/>
        <v>0</v>
      </c>
      <c r="M25" s="118"/>
      <c r="N25" s="33"/>
    </row>
    <row r="26" spans="1:14" ht="16.5" x14ac:dyDescent="0.25">
      <c r="A26" s="111" t="s">
        <v>95</v>
      </c>
      <c r="B26" s="112"/>
      <c r="C26" s="155">
        <v>100</v>
      </c>
      <c r="D26" s="155"/>
      <c r="E26" s="155"/>
      <c r="F26" s="114">
        <f>K19</f>
        <v>102878.08176282981</v>
      </c>
      <c r="G26" s="115"/>
      <c r="H26" s="115"/>
      <c r="I26" s="116"/>
      <c r="J26" s="112">
        <v>0.7</v>
      </c>
      <c r="K26" s="112"/>
      <c r="L26" s="117">
        <f t="shared" si="3"/>
        <v>7201465.7233980866</v>
      </c>
      <c r="M26" s="118"/>
      <c r="N26" s="33"/>
    </row>
    <row r="27" spans="1:14" ht="33" customHeight="1" x14ac:dyDescent="0.25">
      <c r="A27" s="107" t="s">
        <v>74</v>
      </c>
      <c r="B27" s="106"/>
      <c r="C27" s="155"/>
      <c r="D27" s="155"/>
      <c r="E27" s="155"/>
      <c r="F27" s="114"/>
      <c r="G27" s="115"/>
      <c r="H27" s="115"/>
      <c r="I27" s="116"/>
      <c r="J27" s="106"/>
      <c r="K27" s="106"/>
      <c r="L27" s="117">
        <f t="shared" si="3"/>
        <v>0</v>
      </c>
      <c r="M27" s="118"/>
      <c r="N27" s="33"/>
    </row>
    <row r="28" spans="1:14" ht="16.5" x14ac:dyDescent="0.25">
      <c r="A28" s="107" t="s">
        <v>75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21">
        <f>SUM(L22:M26)</f>
        <v>21604397.170194261</v>
      </c>
      <c r="M28" s="122"/>
      <c r="N28" s="33"/>
    </row>
    <row r="29" spans="1:14" ht="42" customHeight="1" x14ac:dyDescent="0.25">
      <c r="A29" s="107" t="s">
        <v>76</v>
      </c>
      <c r="B29" s="106"/>
      <c r="C29" s="144" t="s">
        <v>100</v>
      </c>
      <c r="D29" s="145"/>
      <c r="E29" s="145"/>
      <c r="F29" s="145"/>
      <c r="G29" s="146"/>
      <c r="H29" s="147" t="s">
        <v>91</v>
      </c>
      <c r="I29" s="148"/>
      <c r="J29" s="147" t="s">
        <v>92</v>
      </c>
      <c r="K29" s="149"/>
      <c r="L29" s="149"/>
      <c r="M29" s="150"/>
      <c r="N29" s="33"/>
    </row>
    <row r="30" spans="1:14" ht="39.75" customHeight="1" x14ac:dyDescent="0.25">
      <c r="A30" s="107" t="s">
        <v>77</v>
      </c>
      <c r="B30" s="106"/>
      <c r="C30" s="123" t="s">
        <v>101</v>
      </c>
      <c r="D30" s="123"/>
      <c r="E30" s="123"/>
      <c r="F30" s="123"/>
      <c r="G30" s="123"/>
      <c r="H30" s="106" t="s">
        <v>78</v>
      </c>
      <c r="I30" s="106"/>
      <c r="J30" s="154"/>
      <c r="K30" s="106"/>
      <c r="L30" s="106"/>
      <c r="M30" s="108"/>
      <c r="N30" s="33"/>
    </row>
    <row r="31" spans="1:14" ht="27.75" customHeight="1" x14ac:dyDescent="0.25">
      <c r="A31" s="107" t="s">
        <v>79</v>
      </c>
      <c r="B31" s="106"/>
      <c r="C31" s="123" t="s">
        <v>102</v>
      </c>
      <c r="D31" s="123"/>
      <c r="E31" s="123"/>
      <c r="F31" s="123"/>
      <c r="G31" s="123"/>
      <c r="H31" s="106" t="s">
        <v>80</v>
      </c>
      <c r="I31" s="106"/>
      <c r="J31" s="106" t="s">
        <v>103</v>
      </c>
      <c r="K31" s="106"/>
      <c r="L31" s="106"/>
      <c r="M31" s="108"/>
      <c r="N31" s="33"/>
    </row>
    <row r="32" spans="1:14" x14ac:dyDescent="0.25">
      <c r="A32" s="107" t="s">
        <v>81</v>
      </c>
      <c r="B32" s="106"/>
      <c r="C32" s="119" t="s">
        <v>94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33"/>
    </row>
    <row r="33" spans="1:14" x14ac:dyDescent="0.25">
      <c r="A33" s="107"/>
      <c r="B33" s="106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  <c r="N33" s="33"/>
    </row>
    <row r="34" spans="1:14" x14ac:dyDescent="0.25">
      <c r="A34" s="129" t="s">
        <v>104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  <c r="N34" s="33"/>
    </row>
    <row r="35" spans="1:14" x14ac:dyDescent="0.2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  <c r="N35" s="33"/>
    </row>
    <row r="36" spans="1:14" ht="21" x14ac:dyDescent="0.25">
      <c r="A36" s="132" t="s">
        <v>82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  <c r="N36" s="33"/>
    </row>
    <row r="37" spans="1:14" ht="27.75" customHeight="1" x14ac:dyDescent="0.25">
      <c r="A37" s="124" t="s">
        <v>70</v>
      </c>
      <c r="B37" s="113"/>
      <c r="C37" s="113" t="s">
        <v>83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25"/>
      <c r="N37" s="33"/>
    </row>
    <row r="38" spans="1:14" ht="33" customHeight="1" x14ac:dyDescent="0.25">
      <c r="A38" s="124" t="s">
        <v>17</v>
      </c>
      <c r="B38" s="113"/>
      <c r="C38" s="113" t="s">
        <v>84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25"/>
      <c r="N38" s="33"/>
    </row>
    <row r="39" spans="1:14" ht="33" customHeight="1" x14ac:dyDescent="0.25">
      <c r="A39" s="124" t="s">
        <v>18</v>
      </c>
      <c r="B39" s="113"/>
      <c r="C39" s="113" t="s">
        <v>85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25"/>
      <c r="N39" s="33"/>
    </row>
    <row r="40" spans="1:14" ht="16.5" x14ac:dyDescent="0.25">
      <c r="A40" s="124" t="s">
        <v>20</v>
      </c>
      <c r="B40" s="113"/>
      <c r="C40" s="113" t="s">
        <v>86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25"/>
      <c r="N40" s="33"/>
    </row>
    <row r="41" spans="1:14" ht="16.5" x14ac:dyDescent="0.25">
      <c r="A41" s="124" t="s">
        <v>72</v>
      </c>
      <c r="B41" s="113"/>
      <c r="C41" s="113" t="s">
        <v>87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25"/>
      <c r="N41" s="33"/>
    </row>
    <row r="42" spans="1:14" ht="33" customHeight="1" x14ac:dyDescent="0.25">
      <c r="A42" s="124" t="s">
        <v>22</v>
      </c>
      <c r="B42" s="113"/>
      <c r="C42" s="113" t="s">
        <v>88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25"/>
      <c r="N42" s="33"/>
    </row>
    <row r="43" spans="1:14" ht="33" customHeight="1" thickBot="1" x14ac:dyDescent="0.3">
      <c r="A43" s="126" t="s">
        <v>75</v>
      </c>
      <c r="B43" s="127"/>
      <c r="C43" s="127" t="s">
        <v>89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33"/>
    </row>
    <row r="44" spans="1:14" ht="16.5" thickTop="1" x14ac:dyDescent="0.25"/>
  </sheetData>
  <mergeCells count="149">
    <mergeCell ref="K15:L15"/>
    <mergeCell ref="K16:L16"/>
    <mergeCell ref="C29:G29"/>
    <mergeCell ref="H29:I29"/>
    <mergeCell ref="J29:M29"/>
    <mergeCell ref="E11:F11"/>
    <mergeCell ref="E12:F12"/>
    <mergeCell ref="C14:D14"/>
    <mergeCell ref="C15:D15"/>
    <mergeCell ref="C16:D16"/>
    <mergeCell ref="E14:F14"/>
    <mergeCell ref="E15:F15"/>
    <mergeCell ref="E16:F16"/>
    <mergeCell ref="K11:L11"/>
    <mergeCell ref="K12:L12"/>
    <mergeCell ref="K13:L13"/>
    <mergeCell ref="I13:J13"/>
    <mergeCell ref="G13:H13"/>
    <mergeCell ref="C12:D12"/>
    <mergeCell ref="C13:D13"/>
    <mergeCell ref="C17:D17"/>
    <mergeCell ref="E19:F19"/>
    <mergeCell ref="G19:J19"/>
    <mergeCell ref="K19:M19"/>
    <mergeCell ref="E4:F4"/>
    <mergeCell ref="E5:F5"/>
    <mergeCell ref="E6:F6"/>
    <mergeCell ref="E7:F7"/>
    <mergeCell ref="E8:F8"/>
    <mergeCell ref="E9:F9"/>
    <mergeCell ref="E10:F10"/>
    <mergeCell ref="I11:J11"/>
    <mergeCell ref="I12:J12"/>
    <mergeCell ref="K9:L9"/>
    <mergeCell ref="K10:L10"/>
    <mergeCell ref="G11:H11"/>
    <mergeCell ref="G12:H12"/>
    <mergeCell ref="I4:J4"/>
    <mergeCell ref="I5:J5"/>
    <mergeCell ref="I6:J6"/>
    <mergeCell ref="I7:J7"/>
    <mergeCell ref="I8:J8"/>
    <mergeCell ref="I9:J9"/>
    <mergeCell ref="I10:J10"/>
    <mergeCell ref="G4:H4"/>
    <mergeCell ref="G5:H5"/>
    <mergeCell ref="G6:H6"/>
    <mergeCell ref="G7:H7"/>
    <mergeCell ref="G8:H8"/>
    <mergeCell ref="G9:H9"/>
    <mergeCell ref="G10:H10"/>
    <mergeCell ref="A42:B42"/>
    <mergeCell ref="C42:M42"/>
    <mergeCell ref="A43:B43"/>
    <mergeCell ref="C43:M43"/>
    <mergeCell ref="E13:F13"/>
    <mergeCell ref="B19:C19"/>
    <mergeCell ref="G14:H14"/>
    <mergeCell ref="G15:H15"/>
    <mergeCell ref="G16:H16"/>
    <mergeCell ref="A39:B39"/>
    <mergeCell ref="C39:M39"/>
    <mergeCell ref="A40:B40"/>
    <mergeCell ref="C40:M40"/>
    <mergeCell ref="A41:B41"/>
    <mergeCell ref="C41:M41"/>
    <mergeCell ref="A34:M35"/>
    <mergeCell ref="A36:M36"/>
    <mergeCell ref="A37:B37"/>
    <mergeCell ref="C37:M37"/>
    <mergeCell ref="A38:B38"/>
    <mergeCell ref="C38:M38"/>
    <mergeCell ref="A31:B31"/>
    <mergeCell ref="C31:G31"/>
    <mergeCell ref="H31:I31"/>
    <mergeCell ref="J31:M31"/>
    <mergeCell ref="A32:B33"/>
    <mergeCell ref="C32:M33"/>
    <mergeCell ref="A28:K28"/>
    <mergeCell ref="L28:M28"/>
    <mergeCell ref="A29:B29"/>
    <mergeCell ref="A30:B30"/>
    <mergeCell ref="C30:G30"/>
    <mergeCell ref="H30:I30"/>
    <mergeCell ref="J30:M30"/>
    <mergeCell ref="A26:B26"/>
    <mergeCell ref="C26:E26"/>
    <mergeCell ref="F26:I26"/>
    <mergeCell ref="J26:K26"/>
    <mergeCell ref="L26:M26"/>
    <mergeCell ref="A27:B27"/>
    <mergeCell ref="C27:E27"/>
    <mergeCell ref="F27:I27"/>
    <mergeCell ref="J27:K27"/>
    <mergeCell ref="L27:M27"/>
    <mergeCell ref="A24:B24"/>
    <mergeCell ref="C24:E24"/>
    <mergeCell ref="F24:I24"/>
    <mergeCell ref="J24:K24"/>
    <mergeCell ref="L24:M24"/>
    <mergeCell ref="A25:B25"/>
    <mergeCell ref="C25:E25"/>
    <mergeCell ref="F25:I25"/>
    <mergeCell ref="J25:K25"/>
    <mergeCell ref="L25:M25"/>
    <mergeCell ref="A22:B22"/>
    <mergeCell ref="C22:E22"/>
    <mergeCell ref="F22:I22"/>
    <mergeCell ref="J22:K22"/>
    <mergeCell ref="L22:M22"/>
    <mergeCell ref="A23:B23"/>
    <mergeCell ref="C23:E23"/>
    <mergeCell ref="F23:I23"/>
    <mergeCell ref="J23:K23"/>
    <mergeCell ref="L23:M23"/>
    <mergeCell ref="A20:M20"/>
    <mergeCell ref="A21:B21"/>
    <mergeCell ref="C21:E21"/>
    <mergeCell ref="F21:I21"/>
    <mergeCell ref="J21:K21"/>
    <mergeCell ref="L21:M21"/>
    <mergeCell ref="E17:F17"/>
    <mergeCell ref="G17:H17"/>
    <mergeCell ref="K17:L17"/>
    <mergeCell ref="A18:M18"/>
    <mergeCell ref="I14:J14"/>
    <mergeCell ref="I15:J15"/>
    <mergeCell ref="I16:J16"/>
    <mergeCell ref="K14:L14"/>
    <mergeCell ref="A1:M1"/>
    <mergeCell ref="A2:M2"/>
    <mergeCell ref="E3:F3"/>
    <mergeCell ref="G3:H3"/>
    <mergeCell ref="I3:J3"/>
    <mergeCell ref="K3:L3"/>
    <mergeCell ref="C6:D6"/>
    <mergeCell ref="C7:D7"/>
    <mergeCell ref="C8:D8"/>
    <mergeCell ref="C9:D9"/>
    <mergeCell ref="C10:D10"/>
    <mergeCell ref="C11:D11"/>
    <mergeCell ref="C3:D3"/>
    <mergeCell ref="C4:D4"/>
    <mergeCell ref="C5:D5"/>
    <mergeCell ref="K4:L4"/>
    <mergeCell ref="K5:L5"/>
    <mergeCell ref="K6:L6"/>
    <mergeCell ref="K7:L7"/>
    <mergeCell ref="K8:L8"/>
  </mergeCells>
  <phoneticPr fontId="3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工作表3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2020-02-19T02:42:47Z</dcterms:modified>
</cp:coreProperties>
</file>