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0039329\Desktop\性別平等\111年性平考核\110.09.16(性平辦)「111年性別平等業務輔導考核」，請各機關協助填報相關之成果\110.01.07處理網路發布訊息\性別統計指標\"/>
    </mc:Choice>
  </mc:AlternateContent>
  <bookViews>
    <workbookView xWindow="0" yWindow="0" windowWidth="28770" windowHeight="12225"/>
  </bookViews>
  <sheets>
    <sheet name="指標" sheetId="2" r:id="rId1"/>
    <sheet name="108年新增複分類指標" sheetId="3" r:id="rId2"/>
  </sheets>
  <definedNames>
    <definedName name="_xlnm.Print_Area" localSheetId="0">指標!$A$1:$AC$27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5" i="3" l="1"/>
  <c r="L15" i="3"/>
  <c r="K15" i="3"/>
  <c r="J15" i="3"/>
  <c r="I15" i="3"/>
  <c r="H15" i="3"/>
  <c r="W21" i="2" l="1"/>
  <c r="V21" i="2"/>
  <c r="U21" i="2"/>
  <c r="T21" i="2"/>
  <c r="S21" i="2"/>
  <c r="R21" i="2"/>
  <c r="M21" i="2" l="1"/>
  <c r="L21" i="2"/>
  <c r="J21" i="2"/>
  <c r="I21" i="2"/>
  <c r="AS21" i="2"/>
  <c r="AR21" i="2"/>
  <c r="AQ18" i="2"/>
  <c r="AV21" i="2" l="1"/>
  <c r="AU21" i="2"/>
  <c r="AT18" i="2"/>
  <c r="AT21" i="2" s="1"/>
  <c r="D15" i="3" l="1"/>
  <c r="E15" i="3"/>
  <c r="F15" i="3"/>
  <c r="G15" i="3"/>
  <c r="C15" i="3"/>
  <c r="B15" i="3"/>
  <c r="AP21" i="2"/>
  <c r="AO21" i="2"/>
  <c r="AM21" i="2"/>
  <c r="AL21" i="2"/>
  <c r="AF20" i="2"/>
  <c r="AG20" i="2"/>
  <c r="AH20" i="2"/>
  <c r="AI20" i="2"/>
  <c r="AJ20" i="2"/>
  <c r="AE20" i="2"/>
  <c r="R20" i="2"/>
  <c r="S20" i="2"/>
  <c r="T20" i="2"/>
  <c r="U20" i="2"/>
  <c r="V20" i="2"/>
  <c r="W20" i="2"/>
  <c r="W19" i="2"/>
  <c r="V19" i="2"/>
  <c r="U19" i="2"/>
  <c r="T19" i="2"/>
  <c r="S19" i="2"/>
  <c r="R19" i="2"/>
  <c r="M13" i="3"/>
  <c r="L13" i="3"/>
  <c r="K13" i="3"/>
  <c r="J13" i="3"/>
  <c r="H13" i="3"/>
  <c r="I13" i="3"/>
  <c r="G14" i="3"/>
  <c r="F14" i="3"/>
  <c r="E14" i="3"/>
  <c r="D14" i="3"/>
  <c r="C14" i="3"/>
  <c r="B14" i="3"/>
  <c r="G13" i="3"/>
  <c r="F13" i="3"/>
  <c r="E13" i="3"/>
  <c r="D13" i="3"/>
  <c r="C13" i="3"/>
  <c r="B13" i="3"/>
  <c r="AB20" i="2" l="1"/>
  <c r="AC20" i="2"/>
  <c r="AY20" i="2" l="1"/>
  <c r="AX20" i="2"/>
  <c r="AS20" i="2"/>
  <c r="AR20" i="2"/>
  <c r="AP20" i="2"/>
  <c r="AO20" i="2"/>
  <c r="AM20" i="2"/>
  <c r="AL20" i="2"/>
  <c r="Z20" i="2"/>
  <c r="Y20" i="2"/>
  <c r="P20" i="2"/>
  <c r="O20" i="2"/>
  <c r="M20" i="2"/>
  <c r="L20" i="2"/>
  <c r="J20" i="2"/>
  <c r="I20" i="2"/>
  <c r="D20" i="2"/>
  <c r="C20" i="2"/>
  <c r="G19" i="2"/>
  <c r="F19" i="2"/>
  <c r="D19" i="2"/>
  <c r="C19" i="2"/>
  <c r="AT17" i="2" l="1"/>
  <c r="AT16" i="2"/>
  <c r="AV19" i="2" l="1"/>
  <c r="AU19" i="2"/>
  <c r="AV20" i="2"/>
  <c r="AU20" i="2"/>
  <c r="E17" i="2"/>
  <c r="G20" i="2" l="1"/>
  <c r="F20" i="2"/>
  <c r="L19" i="2"/>
  <c r="AS19" i="2"/>
  <c r="AR19" i="2"/>
  <c r="AP19" i="2"/>
  <c r="AO19" i="2"/>
  <c r="AM19" i="2"/>
  <c r="AL19" i="2"/>
  <c r="AC19" i="2"/>
  <c r="AB19" i="2"/>
  <c r="Z19" i="2"/>
  <c r="Y19" i="2"/>
  <c r="P19" i="2"/>
  <c r="O19" i="2"/>
  <c r="M19" i="2"/>
  <c r="J19" i="2"/>
  <c r="I19" i="2"/>
  <c r="H15" i="2" l="1"/>
  <c r="X15" i="2"/>
  <c r="K15" i="2"/>
  <c r="N12" i="2"/>
  <c r="N9" i="2"/>
  <c r="N8" i="2"/>
  <c r="N7" i="2"/>
  <c r="N6" i="2"/>
  <c r="K12" i="2"/>
  <c r="K9" i="2"/>
  <c r="H9" i="2"/>
  <c r="K8" i="2"/>
  <c r="H8" i="2"/>
  <c r="K7" i="2"/>
  <c r="H7" i="2"/>
  <c r="K6" i="2"/>
  <c r="H6" i="2"/>
</calcChain>
</file>

<file path=xl/comments1.xml><?xml version="1.0" encoding="utf-8"?>
<comments xmlns="http://schemas.openxmlformats.org/spreadsheetml/2006/main">
  <authors>
    <author>林秉樺</author>
  </authors>
  <commentList>
    <comment ref="A10" authorId="0" shapeId="0">
      <text>
        <r>
          <rPr>
            <b/>
            <sz val="9"/>
            <color indexed="81"/>
            <rFont val="細明體"/>
            <family val="3"/>
            <charset val="136"/>
          </rPr>
          <t>林秉樺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 xml:space="preserve">統計區間: 108年1月-12月
</t>
        </r>
      </text>
    </comment>
  </commentList>
</comments>
</file>

<file path=xl/sharedStrings.xml><?xml version="1.0" encoding="utf-8"?>
<sst xmlns="http://schemas.openxmlformats.org/spreadsheetml/2006/main" count="451" uniqueCount="81">
  <si>
    <t>合計</t>
    <phoneticPr fontId="1" type="noConversion"/>
  </si>
  <si>
    <t>男</t>
    <phoneticPr fontId="1" type="noConversion"/>
  </si>
  <si>
    <t>女</t>
    <phoneticPr fontId="1" type="noConversion"/>
  </si>
  <si>
    <t>資料來源：</t>
    <phoneticPr fontId="1" type="noConversion"/>
  </si>
  <si>
    <t xml:space="preserve"> 98年(底)</t>
    <phoneticPr fontId="1" type="noConversion"/>
  </si>
  <si>
    <t xml:space="preserve"> 99年(底)</t>
    <phoneticPr fontId="1" type="noConversion"/>
  </si>
  <si>
    <t>100年(底)</t>
    <phoneticPr fontId="1" type="noConversion"/>
  </si>
  <si>
    <t>101年(底)</t>
    <phoneticPr fontId="1" type="noConversion"/>
  </si>
  <si>
    <t>102年(底)</t>
    <phoneticPr fontId="1" type="noConversion"/>
  </si>
  <si>
    <t xml:space="preserve"> 　項目與
　   性別
年(底)別</t>
    <phoneticPr fontId="1" type="noConversion"/>
  </si>
  <si>
    <t>桃園市原民類性別統計指標</t>
    <phoneticPr fontId="1" type="noConversion"/>
  </si>
  <si>
    <t>104年(底)</t>
    <phoneticPr fontId="1" type="noConversion"/>
  </si>
  <si>
    <t>103年(底)</t>
    <phoneticPr fontId="1" type="noConversion"/>
  </si>
  <si>
    <t>…</t>
    <phoneticPr fontId="1" type="noConversion"/>
  </si>
  <si>
    <t>105年(底)</t>
    <phoneticPr fontId="1" type="noConversion"/>
  </si>
  <si>
    <t>合計</t>
    <phoneticPr fontId="1" type="noConversion"/>
  </si>
  <si>
    <t>男</t>
    <phoneticPr fontId="1" type="noConversion"/>
  </si>
  <si>
    <t>女</t>
    <phoneticPr fontId="1" type="noConversion"/>
  </si>
  <si>
    <t>…</t>
    <phoneticPr fontId="1" type="noConversion"/>
  </si>
  <si>
    <t>…</t>
    <phoneticPr fontId="1" type="noConversion"/>
  </si>
  <si>
    <t>106年(底)</t>
    <phoneticPr fontId="1" type="noConversion"/>
  </si>
  <si>
    <t>107年(底)</t>
    <phoneticPr fontId="1" type="noConversion"/>
  </si>
  <si>
    <t>原住民族委員會、桃園市政府原住民族行政局</t>
    <phoneticPr fontId="1" type="noConversion"/>
  </si>
  <si>
    <t>單位：人；人次；戶</t>
    <phoneticPr fontId="1" type="noConversion"/>
  </si>
  <si>
    <t>單位：人次；戶</t>
    <phoneticPr fontId="1" type="noConversion"/>
  </si>
  <si>
    <t xml:space="preserve"> 項目與性別
年別</t>
    <phoneticPr fontId="1" type="noConversion"/>
  </si>
  <si>
    <t>意外事故</t>
    <phoneticPr fontId="1" type="noConversion"/>
  </si>
  <si>
    <t>重大傷病</t>
    <phoneticPr fontId="1" type="noConversion"/>
  </si>
  <si>
    <t>低收入戶</t>
    <phoneticPr fontId="1" type="noConversion"/>
  </si>
  <si>
    <t>中低收入戶</t>
    <phoneticPr fontId="1" type="noConversion"/>
  </si>
  <si>
    <t>104年</t>
  </si>
  <si>
    <t>-</t>
    <phoneticPr fontId="1" type="noConversion"/>
  </si>
  <si>
    <t>105年</t>
  </si>
  <si>
    <t>106年</t>
  </si>
  <si>
    <t>107年</t>
    <phoneticPr fontId="1" type="noConversion"/>
  </si>
  <si>
    <t>108年(底)</t>
  </si>
  <si>
    <t>108年</t>
    <phoneticPr fontId="9" type="noConversion"/>
  </si>
  <si>
    <t>109年(底)</t>
    <phoneticPr fontId="1" type="noConversion"/>
  </si>
  <si>
    <t>108(百分比)</t>
    <phoneticPr fontId="1" type="noConversion"/>
  </si>
  <si>
    <t>109(百分比)</t>
    <phoneticPr fontId="1" type="noConversion"/>
  </si>
  <si>
    <t>110年(截至9月底)</t>
    <phoneticPr fontId="1" type="noConversion"/>
  </si>
  <si>
    <t>(甲級)
男</t>
    <phoneticPr fontId="1" type="noConversion"/>
  </si>
  <si>
    <t>(甲級)
女</t>
    <phoneticPr fontId="1" type="noConversion"/>
  </si>
  <si>
    <t>(乙級)
男</t>
    <phoneticPr fontId="1" type="noConversion"/>
  </si>
  <si>
    <t>(乙級)
女</t>
    <phoneticPr fontId="1" type="noConversion"/>
  </si>
  <si>
    <t>(丙級)
男</t>
    <phoneticPr fontId="1" type="noConversion"/>
  </si>
  <si>
    <t>(丙級)
女</t>
    <phoneticPr fontId="1" type="noConversion"/>
  </si>
  <si>
    <t>…</t>
    <phoneticPr fontId="1" type="noConversion"/>
  </si>
  <si>
    <t>(低收)
男</t>
    <phoneticPr fontId="1" type="noConversion"/>
  </si>
  <si>
    <t>(低收)
女</t>
    <phoneticPr fontId="1" type="noConversion"/>
  </si>
  <si>
    <t>(中低)
男</t>
    <phoneticPr fontId="1" type="noConversion"/>
  </si>
  <si>
    <t>(中低)
女</t>
    <phoneticPr fontId="1" type="noConversion"/>
  </si>
  <si>
    <t>其他
男</t>
    <phoneticPr fontId="1" type="noConversion"/>
  </si>
  <si>
    <t>其他
女</t>
    <phoneticPr fontId="1" type="noConversion"/>
  </si>
  <si>
    <t>…</t>
    <phoneticPr fontId="1" type="noConversion"/>
  </si>
  <si>
    <t>…</t>
    <phoneticPr fontId="1" type="noConversion"/>
  </si>
  <si>
    <t>資料來源：桃園市政府原民局</t>
    <phoneticPr fontId="1" type="noConversion"/>
  </si>
  <si>
    <r>
      <t>更新日期</t>
    </r>
    <r>
      <rPr>
        <sz val="11"/>
        <color indexed="8"/>
        <rFont val="新細明體"/>
        <family val="1"/>
        <charset val="136"/>
      </rPr>
      <t>：</t>
    </r>
    <r>
      <rPr>
        <sz val="11"/>
        <color indexed="8"/>
        <rFont val="標楷體"/>
        <family val="4"/>
        <charset val="136"/>
      </rPr>
      <t>110.10.19</t>
    </r>
    <phoneticPr fontId="1" type="noConversion"/>
  </si>
  <si>
    <t>備註：</t>
    <phoneticPr fontId="1" type="noConversion"/>
  </si>
  <si>
    <t>110年(截至12月底)</t>
    <phoneticPr fontId="1" type="noConversion"/>
  </si>
  <si>
    <r>
      <t>110(百分比) (</t>
    </r>
    <r>
      <rPr>
        <b/>
        <sz val="12"/>
        <color rgb="FFFF0000"/>
        <rFont val="標楷體"/>
        <family val="4"/>
        <charset val="136"/>
      </rPr>
      <t>請填列)--&gt;</t>
    </r>
    <phoneticPr fontId="1" type="noConversion"/>
  </si>
  <si>
    <t>停編</t>
  </si>
  <si>
    <r>
      <t>原住民子女學前教育補助人次
(109年新增指標)</t>
    </r>
    <r>
      <rPr>
        <sz val="20"/>
        <color rgb="FFFF0000"/>
        <rFont val="標楷體"/>
        <family val="4"/>
        <charset val="136"/>
      </rPr>
      <t xml:space="preserve">
</t>
    </r>
    <r>
      <rPr>
        <sz val="20"/>
        <color rgb="FFFF0000"/>
        <rFont val="PMingLiU"/>
        <family val="1"/>
        <charset val="136"/>
      </rPr>
      <t>※</t>
    </r>
    <r>
      <rPr>
        <sz val="12"/>
        <color rgb="FFFF0000"/>
        <rFont val="標楷體"/>
        <family val="4"/>
        <charset val="136"/>
      </rPr>
      <t>因應中央(國教署)新政策，110年8月起原民局不再辦理補助，建議予以停編</t>
    </r>
    <phoneticPr fontId="1" type="noConversion"/>
  </si>
  <si>
    <t xml:space="preserve">原住民取得技術士
證照獎勵金核發人次
（本欄不再填）
</t>
    <phoneticPr fontId="1" type="noConversion"/>
  </si>
  <si>
    <t>中低收入戶
原住民族租屋補助戶數-按申請人性別分
（本欄不再填）</t>
    <phoneticPr fontId="1" type="noConversion"/>
  </si>
  <si>
    <t>…</t>
  </si>
  <si>
    <t>110年(底)</t>
    <phoneticPr fontId="1" type="noConversion"/>
  </si>
  <si>
    <t>110(百分比)</t>
    <phoneticPr fontId="1" type="noConversion"/>
  </si>
  <si>
    <t xml:space="preserve">桃園市政府原住民族行政局人員數（含約聘僱、局內外臨時人員）
</t>
    <phoneticPr fontId="1" type="noConversion"/>
  </si>
  <si>
    <t xml:space="preserve">市籍原住民人口
</t>
    <phoneticPr fontId="1" type="noConversion"/>
  </si>
  <si>
    <t xml:space="preserve">族語師資人數
</t>
    <phoneticPr fontId="1" type="noConversion"/>
  </si>
  <si>
    <t xml:space="preserve">原住民獎助學金核發人次
</t>
    <phoneticPr fontId="1" type="noConversion"/>
  </si>
  <si>
    <r>
      <rPr>
        <sz val="20"/>
        <color rgb="FFFF0000"/>
        <rFont val="標楷體"/>
        <family val="4"/>
        <charset val="136"/>
      </rPr>
      <t>110年新增複分類指標</t>
    </r>
    <r>
      <rPr>
        <sz val="12"/>
        <color rgb="FFFF0000"/>
        <rFont val="標楷體"/>
        <family val="4"/>
        <charset val="136"/>
      </rPr>
      <t xml:space="preserve">
原住民取得技術士
證照獎勵金核發人次(分甲級、乙級、丙級)
</t>
    </r>
    <phoneticPr fontId="1" type="noConversion"/>
  </si>
  <si>
    <t xml:space="preserve">中低收入戶
原住民族建購修繕住宅補助戶數-按申請人性別分
</t>
    <phoneticPr fontId="1" type="noConversion"/>
  </si>
  <si>
    <r>
      <rPr>
        <sz val="16"/>
        <color rgb="FFFF0000"/>
        <rFont val="標楷體"/>
        <family val="4"/>
        <charset val="136"/>
      </rPr>
      <t>(110年新增複分類指標)</t>
    </r>
    <r>
      <rPr>
        <sz val="12"/>
        <color rgb="FFFF0000"/>
        <rFont val="標楷體"/>
        <family val="4"/>
        <charset val="136"/>
      </rPr>
      <t xml:space="preserve">
</t>
    </r>
    <r>
      <rPr>
        <b/>
        <sz val="14"/>
        <color rgb="FFFF0000"/>
        <rFont val="標楷體"/>
        <family val="4"/>
        <charset val="136"/>
      </rPr>
      <t>原住民族經濟弱勢租屋補助戶數-</t>
    </r>
    <r>
      <rPr>
        <sz val="12"/>
        <color rgb="FFFF0000"/>
        <rFont val="標楷體"/>
        <family val="4"/>
        <charset val="136"/>
      </rPr>
      <t xml:space="preserve">
按申請人性別(分低收入戶、中低收入戶)
</t>
    </r>
    <r>
      <rPr>
        <sz val="12"/>
        <color rgb="FFFF0000"/>
        <rFont val="PMingLiU"/>
        <family val="1"/>
        <charset val="136"/>
      </rPr>
      <t>※</t>
    </r>
    <r>
      <rPr>
        <b/>
        <sz val="16"/>
        <color rgb="FFFF0000"/>
        <rFont val="標楷體"/>
        <family val="4"/>
        <charset val="136"/>
      </rPr>
      <t xml:space="preserve"> </t>
    </r>
    <r>
      <rPr>
        <b/>
        <u/>
        <sz val="16"/>
        <color rgb="FFFF0000"/>
        <rFont val="標楷體"/>
        <family val="4"/>
        <charset val="136"/>
      </rPr>
      <t>110.10.22決議停編</t>
    </r>
    <phoneticPr fontId="1" type="noConversion"/>
  </si>
  <si>
    <r>
      <t>原住民族急難救助</t>
    </r>
    <r>
      <rPr>
        <sz val="14"/>
        <color rgb="FFFF0000"/>
        <rFont val="標楷體"/>
        <family val="4"/>
        <charset val="136"/>
      </rPr>
      <t>人次</t>
    </r>
    <r>
      <rPr>
        <sz val="14"/>
        <color theme="1"/>
        <rFont val="標楷體"/>
        <family val="4"/>
        <charset val="136"/>
      </rPr>
      <t xml:space="preserve">
-死亡救助
</t>
    </r>
    <phoneticPr fontId="1" type="noConversion"/>
  </si>
  <si>
    <r>
      <t>原住民族急難救助</t>
    </r>
    <r>
      <rPr>
        <sz val="14"/>
        <color rgb="FFFF0000"/>
        <rFont val="標楷體"/>
        <family val="4"/>
        <charset val="136"/>
      </rPr>
      <t>人次</t>
    </r>
    <r>
      <rPr>
        <sz val="14"/>
        <color theme="1"/>
        <rFont val="標楷體"/>
        <family val="4"/>
        <charset val="136"/>
      </rPr>
      <t xml:space="preserve">
-生活扶助
</t>
    </r>
    <phoneticPr fontId="1" type="noConversion"/>
  </si>
  <si>
    <t xml:space="preserve">原住民族返鄉參加歲時祭儀交通費補助人數
</t>
    <phoneticPr fontId="1" type="noConversion"/>
  </si>
  <si>
    <t xml:space="preserve">文化健康站服務人次
(109年新增指標)
</t>
    <phoneticPr fontId="1" type="noConversion"/>
  </si>
  <si>
    <t xml:space="preserve">原住民族急難救助人次-醫療補助
</t>
    <phoneticPr fontId="1" type="noConversion"/>
  </si>
  <si>
    <t xml:space="preserve">原住民族弱勢家庭資訊設備補助戶數-按申請人性別分
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</si>
</sst>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76" formatCode="#,##0_ "/>
  </numFmts>
  <fonts count="31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sz val="11"/>
      <color indexed="8"/>
      <name val="標楷體"/>
      <family val="4"/>
      <charset val="136"/>
    </font>
    <font>
      <sz val="11"/>
      <color indexed="8"/>
      <name val="新細明體"/>
      <family val="1"/>
      <charset val="136"/>
    </font>
    <font>
      <sz val="12"/>
      <color theme="1"/>
      <name val="標楷體"/>
      <family val="4"/>
      <charset val="136"/>
    </font>
    <font>
      <sz val="13"/>
      <color theme="1"/>
      <name val="標楷體"/>
      <family val="4"/>
      <charset val="136"/>
    </font>
    <font>
      <sz val="11"/>
      <color theme="1"/>
      <name val="標楷體"/>
      <family val="4"/>
      <charset val="136"/>
    </font>
    <font>
      <b/>
      <sz val="18"/>
      <color theme="1"/>
      <name val="標楷體"/>
      <family val="4"/>
      <charset val="136"/>
    </font>
    <font>
      <sz val="9"/>
      <name val="新細明體"/>
      <family val="1"/>
      <charset val="136"/>
      <scheme val="minor"/>
    </font>
    <font>
      <sz val="12"/>
      <name val="標楷體"/>
      <family val="4"/>
      <charset val="136"/>
    </font>
    <font>
      <sz val="12"/>
      <color rgb="FFFF0000"/>
      <name val="標楷體"/>
      <family val="4"/>
      <charset val="136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indexed="81"/>
      <name val="細明體"/>
      <family val="3"/>
      <charset val="136"/>
    </font>
    <font>
      <sz val="9"/>
      <color indexed="81"/>
      <name val="細明體"/>
      <family val="3"/>
      <charset val="136"/>
    </font>
    <font>
      <sz val="16"/>
      <color rgb="FFFF0000"/>
      <name val="標楷體"/>
      <family val="4"/>
      <charset val="136"/>
    </font>
    <font>
      <sz val="12"/>
      <color theme="1"/>
      <name val="新細明體"/>
      <family val="1"/>
      <charset val="136"/>
      <scheme val="minor"/>
    </font>
    <font>
      <sz val="20"/>
      <color rgb="FFFF0000"/>
      <name val="標楷體"/>
      <family val="4"/>
      <charset val="136"/>
    </font>
    <font>
      <b/>
      <sz val="16"/>
      <color rgb="FFFF0000"/>
      <name val="標楷體"/>
      <family val="4"/>
      <charset val="136"/>
    </font>
    <font>
      <sz val="12"/>
      <color rgb="FF0000FF"/>
      <name val="標楷體"/>
      <family val="4"/>
      <charset val="136"/>
    </font>
    <font>
      <sz val="12"/>
      <color rgb="FFFF0000"/>
      <name val="新細明體"/>
      <family val="1"/>
      <charset val="136"/>
      <scheme val="minor"/>
    </font>
    <font>
      <b/>
      <sz val="14"/>
      <color rgb="FFFF0000"/>
      <name val="標楷體"/>
      <family val="4"/>
      <charset val="136"/>
    </font>
    <font>
      <sz val="14"/>
      <color theme="1"/>
      <name val="標楷體"/>
      <family val="4"/>
      <charset val="136"/>
    </font>
    <font>
      <sz val="14"/>
      <color rgb="FFFF0000"/>
      <name val="標楷體"/>
      <family val="4"/>
      <charset val="136"/>
    </font>
    <font>
      <sz val="20"/>
      <color theme="1" tint="0.34998626667073579"/>
      <name val="標楷體"/>
      <family val="4"/>
      <charset val="136"/>
    </font>
    <font>
      <sz val="12"/>
      <color theme="1" tint="0.34998626667073579"/>
      <name val="標楷體"/>
      <family val="4"/>
      <charset val="136"/>
    </font>
    <font>
      <b/>
      <u/>
      <sz val="16"/>
      <color rgb="FFFF0000"/>
      <name val="標楷體"/>
      <family val="4"/>
      <charset val="136"/>
    </font>
    <font>
      <b/>
      <sz val="12"/>
      <color rgb="FFFF0000"/>
      <name val="標楷體"/>
      <family val="4"/>
      <charset val="136"/>
    </font>
    <font>
      <sz val="20"/>
      <color rgb="FFFF0000"/>
      <name val="PMingLiU"/>
      <family val="1"/>
      <charset val="136"/>
    </font>
    <font>
      <sz val="12"/>
      <color rgb="FFFF0000"/>
      <name val="PMingLiU"/>
      <family val="1"/>
      <charset val="136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 diagonalDown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/>
      <bottom/>
      <diagonal style="thin">
        <color indexed="64"/>
      </diagonal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</borders>
  <cellStyleXfs count="45">
    <xf numFmtId="0" fontId="0" fillId="0" borderId="0">
      <alignment vertical="center"/>
    </xf>
    <xf numFmtId="0" fontId="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</cellStyleXfs>
  <cellXfs count="159">
    <xf numFmtId="0" fontId="0" fillId="0" borderId="0" xfId="0">
      <alignment vertical="center"/>
    </xf>
    <xf numFmtId="176" fontId="5" fillId="2" borderId="0" xfId="0" applyNumberFormat="1" applyFont="1" applyFill="1" applyBorder="1" applyAlignment="1">
      <alignment horizontal="right" vertical="center"/>
    </xf>
    <xf numFmtId="0" fontId="5" fillId="2" borderId="0" xfId="0" applyFont="1" applyFill="1">
      <alignment vertical="center"/>
    </xf>
    <xf numFmtId="0" fontId="0" fillId="2" borderId="0" xfId="0" applyFill="1">
      <alignment vertical="center"/>
    </xf>
    <xf numFmtId="0" fontId="5" fillId="0" borderId="0" xfId="0" applyFont="1">
      <alignment vertical="center"/>
    </xf>
    <xf numFmtId="0" fontId="6" fillId="2" borderId="0" xfId="0" applyFont="1" applyFill="1">
      <alignment vertical="center"/>
    </xf>
    <xf numFmtId="0" fontId="0" fillId="2" borderId="0" xfId="0" applyFill="1" applyBorder="1">
      <alignment vertical="center"/>
    </xf>
    <xf numFmtId="176" fontId="5" fillId="2" borderId="1" xfId="0" applyNumberFormat="1" applyFont="1" applyFill="1" applyBorder="1" applyAlignment="1">
      <alignment horizontal="right" vertical="center"/>
    </xf>
    <xf numFmtId="0" fontId="5" fillId="2" borderId="0" xfId="0" applyNumberFormat="1" applyFont="1" applyFill="1" applyBorder="1" applyAlignment="1">
      <alignment horizontal="right" vertical="center"/>
    </xf>
    <xf numFmtId="0" fontId="6" fillId="2" borderId="0" xfId="0" applyFont="1" applyFill="1" applyBorder="1">
      <alignment vertical="center"/>
    </xf>
    <xf numFmtId="0" fontId="5" fillId="2" borderId="0" xfId="0" quotePrefix="1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6" fillId="2" borderId="0" xfId="0" applyFont="1" applyFill="1" applyBorder="1" applyAlignment="1">
      <alignment horizontal="right" vertical="center"/>
    </xf>
    <xf numFmtId="0" fontId="5" fillId="0" borderId="2" xfId="0" applyFont="1" applyBorder="1" applyAlignment="1">
      <alignment horizontal="right" vertical="center"/>
    </xf>
    <xf numFmtId="0" fontId="6" fillId="2" borderId="0" xfId="0" applyFont="1" applyFill="1" applyBorder="1" applyAlignment="1">
      <alignment horizontal="right" vertical="center"/>
    </xf>
    <xf numFmtId="0" fontId="5" fillId="2" borderId="4" xfId="0" applyFont="1" applyFill="1" applyBorder="1" applyAlignment="1">
      <alignment horizontal="center" vertical="center"/>
    </xf>
    <xf numFmtId="176" fontId="5" fillId="2" borderId="5" xfId="0" applyNumberFormat="1" applyFont="1" applyFill="1" applyBorder="1" applyAlignment="1">
      <alignment horizontal="right" vertical="center"/>
    </xf>
    <xf numFmtId="176" fontId="5" fillId="2" borderId="2" xfId="0" applyNumberFormat="1" applyFont="1" applyFill="1" applyBorder="1" applyAlignment="1">
      <alignment horizontal="right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2" borderId="2" xfId="0" quotePrefix="1" applyNumberFormat="1" applyFont="1" applyFill="1" applyBorder="1" applyAlignment="1">
      <alignment horizontal="right" vertical="center"/>
    </xf>
    <xf numFmtId="0" fontId="5" fillId="0" borderId="2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left" vertical="center"/>
    </xf>
    <xf numFmtId="0" fontId="0" fillId="0" borderId="0" xfId="0" applyFill="1">
      <alignment vertical="center"/>
    </xf>
    <xf numFmtId="0" fontId="6" fillId="2" borderId="0" xfId="0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right" vertical="center"/>
    </xf>
    <xf numFmtId="0" fontId="5" fillId="0" borderId="5" xfId="0" applyFont="1" applyFill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5" fillId="0" borderId="1" xfId="0" applyFont="1" applyFill="1" applyBorder="1" applyAlignment="1">
      <alignment horizontal="right" vertical="center"/>
    </xf>
    <xf numFmtId="0" fontId="5" fillId="2" borderId="9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right" vertical="center"/>
    </xf>
    <xf numFmtId="0" fontId="5" fillId="0" borderId="17" xfId="0" applyFont="1" applyBorder="1" applyAlignment="1">
      <alignment horizontal="right" vertical="center"/>
    </xf>
    <xf numFmtId="0" fontId="11" fillId="3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176" fontId="5" fillId="2" borderId="7" xfId="0" applyNumberFormat="1" applyFont="1" applyFill="1" applyBorder="1" applyAlignment="1">
      <alignment horizontal="right" vertical="center"/>
    </xf>
    <xf numFmtId="176" fontId="5" fillId="2" borderId="8" xfId="0" applyNumberFormat="1" applyFont="1" applyFill="1" applyBorder="1" applyAlignment="1">
      <alignment horizontal="right" vertical="center"/>
    </xf>
    <xf numFmtId="0" fontId="5" fillId="2" borderId="5" xfId="0" quotePrefix="1" applyNumberFormat="1" applyFont="1" applyFill="1" applyBorder="1" applyAlignment="1">
      <alignment horizontal="right" vertical="center"/>
    </xf>
    <xf numFmtId="0" fontId="5" fillId="2" borderId="7" xfId="0" quotePrefix="1" applyNumberFormat="1" applyFont="1" applyFill="1" applyBorder="1" applyAlignment="1">
      <alignment horizontal="right" vertical="center"/>
    </xf>
    <xf numFmtId="0" fontId="5" fillId="2" borderId="1" xfId="0" quotePrefix="1" applyNumberFormat="1" applyFont="1" applyFill="1" applyBorder="1" applyAlignment="1">
      <alignment horizontal="right" vertical="center"/>
    </xf>
    <xf numFmtId="0" fontId="5" fillId="2" borderId="8" xfId="0" quotePrefix="1" applyNumberFormat="1" applyFont="1" applyFill="1" applyBorder="1" applyAlignment="1">
      <alignment horizontal="right" vertical="center"/>
    </xf>
    <xf numFmtId="0" fontId="5" fillId="2" borderId="8" xfId="0" applyNumberFormat="1" applyFont="1" applyFill="1" applyBorder="1" applyAlignment="1">
      <alignment horizontal="right" vertical="center"/>
    </xf>
    <xf numFmtId="0" fontId="5" fillId="0" borderId="8" xfId="0" applyFont="1" applyFill="1" applyBorder="1" applyAlignment="1">
      <alignment horizontal="right" vertical="center"/>
    </xf>
    <xf numFmtId="0" fontId="5" fillId="0" borderId="7" xfId="0" applyFont="1" applyBorder="1" applyAlignment="1">
      <alignment horizontal="right" vertical="center"/>
    </xf>
    <xf numFmtId="0" fontId="5" fillId="2" borderId="1" xfId="0" applyFont="1" applyFill="1" applyBorder="1" applyAlignment="1">
      <alignment horizontal="right" vertical="center"/>
    </xf>
    <xf numFmtId="0" fontId="5" fillId="0" borderId="8" xfId="0" applyFont="1" applyBorder="1" applyAlignment="1">
      <alignment horizontal="right" vertical="center"/>
    </xf>
    <xf numFmtId="0" fontId="5" fillId="0" borderId="7" xfId="0" applyFont="1" applyFill="1" applyBorder="1" applyAlignment="1">
      <alignment horizontal="right" vertical="center"/>
    </xf>
    <xf numFmtId="0" fontId="5" fillId="0" borderId="16" xfId="0" applyFont="1" applyBorder="1" applyAlignment="1">
      <alignment horizontal="right" vertical="center"/>
    </xf>
    <xf numFmtId="0" fontId="5" fillId="0" borderId="18" xfId="0" applyFont="1" applyBorder="1" applyAlignment="1">
      <alignment horizontal="right" vertical="center"/>
    </xf>
    <xf numFmtId="0" fontId="11" fillId="3" borderId="19" xfId="0" applyFont="1" applyFill="1" applyBorder="1" applyAlignment="1">
      <alignment horizontal="center" vertical="center"/>
    </xf>
    <xf numFmtId="0" fontId="11" fillId="3" borderId="20" xfId="0" applyFont="1" applyFill="1" applyBorder="1" applyAlignment="1">
      <alignment horizontal="center" vertical="center"/>
    </xf>
    <xf numFmtId="0" fontId="11" fillId="3" borderId="19" xfId="0" applyFont="1" applyFill="1" applyBorder="1">
      <alignment vertical="center"/>
    </xf>
    <xf numFmtId="0" fontId="11" fillId="3" borderId="20" xfId="0" applyFont="1" applyFill="1" applyBorder="1">
      <alignment vertical="center"/>
    </xf>
    <xf numFmtId="0" fontId="5" fillId="0" borderId="3" xfId="0" applyFont="1" applyFill="1" applyBorder="1" applyAlignment="1">
      <alignment horizontal="center" vertical="center"/>
    </xf>
    <xf numFmtId="176" fontId="11" fillId="3" borderId="3" xfId="0" applyNumberFormat="1" applyFont="1" applyFill="1" applyBorder="1" applyAlignment="1">
      <alignment horizontal="right" vertical="center"/>
    </xf>
    <xf numFmtId="0" fontId="11" fillId="3" borderId="3" xfId="0" applyFont="1" applyFill="1" applyBorder="1" applyAlignment="1">
      <alignment horizontal="right" vertical="center"/>
    </xf>
    <xf numFmtId="0" fontId="11" fillId="3" borderId="3" xfId="0" applyFont="1" applyFill="1" applyBorder="1">
      <alignment vertical="center"/>
    </xf>
    <xf numFmtId="10" fontId="0" fillId="2" borderId="3" xfId="0" applyNumberFormat="1" applyFill="1" applyBorder="1">
      <alignment vertical="center"/>
    </xf>
    <xf numFmtId="0" fontId="18" fillId="4" borderId="3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6" fontId="5" fillId="5" borderId="5" xfId="0" applyNumberFormat="1" applyFont="1" applyFill="1" applyBorder="1" applyAlignment="1">
      <alignment horizontal="right" vertical="center"/>
    </xf>
    <xf numFmtId="176" fontId="5" fillId="5" borderId="2" xfId="0" applyNumberFormat="1" applyFont="1" applyFill="1" applyBorder="1" applyAlignment="1">
      <alignment horizontal="right" vertical="center"/>
    </xf>
    <xf numFmtId="176" fontId="5" fillId="5" borderId="7" xfId="0" applyNumberFormat="1" applyFont="1" applyFill="1" applyBorder="1" applyAlignment="1">
      <alignment horizontal="right" vertical="center"/>
    </xf>
    <xf numFmtId="176" fontId="5" fillId="5" borderId="1" xfId="0" applyNumberFormat="1" applyFont="1" applyFill="1" applyBorder="1" applyAlignment="1">
      <alignment horizontal="right" vertical="center"/>
    </xf>
    <xf numFmtId="176" fontId="5" fillId="5" borderId="0" xfId="0" applyNumberFormat="1" applyFont="1" applyFill="1" applyBorder="1" applyAlignment="1">
      <alignment horizontal="right" vertical="center"/>
    </xf>
    <xf numFmtId="176" fontId="5" fillId="5" borderId="8" xfId="0" applyNumberFormat="1" applyFont="1" applyFill="1" applyBorder="1" applyAlignment="1">
      <alignment horizontal="right" vertical="center"/>
    </xf>
    <xf numFmtId="176" fontId="11" fillId="5" borderId="3" xfId="0" applyNumberFormat="1" applyFont="1" applyFill="1" applyBorder="1" applyAlignment="1">
      <alignment horizontal="right" vertical="center"/>
    </xf>
    <xf numFmtId="176" fontId="5" fillId="2" borderId="3" xfId="0" applyNumberFormat="1" applyFont="1" applyFill="1" applyBorder="1" applyAlignment="1">
      <alignment horizontal="right" vertical="center"/>
    </xf>
    <xf numFmtId="176" fontId="5" fillId="0" borderId="3" xfId="0" applyNumberFormat="1" applyFont="1" applyFill="1" applyBorder="1" applyAlignment="1">
      <alignment horizontal="right" vertical="center"/>
    </xf>
    <xf numFmtId="0" fontId="8" fillId="2" borderId="0" xfId="0" applyFont="1" applyFill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 wrapText="1"/>
    </xf>
    <xf numFmtId="0" fontId="5" fillId="2" borderId="3" xfId="0" quotePrefix="1" applyNumberFormat="1" applyFont="1" applyFill="1" applyBorder="1" applyAlignment="1">
      <alignment horizontal="right" vertical="center"/>
    </xf>
    <xf numFmtId="176" fontId="20" fillId="3" borderId="3" xfId="0" applyNumberFormat="1" applyFont="1" applyFill="1" applyBorder="1" applyAlignment="1">
      <alignment horizontal="right" vertical="center"/>
    </xf>
    <xf numFmtId="176" fontId="20" fillId="4" borderId="3" xfId="0" applyNumberFormat="1" applyFont="1" applyFill="1" applyBorder="1" applyAlignment="1">
      <alignment horizontal="right" vertical="center"/>
    </xf>
    <xf numFmtId="0" fontId="20" fillId="3" borderId="3" xfId="0" applyFont="1" applyFill="1" applyBorder="1" applyAlignment="1">
      <alignment horizontal="right" vertical="center"/>
    </xf>
    <xf numFmtId="0" fontId="20" fillId="4" borderId="3" xfId="0" applyFont="1" applyFill="1" applyBorder="1" applyAlignment="1">
      <alignment horizontal="right" vertical="center"/>
    </xf>
    <xf numFmtId="10" fontId="0" fillId="0" borderId="3" xfId="23" applyNumberFormat="1" applyFont="1" applyBorder="1">
      <alignment vertical="center"/>
    </xf>
    <xf numFmtId="176" fontId="11" fillId="4" borderId="3" xfId="0" applyNumberFormat="1" applyFont="1" applyFill="1" applyBorder="1" applyAlignment="1">
      <alignment horizontal="right" vertical="center"/>
    </xf>
    <xf numFmtId="0" fontId="11" fillId="4" borderId="3" xfId="0" applyFont="1" applyFill="1" applyBorder="1" applyAlignment="1">
      <alignment horizontal="right" vertical="center"/>
    </xf>
    <xf numFmtId="10" fontId="21" fillId="0" borderId="3" xfId="23" applyNumberFormat="1" applyFont="1" applyBorder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0" fillId="3" borderId="3" xfId="0" applyFont="1" applyFill="1" applyBorder="1" applyAlignment="1">
      <alignment horizontal="right" vertical="center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10" fontId="0" fillId="2" borderId="3" xfId="23" applyNumberFormat="1" applyFont="1" applyFill="1" applyBorder="1">
      <alignment vertical="center"/>
    </xf>
    <xf numFmtId="176" fontId="20" fillId="5" borderId="3" xfId="0" applyNumberFormat="1" applyFont="1" applyFill="1" applyBorder="1" applyAlignment="1">
      <alignment horizontal="right" vertical="center"/>
    </xf>
    <xf numFmtId="10" fontId="5" fillId="2" borderId="3" xfId="23" quotePrefix="1" applyNumberFormat="1" applyFont="1" applyFill="1" applyBorder="1" applyAlignment="1">
      <alignment horizontal="right" vertical="center"/>
    </xf>
    <xf numFmtId="10" fontId="21" fillId="2" borderId="3" xfId="0" applyNumberFormat="1" applyFont="1" applyFill="1" applyBorder="1">
      <alignment vertical="center"/>
    </xf>
    <xf numFmtId="10" fontId="21" fillId="0" borderId="3" xfId="0" applyNumberFormat="1" applyFont="1" applyBorder="1">
      <alignment vertical="center"/>
    </xf>
    <xf numFmtId="10" fontId="21" fillId="2" borderId="3" xfId="23" applyNumberFormat="1" applyFont="1" applyFill="1" applyBorder="1">
      <alignment vertical="center"/>
    </xf>
    <xf numFmtId="0" fontId="25" fillId="4" borderId="3" xfId="0" applyFont="1" applyFill="1" applyBorder="1" applyAlignment="1">
      <alignment horizontal="center" vertical="center"/>
    </xf>
    <xf numFmtId="176" fontId="26" fillId="4" borderId="3" xfId="0" applyNumberFormat="1" applyFont="1" applyFill="1" applyBorder="1" applyAlignment="1">
      <alignment horizontal="right" vertical="center"/>
    </xf>
    <xf numFmtId="0" fontId="26" fillId="4" borderId="3" xfId="0" applyFont="1" applyFill="1" applyBorder="1" applyAlignment="1">
      <alignment horizontal="right" vertical="center"/>
    </xf>
    <xf numFmtId="9" fontId="0" fillId="0" borderId="3" xfId="23" applyFont="1" applyBorder="1">
      <alignment vertical="center"/>
    </xf>
    <xf numFmtId="0" fontId="5" fillId="5" borderId="5" xfId="0" quotePrefix="1" applyNumberFormat="1" applyFont="1" applyFill="1" applyBorder="1" applyAlignment="1">
      <alignment horizontal="right" vertical="center"/>
    </xf>
    <xf numFmtId="0" fontId="5" fillId="5" borderId="2" xfId="0" quotePrefix="1" applyNumberFormat="1" applyFont="1" applyFill="1" applyBorder="1" applyAlignment="1">
      <alignment horizontal="right" vertical="center"/>
    </xf>
    <xf numFmtId="0" fontId="5" fillId="5" borderId="7" xfId="0" quotePrefix="1" applyNumberFormat="1" applyFont="1" applyFill="1" applyBorder="1" applyAlignment="1">
      <alignment horizontal="right" vertical="center"/>
    </xf>
    <xf numFmtId="0" fontId="5" fillId="5" borderId="1" xfId="0" quotePrefix="1" applyNumberFormat="1" applyFont="1" applyFill="1" applyBorder="1" applyAlignment="1">
      <alignment horizontal="right" vertical="center"/>
    </xf>
    <xf numFmtId="0" fontId="5" fillId="5" borderId="0" xfId="0" quotePrefix="1" applyNumberFormat="1" applyFont="1" applyFill="1" applyBorder="1" applyAlignment="1">
      <alignment horizontal="right" vertical="center"/>
    </xf>
    <xf numFmtId="0" fontId="5" fillId="5" borderId="8" xfId="0" quotePrefix="1" applyNumberFormat="1" applyFont="1" applyFill="1" applyBorder="1" applyAlignment="1">
      <alignment horizontal="right" vertical="center"/>
    </xf>
    <xf numFmtId="0" fontId="11" fillId="5" borderId="3" xfId="0" applyFont="1" applyFill="1" applyBorder="1" applyAlignment="1">
      <alignment horizontal="right" vertical="center"/>
    </xf>
    <xf numFmtId="0" fontId="20" fillId="5" borderId="3" xfId="0" applyFont="1" applyFill="1" applyBorder="1" applyAlignment="1">
      <alignment horizontal="right" vertical="center"/>
    </xf>
    <xf numFmtId="10" fontId="0" fillId="5" borderId="3" xfId="0" applyNumberFormat="1" applyFill="1" applyBorder="1">
      <alignment vertical="center"/>
    </xf>
    <xf numFmtId="0" fontId="0" fillId="5" borderId="3" xfId="0" applyFill="1" applyBorder="1">
      <alignment vertical="center"/>
    </xf>
    <xf numFmtId="0" fontId="26" fillId="5" borderId="3" xfId="0" quotePrefix="1" applyNumberFormat="1" applyFont="1" applyFill="1" applyBorder="1" applyAlignment="1">
      <alignment horizontal="right" vertical="center"/>
    </xf>
    <xf numFmtId="9" fontId="0" fillId="0" borderId="3" xfId="0" applyNumberFormat="1" applyBorder="1">
      <alignment vertical="center"/>
    </xf>
    <xf numFmtId="0" fontId="5" fillId="2" borderId="3" xfId="0" applyFont="1" applyFill="1" applyBorder="1" applyAlignment="1">
      <alignment horizontal="center" vertical="center"/>
    </xf>
    <xf numFmtId="0" fontId="24" fillId="0" borderId="3" xfId="0" applyFont="1" applyFill="1" applyBorder="1" applyAlignment="1">
      <alignment horizontal="center" vertical="center" wrapText="1"/>
    </xf>
    <xf numFmtId="0" fontId="24" fillId="0" borderId="3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vertical="center"/>
    </xf>
    <xf numFmtId="0" fontId="23" fillId="3" borderId="3" xfId="0" applyFont="1" applyFill="1" applyBorder="1" applyAlignment="1">
      <alignment horizontal="center" vertical="center" wrapText="1"/>
    </xf>
    <xf numFmtId="0" fontId="23" fillId="3" borderId="3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6" fillId="2" borderId="0" xfId="0" applyFont="1" applyFill="1" applyBorder="1" applyAlignment="1">
      <alignment horizontal="right" vertical="center"/>
    </xf>
    <xf numFmtId="0" fontId="8" fillId="2" borderId="0" xfId="0" applyFont="1" applyFill="1" applyAlignment="1">
      <alignment horizontal="center" vertical="center"/>
    </xf>
    <xf numFmtId="0" fontId="5" fillId="5" borderId="3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left" vertical="center" wrapText="1"/>
    </xf>
    <xf numFmtId="0" fontId="5" fillId="2" borderId="22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5" fillId="2" borderId="14" xfId="0" applyFont="1" applyFill="1" applyBorder="1" applyAlignment="1">
      <alignment horizontal="left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5" fillId="2" borderId="4" xfId="0" quotePrefix="1" applyNumberFormat="1" applyFont="1" applyFill="1" applyBorder="1" applyAlignment="1">
      <alignment horizontal="right" vertical="center"/>
    </xf>
    <xf numFmtId="0" fontId="5" fillId="2" borderId="3" xfId="0" applyFont="1" applyFill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5" fillId="0" borderId="3" xfId="0" applyFont="1" applyFill="1" applyBorder="1" applyAlignment="1">
      <alignment horizontal="right" vertical="center"/>
    </xf>
    <xf numFmtId="176" fontId="5" fillId="2" borderId="4" xfId="0" applyNumberFormat="1" applyFont="1" applyFill="1" applyBorder="1" applyAlignment="1">
      <alignment horizontal="right" vertical="center"/>
    </xf>
    <xf numFmtId="176" fontId="5" fillId="5" borderId="3" xfId="0" applyNumberFormat="1" applyFont="1" applyFill="1" applyBorder="1" applyAlignment="1">
      <alignment horizontal="right" vertical="center"/>
    </xf>
    <xf numFmtId="0" fontId="5" fillId="5" borderId="3" xfId="0" quotePrefix="1" applyNumberFormat="1" applyFont="1" applyFill="1" applyBorder="1" applyAlignment="1">
      <alignment horizontal="right" vertical="center"/>
    </xf>
    <xf numFmtId="0" fontId="5" fillId="2" borderId="3" xfId="0" applyNumberFormat="1" applyFont="1" applyFill="1" applyBorder="1" applyAlignment="1">
      <alignment horizontal="right" vertical="center"/>
    </xf>
    <xf numFmtId="0" fontId="5" fillId="5" borderId="3" xfId="0" applyNumberFormat="1" applyFont="1" applyFill="1" applyBorder="1" applyAlignment="1">
      <alignment horizontal="right" vertical="center"/>
    </xf>
  </cellXfs>
  <cellStyles count="45">
    <cellStyle name="一般" xfId="0" builtinId="0"/>
    <cellStyle name="一般 2" xfId="1"/>
    <cellStyle name="千分位 2" xfId="2"/>
    <cellStyle name="千分位 2 2" xfId="3"/>
    <cellStyle name="千分位 2 2 2" xfId="5"/>
    <cellStyle name="千分位 2 2 2 2" xfId="12"/>
    <cellStyle name="千分位 2 2 2 2 2" xfId="34"/>
    <cellStyle name="千分位 2 2 2 3" xfId="19"/>
    <cellStyle name="千分位 2 2 2 3 2" xfId="41"/>
    <cellStyle name="千分位 2 2 2 4" xfId="27"/>
    <cellStyle name="千分位 2 2 3" xfId="7"/>
    <cellStyle name="千分位 2 2 3 2" xfId="14"/>
    <cellStyle name="千分位 2 2 3 2 2" xfId="36"/>
    <cellStyle name="千分位 2 2 3 3" xfId="21"/>
    <cellStyle name="千分位 2 2 3 3 2" xfId="43"/>
    <cellStyle name="千分位 2 2 3 4" xfId="29"/>
    <cellStyle name="千分位 2 2 4" xfId="10"/>
    <cellStyle name="千分位 2 2 4 2" xfId="32"/>
    <cellStyle name="千分位 2 2 5" xfId="17"/>
    <cellStyle name="千分位 2 2 5 2" xfId="39"/>
    <cellStyle name="千分位 2 2 6" xfId="25"/>
    <cellStyle name="千分位 2 3" xfId="4"/>
    <cellStyle name="千分位 2 3 2" xfId="11"/>
    <cellStyle name="千分位 2 3 2 2" xfId="33"/>
    <cellStyle name="千分位 2 3 3" xfId="18"/>
    <cellStyle name="千分位 2 3 3 2" xfId="40"/>
    <cellStyle name="千分位 2 3 4" xfId="26"/>
    <cellStyle name="千分位 2 4" xfId="6"/>
    <cellStyle name="千分位 2 4 2" xfId="13"/>
    <cellStyle name="千分位 2 4 2 2" xfId="35"/>
    <cellStyle name="千分位 2 4 3" xfId="20"/>
    <cellStyle name="千分位 2 4 3 2" xfId="42"/>
    <cellStyle name="千分位 2 4 4" xfId="28"/>
    <cellStyle name="千分位 2 5" xfId="8"/>
    <cellStyle name="千分位 2 5 2" xfId="15"/>
    <cellStyle name="千分位 2 5 2 2" xfId="37"/>
    <cellStyle name="千分位 2 5 3" xfId="22"/>
    <cellStyle name="千分位 2 5 3 2" xfId="44"/>
    <cellStyle name="千分位 2 5 4" xfId="30"/>
    <cellStyle name="千分位 2 6" xfId="9"/>
    <cellStyle name="千分位 2 6 2" xfId="31"/>
    <cellStyle name="千分位 2 7" xfId="16"/>
    <cellStyle name="千分位 2 7 2" xfId="38"/>
    <cellStyle name="千分位 2 8" xfId="24"/>
    <cellStyle name="百分比" xfId="23" builtinId="5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27"/>
  <sheetViews>
    <sheetView showGridLines="0" tabSelected="1" zoomScaleNormal="100" workbookViewId="0">
      <pane xSplit="1" ySplit="5" topLeftCell="B9" activePane="bottomRight" state="frozen"/>
      <selection pane="topRight" activeCell="B1" sqref="B1"/>
      <selection pane="bottomLeft" activeCell="A6" sqref="A6"/>
      <selection pane="bottomRight" activeCell="L25" sqref="L25"/>
    </sheetView>
  </sheetViews>
  <sheetFormatPr defaultRowHeight="16.5"/>
  <cols>
    <col min="1" max="1" width="28.125" customWidth="1"/>
    <col min="2" max="4" width="8.375" customWidth="1"/>
    <col min="5" max="7" width="10.75" customWidth="1"/>
    <col min="8" max="36" width="8.375" customWidth="1"/>
  </cols>
  <sheetData>
    <row r="1" spans="1:51" s="4" customFormat="1" ht="16.5" customHeight="1">
      <c r="A1" s="123" t="s">
        <v>10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61"/>
      <c r="AE1" s="72"/>
      <c r="AF1" s="72"/>
      <c r="AG1" s="61"/>
      <c r="AH1" s="61"/>
      <c r="AI1" s="61"/>
      <c r="AJ1" s="61"/>
      <c r="AK1" s="2"/>
    </row>
    <row r="2" spans="1:51" s="4" customFormat="1" ht="16.5" customHeight="1">
      <c r="A2" s="123"/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61"/>
      <c r="AE2" s="72"/>
      <c r="AF2" s="72"/>
      <c r="AG2" s="61"/>
      <c r="AH2" s="61"/>
      <c r="AI2" s="61"/>
      <c r="AJ2" s="61"/>
      <c r="AK2" s="2"/>
    </row>
    <row r="3" spans="1:51" s="4" customFormat="1" ht="15.75" customHeight="1" thickBot="1">
      <c r="A3" s="9"/>
      <c r="B3" s="5"/>
      <c r="C3" s="5"/>
      <c r="D3" s="5"/>
      <c r="E3" s="9"/>
      <c r="F3" s="9"/>
      <c r="G3" s="9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K3" s="2"/>
      <c r="AN3" s="122"/>
      <c r="AO3" s="122"/>
      <c r="AP3" s="122"/>
      <c r="AQ3" s="12"/>
      <c r="AS3" s="14" t="s">
        <v>23</v>
      </c>
    </row>
    <row r="4" spans="1:51" ht="135" customHeight="1" thickBot="1">
      <c r="A4" s="126" t="s">
        <v>9</v>
      </c>
      <c r="B4" s="128" t="s">
        <v>68</v>
      </c>
      <c r="C4" s="128"/>
      <c r="D4" s="128"/>
      <c r="E4" s="128" t="s">
        <v>69</v>
      </c>
      <c r="F4" s="128"/>
      <c r="G4" s="128"/>
      <c r="H4" s="128" t="s">
        <v>70</v>
      </c>
      <c r="I4" s="129"/>
      <c r="J4" s="129"/>
      <c r="K4" s="128" t="s">
        <v>71</v>
      </c>
      <c r="L4" s="129"/>
      <c r="M4" s="129"/>
      <c r="N4" s="124" t="s">
        <v>63</v>
      </c>
      <c r="O4" s="125"/>
      <c r="P4" s="125"/>
      <c r="Q4" s="119" t="s">
        <v>72</v>
      </c>
      <c r="R4" s="120"/>
      <c r="S4" s="120"/>
      <c r="T4" s="120"/>
      <c r="U4" s="120"/>
      <c r="V4" s="120"/>
      <c r="W4" s="121"/>
      <c r="X4" s="130" t="s">
        <v>73</v>
      </c>
      <c r="Y4" s="130"/>
      <c r="Z4" s="130"/>
      <c r="AA4" s="124" t="s">
        <v>64</v>
      </c>
      <c r="AB4" s="125"/>
      <c r="AC4" s="125"/>
      <c r="AD4" s="131" t="s">
        <v>74</v>
      </c>
      <c r="AE4" s="132"/>
      <c r="AF4" s="132"/>
      <c r="AG4" s="133"/>
      <c r="AH4" s="133"/>
      <c r="AI4" s="133"/>
      <c r="AJ4" s="134"/>
      <c r="AK4" s="115" t="s">
        <v>75</v>
      </c>
      <c r="AL4" s="115"/>
      <c r="AM4" s="115"/>
      <c r="AN4" s="115" t="s">
        <v>76</v>
      </c>
      <c r="AO4" s="116"/>
      <c r="AP4" s="116"/>
      <c r="AQ4" s="117" t="s">
        <v>77</v>
      </c>
      <c r="AR4" s="118"/>
      <c r="AS4" s="118"/>
      <c r="AT4" s="112" t="s">
        <v>78</v>
      </c>
      <c r="AU4" s="113"/>
      <c r="AV4" s="113"/>
      <c r="AW4" s="112" t="s">
        <v>62</v>
      </c>
      <c r="AX4" s="113"/>
      <c r="AY4" s="113"/>
    </row>
    <row r="5" spans="1:51" ht="36" customHeight="1" thickBot="1">
      <c r="A5" s="127"/>
      <c r="B5" s="18" t="s">
        <v>0</v>
      </c>
      <c r="C5" s="15" t="s">
        <v>1</v>
      </c>
      <c r="D5" s="18" t="s">
        <v>2</v>
      </c>
      <c r="E5" s="18" t="s">
        <v>0</v>
      </c>
      <c r="F5" s="18" t="s">
        <v>1</v>
      </c>
      <c r="G5" s="18" t="s">
        <v>2</v>
      </c>
      <c r="H5" s="15" t="s">
        <v>0</v>
      </c>
      <c r="I5" s="18" t="s">
        <v>1</v>
      </c>
      <c r="J5" s="15" t="s">
        <v>2</v>
      </c>
      <c r="K5" s="15" t="s">
        <v>0</v>
      </c>
      <c r="L5" s="15" t="s">
        <v>1</v>
      </c>
      <c r="M5" s="15" t="s">
        <v>2</v>
      </c>
      <c r="N5" s="62" t="s">
        <v>0</v>
      </c>
      <c r="O5" s="62" t="s">
        <v>1</v>
      </c>
      <c r="P5" s="62" t="s">
        <v>2</v>
      </c>
      <c r="Q5" s="73" t="s">
        <v>0</v>
      </c>
      <c r="R5" s="74" t="s">
        <v>41</v>
      </c>
      <c r="S5" s="74" t="s">
        <v>42</v>
      </c>
      <c r="T5" s="74" t="s">
        <v>43</v>
      </c>
      <c r="U5" s="74" t="s">
        <v>44</v>
      </c>
      <c r="V5" s="74" t="s">
        <v>45</v>
      </c>
      <c r="W5" s="74" t="s">
        <v>46</v>
      </c>
      <c r="X5" s="15" t="s">
        <v>0</v>
      </c>
      <c r="Y5" s="15" t="s">
        <v>1</v>
      </c>
      <c r="Z5" s="15" t="s">
        <v>2</v>
      </c>
      <c r="AA5" s="62" t="s">
        <v>0</v>
      </c>
      <c r="AB5" s="62" t="s">
        <v>1</v>
      </c>
      <c r="AC5" s="62" t="s">
        <v>2</v>
      </c>
      <c r="AD5" s="73" t="s">
        <v>0</v>
      </c>
      <c r="AE5" s="74" t="s">
        <v>52</v>
      </c>
      <c r="AF5" s="74" t="s">
        <v>53</v>
      </c>
      <c r="AG5" s="74" t="s">
        <v>48</v>
      </c>
      <c r="AH5" s="74" t="s">
        <v>49</v>
      </c>
      <c r="AI5" s="74" t="s">
        <v>50</v>
      </c>
      <c r="AJ5" s="74" t="s">
        <v>51</v>
      </c>
      <c r="AK5" s="15" t="s">
        <v>15</v>
      </c>
      <c r="AL5" s="19" t="s">
        <v>16</v>
      </c>
      <c r="AM5" s="19" t="s">
        <v>17</v>
      </c>
      <c r="AN5" s="19" t="s">
        <v>15</v>
      </c>
      <c r="AO5" s="19" t="s">
        <v>16</v>
      </c>
      <c r="AP5" s="19" t="s">
        <v>17</v>
      </c>
      <c r="AQ5" s="32" t="s">
        <v>15</v>
      </c>
      <c r="AR5" s="32" t="s">
        <v>16</v>
      </c>
      <c r="AS5" s="32" t="s">
        <v>17</v>
      </c>
      <c r="AT5" s="55" t="s">
        <v>0</v>
      </c>
      <c r="AU5" s="55" t="s">
        <v>1</v>
      </c>
      <c r="AV5" s="55" t="s">
        <v>2</v>
      </c>
      <c r="AW5" s="55" t="s">
        <v>0</v>
      </c>
      <c r="AX5" s="55" t="s">
        <v>1</v>
      </c>
      <c r="AY5" s="55" t="s">
        <v>2</v>
      </c>
    </row>
    <row r="6" spans="1:51" ht="17.25" thickBot="1">
      <c r="A6" s="36" t="s">
        <v>4</v>
      </c>
      <c r="B6" s="16">
        <v>241</v>
      </c>
      <c r="C6" s="17">
        <v>214</v>
      </c>
      <c r="D6" s="37">
        <v>27</v>
      </c>
      <c r="E6" s="16">
        <v>57632</v>
      </c>
      <c r="F6" s="17">
        <v>27787</v>
      </c>
      <c r="G6" s="37">
        <v>29845</v>
      </c>
      <c r="H6" s="16">
        <f>SUM(I6:J6)</f>
        <v>304</v>
      </c>
      <c r="I6" s="17">
        <v>99</v>
      </c>
      <c r="J6" s="37">
        <v>205</v>
      </c>
      <c r="K6" s="16">
        <f>SUM(L6:M6)</f>
        <v>322</v>
      </c>
      <c r="L6" s="17">
        <v>124</v>
      </c>
      <c r="M6" s="37">
        <v>198</v>
      </c>
      <c r="N6" s="63">
        <f>SUM(O6:P6)</f>
        <v>607</v>
      </c>
      <c r="O6" s="64">
        <v>315</v>
      </c>
      <c r="P6" s="65">
        <v>292</v>
      </c>
      <c r="Q6" s="70" t="s">
        <v>47</v>
      </c>
      <c r="R6" s="70" t="s">
        <v>47</v>
      </c>
      <c r="S6" s="70" t="s">
        <v>47</v>
      </c>
      <c r="T6" s="70" t="s">
        <v>47</v>
      </c>
      <c r="U6" s="70" t="s">
        <v>47</v>
      </c>
      <c r="V6" s="70" t="s">
        <v>47</v>
      </c>
      <c r="W6" s="70" t="s">
        <v>47</v>
      </c>
      <c r="X6" s="39" t="s">
        <v>13</v>
      </c>
      <c r="Y6" s="20" t="s">
        <v>13</v>
      </c>
      <c r="Z6" s="40" t="s">
        <v>13</v>
      </c>
      <c r="AA6" s="99" t="s">
        <v>13</v>
      </c>
      <c r="AB6" s="100" t="s">
        <v>13</v>
      </c>
      <c r="AC6" s="101" t="s">
        <v>13</v>
      </c>
      <c r="AD6" s="75" t="s">
        <v>54</v>
      </c>
      <c r="AE6" s="75"/>
      <c r="AF6" s="75"/>
      <c r="AG6" s="75"/>
      <c r="AH6" s="75"/>
      <c r="AI6" s="75"/>
      <c r="AJ6" s="75"/>
      <c r="AK6" s="27" t="s">
        <v>13</v>
      </c>
      <c r="AL6" s="13" t="s">
        <v>13</v>
      </c>
      <c r="AM6" s="45" t="s">
        <v>13</v>
      </c>
      <c r="AN6" s="27" t="s">
        <v>13</v>
      </c>
      <c r="AO6" s="13" t="s">
        <v>13</v>
      </c>
      <c r="AP6" s="45" t="s">
        <v>13</v>
      </c>
      <c r="AQ6" s="28" t="s">
        <v>13</v>
      </c>
      <c r="AR6" s="21" t="s">
        <v>13</v>
      </c>
      <c r="AS6" s="48" t="s">
        <v>13</v>
      </c>
      <c r="AT6" s="28" t="s">
        <v>13</v>
      </c>
      <c r="AU6" s="21" t="s">
        <v>13</v>
      </c>
      <c r="AV6" s="48" t="s">
        <v>13</v>
      </c>
      <c r="AW6" s="28" t="s">
        <v>13</v>
      </c>
      <c r="AX6" s="21" t="s">
        <v>13</v>
      </c>
      <c r="AY6" s="48" t="s">
        <v>13</v>
      </c>
    </row>
    <row r="7" spans="1:51" ht="17.25" thickBot="1">
      <c r="A7" s="26" t="s">
        <v>5</v>
      </c>
      <c r="B7" s="7">
        <v>92</v>
      </c>
      <c r="C7" s="1">
        <v>84</v>
      </c>
      <c r="D7" s="38">
        <v>8</v>
      </c>
      <c r="E7" s="7">
        <v>59321</v>
      </c>
      <c r="F7" s="1">
        <v>28597</v>
      </c>
      <c r="G7" s="38">
        <v>30724</v>
      </c>
      <c r="H7" s="7">
        <f>SUM(I7:J7)</f>
        <v>349</v>
      </c>
      <c r="I7" s="1">
        <v>112</v>
      </c>
      <c r="J7" s="38">
        <v>237</v>
      </c>
      <c r="K7" s="7">
        <f>SUM(L7:M7)</f>
        <v>308</v>
      </c>
      <c r="L7" s="1">
        <v>173</v>
      </c>
      <c r="M7" s="38">
        <v>135</v>
      </c>
      <c r="N7" s="66">
        <f>SUM(O7:P7)</f>
        <v>780</v>
      </c>
      <c r="O7" s="67">
        <v>380</v>
      </c>
      <c r="P7" s="68">
        <v>400</v>
      </c>
      <c r="Q7" s="70" t="s">
        <v>47</v>
      </c>
      <c r="R7" s="70" t="s">
        <v>47</v>
      </c>
      <c r="S7" s="70" t="s">
        <v>47</v>
      </c>
      <c r="T7" s="70" t="s">
        <v>47</v>
      </c>
      <c r="U7" s="70" t="s">
        <v>47</v>
      </c>
      <c r="V7" s="70" t="s">
        <v>47</v>
      </c>
      <c r="W7" s="70" t="s">
        <v>47</v>
      </c>
      <c r="X7" s="41" t="s">
        <v>13</v>
      </c>
      <c r="Y7" s="10" t="s">
        <v>13</v>
      </c>
      <c r="Z7" s="42" t="s">
        <v>13</v>
      </c>
      <c r="AA7" s="102" t="s">
        <v>13</v>
      </c>
      <c r="AB7" s="103" t="s">
        <v>13</v>
      </c>
      <c r="AC7" s="104" t="s">
        <v>13</v>
      </c>
      <c r="AD7" s="75" t="s">
        <v>54</v>
      </c>
      <c r="AE7" s="75" t="s">
        <v>54</v>
      </c>
      <c r="AF7" s="75" t="s">
        <v>54</v>
      </c>
      <c r="AG7" s="75" t="s">
        <v>54</v>
      </c>
      <c r="AH7" s="75" t="s">
        <v>54</v>
      </c>
      <c r="AI7" s="75" t="s">
        <v>54</v>
      </c>
      <c r="AJ7" s="75" t="s">
        <v>54</v>
      </c>
      <c r="AK7" s="46" t="s">
        <v>18</v>
      </c>
      <c r="AL7" s="8" t="s">
        <v>18</v>
      </c>
      <c r="AM7" s="43" t="s">
        <v>18</v>
      </c>
      <c r="AN7" s="29" t="s">
        <v>18</v>
      </c>
      <c r="AO7" s="11" t="s">
        <v>18</v>
      </c>
      <c r="AP7" s="47" t="s">
        <v>18</v>
      </c>
      <c r="AQ7" s="30" t="s">
        <v>13</v>
      </c>
      <c r="AR7" s="22" t="s">
        <v>13</v>
      </c>
      <c r="AS7" s="44" t="s">
        <v>13</v>
      </c>
      <c r="AT7" s="30" t="s">
        <v>13</v>
      </c>
      <c r="AU7" s="22" t="s">
        <v>13</v>
      </c>
      <c r="AV7" s="44" t="s">
        <v>13</v>
      </c>
      <c r="AW7" s="30" t="s">
        <v>13</v>
      </c>
      <c r="AX7" s="22" t="s">
        <v>13</v>
      </c>
      <c r="AY7" s="44" t="s">
        <v>13</v>
      </c>
    </row>
    <row r="8" spans="1:51" ht="17.25" thickBot="1">
      <c r="A8" s="26" t="s">
        <v>6</v>
      </c>
      <c r="B8" s="7">
        <v>135</v>
      </c>
      <c r="C8" s="1">
        <v>95</v>
      </c>
      <c r="D8" s="38">
        <v>40</v>
      </c>
      <c r="E8" s="7">
        <v>61044</v>
      </c>
      <c r="F8" s="1">
        <v>29410</v>
      </c>
      <c r="G8" s="38">
        <v>31634</v>
      </c>
      <c r="H8" s="7">
        <f>SUM(I8:J8)</f>
        <v>374</v>
      </c>
      <c r="I8" s="1">
        <v>118</v>
      </c>
      <c r="J8" s="38">
        <v>256</v>
      </c>
      <c r="K8" s="7">
        <f>SUM(L8:M8)</f>
        <v>395</v>
      </c>
      <c r="L8" s="1">
        <v>201</v>
      </c>
      <c r="M8" s="38">
        <v>194</v>
      </c>
      <c r="N8" s="66">
        <f>SUM(O8:P8)</f>
        <v>800</v>
      </c>
      <c r="O8" s="67">
        <v>392</v>
      </c>
      <c r="P8" s="68">
        <v>408</v>
      </c>
      <c r="Q8" s="154" t="s">
        <v>47</v>
      </c>
      <c r="R8" s="154" t="s">
        <v>47</v>
      </c>
      <c r="S8" s="154" t="s">
        <v>47</v>
      </c>
      <c r="T8" s="154" t="s">
        <v>47</v>
      </c>
      <c r="U8" s="154" t="s">
        <v>47</v>
      </c>
      <c r="V8" s="154" t="s">
        <v>47</v>
      </c>
      <c r="W8" s="154" t="s">
        <v>47</v>
      </c>
      <c r="X8" s="41" t="s">
        <v>13</v>
      </c>
      <c r="Y8" s="10" t="s">
        <v>13</v>
      </c>
      <c r="Z8" s="42" t="s">
        <v>13</v>
      </c>
      <c r="AA8" s="102" t="s">
        <v>13</v>
      </c>
      <c r="AB8" s="103" t="s">
        <v>13</v>
      </c>
      <c r="AC8" s="104" t="s">
        <v>13</v>
      </c>
      <c r="AD8" s="150" t="s">
        <v>54</v>
      </c>
      <c r="AE8" s="150" t="s">
        <v>54</v>
      </c>
      <c r="AF8" s="150" t="s">
        <v>54</v>
      </c>
      <c r="AG8" s="150" t="s">
        <v>54</v>
      </c>
      <c r="AH8" s="150" t="s">
        <v>54</v>
      </c>
      <c r="AI8" s="150" t="s">
        <v>54</v>
      </c>
      <c r="AJ8" s="150" t="s">
        <v>54</v>
      </c>
      <c r="AK8" s="46" t="s">
        <v>18</v>
      </c>
      <c r="AL8" s="11" t="s">
        <v>18</v>
      </c>
      <c r="AM8" s="47" t="s">
        <v>18</v>
      </c>
      <c r="AN8" s="29" t="s">
        <v>18</v>
      </c>
      <c r="AO8" s="11" t="s">
        <v>18</v>
      </c>
      <c r="AP8" s="47" t="s">
        <v>18</v>
      </c>
      <c r="AQ8" s="30" t="s">
        <v>13</v>
      </c>
      <c r="AR8" s="22" t="s">
        <v>13</v>
      </c>
      <c r="AS8" s="44" t="s">
        <v>13</v>
      </c>
      <c r="AT8" s="30" t="s">
        <v>13</v>
      </c>
      <c r="AU8" s="22" t="s">
        <v>13</v>
      </c>
      <c r="AV8" s="44" t="s">
        <v>13</v>
      </c>
      <c r="AW8" s="30" t="s">
        <v>13</v>
      </c>
      <c r="AX8" s="22" t="s">
        <v>13</v>
      </c>
      <c r="AY8" s="44" t="s">
        <v>13</v>
      </c>
    </row>
    <row r="9" spans="1:51" ht="17.25" thickBot="1">
      <c r="A9" s="111" t="s">
        <v>7</v>
      </c>
      <c r="B9" s="70">
        <v>58</v>
      </c>
      <c r="C9" s="70">
        <v>27</v>
      </c>
      <c r="D9" s="70">
        <v>31</v>
      </c>
      <c r="E9" s="70">
        <v>62818</v>
      </c>
      <c r="F9" s="70">
        <v>30226</v>
      </c>
      <c r="G9" s="70">
        <v>32592</v>
      </c>
      <c r="H9" s="70">
        <f>SUM(I9:J9)</f>
        <v>374</v>
      </c>
      <c r="I9" s="70">
        <v>118</v>
      </c>
      <c r="J9" s="70">
        <v>256</v>
      </c>
      <c r="K9" s="70">
        <f>SUM(L9:M9)</f>
        <v>697</v>
      </c>
      <c r="L9" s="70">
        <v>342</v>
      </c>
      <c r="M9" s="70">
        <v>355</v>
      </c>
      <c r="N9" s="155">
        <f>SUM(O9:P9)</f>
        <v>815</v>
      </c>
      <c r="O9" s="155">
        <v>401</v>
      </c>
      <c r="P9" s="155">
        <v>414</v>
      </c>
      <c r="Q9" s="70" t="s">
        <v>47</v>
      </c>
      <c r="R9" s="70" t="s">
        <v>47</v>
      </c>
      <c r="S9" s="70" t="s">
        <v>47</v>
      </c>
      <c r="T9" s="70" t="s">
        <v>47</v>
      </c>
      <c r="U9" s="70" t="s">
        <v>47</v>
      </c>
      <c r="V9" s="70" t="s">
        <v>47</v>
      </c>
      <c r="W9" s="70" t="s">
        <v>47</v>
      </c>
      <c r="X9" s="75" t="s">
        <v>13</v>
      </c>
      <c r="Y9" s="75" t="s">
        <v>13</v>
      </c>
      <c r="Z9" s="75" t="s">
        <v>13</v>
      </c>
      <c r="AA9" s="156" t="s">
        <v>13</v>
      </c>
      <c r="AB9" s="156" t="s">
        <v>13</v>
      </c>
      <c r="AC9" s="156" t="s">
        <v>13</v>
      </c>
      <c r="AD9" s="75" t="s">
        <v>54</v>
      </c>
      <c r="AE9" s="75" t="s">
        <v>54</v>
      </c>
      <c r="AF9" s="75" t="s">
        <v>54</v>
      </c>
      <c r="AG9" s="75" t="s">
        <v>54</v>
      </c>
      <c r="AH9" s="75" t="s">
        <v>54</v>
      </c>
      <c r="AI9" s="75" t="s">
        <v>54</v>
      </c>
      <c r="AJ9" s="75" t="s">
        <v>54</v>
      </c>
      <c r="AK9" s="151" t="s">
        <v>19</v>
      </c>
      <c r="AL9" s="152" t="s">
        <v>19</v>
      </c>
      <c r="AM9" s="152" t="s">
        <v>19</v>
      </c>
      <c r="AN9" s="152" t="s">
        <v>19</v>
      </c>
      <c r="AO9" s="152" t="s">
        <v>18</v>
      </c>
      <c r="AP9" s="152" t="s">
        <v>18</v>
      </c>
      <c r="AQ9" s="153" t="s">
        <v>13</v>
      </c>
      <c r="AR9" s="153" t="s">
        <v>13</v>
      </c>
      <c r="AS9" s="153" t="s">
        <v>13</v>
      </c>
      <c r="AT9" s="153" t="s">
        <v>13</v>
      </c>
      <c r="AU9" s="153" t="s">
        <v>13</v>
      </c>
      <c r="AV9" s="153" t="s">
        <v>13</v>
      </c>
      <c r="AW9" s="153" t="s">
        <v>13</v>
      </c>
      <c r="AX9" s="153" t="s">
        <v>13</v>
      </c>
      <c r="AY9" s="153" t="s">
        <v>13</v>
      </c>
    </row>
    <row r="10" spans="1:51" ht="17.25" thickBot="1">
      <c r="A10" s="111" t="s">
        <v>8</v>
      </c>
      <c r="B10" s="70">
        <v>67</v>
      </c>
      <c r="C10" s="70">
        <v>36</v>
      </c>
      <c r="D10" s="70">
        <v>31</v>
      </c>
      <c r="E10" s="70">
        <v>64212</v>
      </c>
      <c r="F10" s="70">
        <v>30886</v>
      </c>
      <c r="G10" s="70">
        <v>33326</v>
      </c>
      <c r="H10" s="70">
        <v>374</v>
      </c>
      <c r="I10" s="70">
        <v>118</v>
      </c>
      <c r="J10" s="70">
        <v>256</v>
      </c>
      <c r="K10" s="70">
        <v>654</v>
      </c>
      <c r="L10" s="70">
        <v>323</v>
      </c>
      <c r="M10" s="70">
        <v>331</v>
      </c>
      <c r="N10" s="155">
        <v>635</v>
      </c>
      <c r="O10" s="155">
        <v>270</v>
      </c>
      <c r="P10" s="155">
        <v>365</v>
      </c>
      <c r="Q10" s="70" t="s">
        <v>47</v>
      </c>
      <c r="R10" s="70" t="s">
        <v>47</v>
      </c>
      <c r="S10" s="70" t="s">
        <v>47</v>
      </c>
      <c r="T10" s="70" t="s">
        <v>47</v>
      </c>
      <c r="U10" s="70" t="s">
        <v>47</v>
      </c>
      <c r="V10" s="70" t="s">
        <v>47</v>
      </c>
      <c r="W10" s="70" t="s">
        <v>47</v>
      </c>
      <c r="X10" s="157">
        <v>232</v>
      </c>
      <c r="Y10" s="157">
        <v>125</v>
      </c>
      <c r="Z10" s="157">
        <v>107</v>
      </c>
      <c r="AA10" s="158">
        <v>619</v>
      </c>
      <c r="AB10" s="158">
        <v>209</v>
      </c>
      <c r="AC10" s="158">
        <v>410</v>
      </c>
      <c r="AD10" s="75" t="s">
        <v>54</v>
      </c>
      <c r="AE10" s="75" t="s">
        <v>54</v>
      </c>
      <c r="AF10" s="75" t="s">
        <v>54</v>
      </c>
      <c r="AG10" s="75" t="s">
        <v>54</v>
      </c>
      <c r="AH10" s="75" t="s">
        <v>54</v>
      </c>
      <c r="AI10" s="75" t="s">
        <v>54</v>
      </c>
      <c r="AJ10" s="75" t="s">
        <v>54</v>
      </c>
      <c r="AK10" s="151" t="s">
        <v>19</v>
      </c>
      <c r="AL10" s="152" t="s">
        <v>19</v>
      </c>
      <c r="AM10" s="152" t="s">
        <v>19</v>
      </c>
      <c r="AN10" s="152" t="s">
        <v>19</v>
      </c>
      <c r="AO10" s="152" t="s">
        <v>18</v>
      </c>
      <c r="AP10" s="152" t="s">
        <v>18</v>
      </c>
      <c r="AQ10" s="153" t="s">
        <v>13</v>
      </c>
      <c r="AR10" s="153" t="s">
        <v>13</v>
      </c>
      <c r="AS10" s="153" t="s">
        <v>13</v>
      </c>
      <c r="AT10" s="153" t="s">
        <v>13</v>
      </c>
      <c r="AU10" s="153" t="s">
        <v>13</v>
      </c>
      <c r="AV10" s="153" t="s">
        <v>13</v>
      </c>
      <c r="AW10" s="153" t="s">
        <v>13</v>
      </c>
      <c r="AX10" s="153" t="s">
        <v>13</v>
      </c>
      <c r="AY10" s="153" t="s">
        <v>13</v>
      </c>
    </row>
    <row r="11" spans="1:51" ht="17.25" thickBot="1">
      <c r="A11" s="111" t="s">
        <v>12</v>
      </c>
      <c r="B11" s="70">
        <v>68</v>
      </c>
      <c r="C11" s="70">
        <v>38</v>
      </c>
      <c r="D11" s="70">
        <v>30</v>
      </c>
      <c r="E11" s="70">
        <v>65440</v>
      </c>
      <c r="F11" s="70">
        <v>31457</v>
      </c>
      <c r="G11" s="70">
        <v>33983</v>
      </c>
      <c r="H11" s="70">
        <v>372</v>
      </c>
      <c r="I11" s="70">
        <v>148</v>
      </c>
      <c r="J11" s="70">
        <v>224</v>
      </c>
      <c r="K11" s="71">
        <v>859</v>
      </c>
      <c r="L11" s="71">
        <v>218</v>
      </c>
      <c r="M11" s="71">
        <v>641</v>
      </c>
      <c r="N11" s="155">
        <v>565</v>
      </c>
      <c r="O11" s="155">
        <v>299</v>
      </c>
      <c r="P11" s="155">
        <v>266</v>
      </c>
      <c r="Q11" s="70" t="s">
        <v>47</v>
      </c>
      <c r="R11" s="70" t="s">
        <v>47</v>
      </c>
      <c r="S11" s="70" t="s">
        <v>47</v>
      </c>
      <c r="T11" s="70" t="s">
        <v>47</v>
      </c>
      <c r="U11" s="70" t="s">
        <v>47</v>
      </c>
      <c r="V11" s="70" t="s">
        <v>47</v>
      </c>
      <c r="W11" s="70" t="s">
        <v>47</v>
      </c>
      <c r="X11" s="157">
        <v>209</v>
      </c>
      <c r="Y11" s="157">
        <v>93</v>
      </c>
      <c r="Z11" s="157">
        <v>116</v>
      </c>
      <c r="AA11" s="158">
        <v>558</v>
      </c>
      <c r="AB11" s="158">
        <v>177</v>
      </c>
      <c r="AC11" s="158">
        <v>381</v>
      </c>
      <c r="AD11" s="75" t="s">
        <v>54</v>
      </c>
      <c r="AE11" s="75" t="s">
        <v>54</v>
      </c>
      <c r="AF11" s="75" t="s">
        <v>54</v>
      </c>
      <c r="AG11" s="75" t="s">
        <v>54</v>
      </c>
      <c r="AH11" s="75" t="s">
        <v>54</v>
      </c>
      <c r="AI11" s="75" t="s">
        <v>54</v>
      </c>
      <c r="AJ11" s="75" t="s">
        <v>54</v>
      </c>
      <c r="AK11" s="151" t="s">
        <v>19</v>
      </c>
      <c r="AL11" s="152" t="s">
        <v>19</v>
      </c>
      <c r="AM11" s="152" t="s">
        <v>19</v>
      </c>
      <c r="AN11" s="152" t="s">
        <v>19</v>
      </c>
      <c r="AO11" s="152" t="s">
        <v>18</v>
      </c>
      <c r="AP11" s="152" t="s">
        <v>18</v>
      </c>
      <c r="AQ11" s="153" t="s">
        <v>13</v>
      </c>
      <c r="AR11" s="153" t="s">
        <v>13</v>
      </c>
      <c r="AS11" s="153" t="s">
        <v>13</v>
      </c>
      <c r="AT11" s="153" t="s">
        <v>13</v>
      </c>
      <c r="AU11" s="153" t="s">
        <v>13</v>
      </c>
      <c r="AV11" s="153" t="s">
        <v>13</v>
      </c>
      <c r="AW11" s="153" t="s">
        <v>13</v>
      </c>
      <c r="AX11" s="153" t="s">
        <v>13</v>
      </c>
      <c r="AY11" s="153" t="s">
        <v>13</v>
      </c>
    </row>
    <row r="12" spans="1:51" ht="17.25" thickBot="1">
      <c r="A12" s="111" t="s">
        <v>11</v>
      </c>
      <c r="B12" s="70">
        <v>51</v>
      </c>
      <c r="C12" s="70">
        <v>24</v>
      </c>
      <c r="D12" s="70">
        <v>27</v>
      </c>
      <c r="E12" s="70">
        <v>67748</v>
      </c>
      <c r="F12" s="70">
        <v>32490</v>
      </c>
      <c r="G12" s="70">
        <v>35258</v>
      </c>
      <c r="H12" s="70">
        <v>344</v>
      </c>
      <c r="I12" s="70">
        <v>137</v>
      </c>
      <c r="J12" s="70">
        <v>207</v>
      </c>
      <c r="K12" s="70">
        <f>SUM(L12+M12)</f>
        <v>1077</v>
      </c>
      <c r="L12" s="70">
        <v>690</v>
      </c>
      <c r="M12" s="70">
        <v>387</v>
      </c>
      <c r="N12" s="155">
        <f>O12+P12</f>
        <v>599</v>
      </c>
      <c r="O12" s="155">
        <v>316</v>
      </c>
      <c r="P12" s="155">
        <v>283</v>
      </c>
      <c r="Q12" s="70" t="s">
        <v>47</v>
      </c>
      <c r="R12" s="70" t="s">
        <v>47</v>
      </c>
      <c r="S12" s="70" t="s">
        <v>47</v>
      </c>
      <c r="T12" s="70" t="s">
        <v>47</v>
      </c>
      <c r="U12" s="70" t="s">
        <v>47</v>
      </c>
      <c r="V12" s="70" t="s">
        <v>47</v>
      </c>
      <c r="W12" s="70" t="s">
        <v>47</v>
      </c>
      <c r="X12" s="157">
        <v>220</v>
      </c>
      <c r="Y12" s="157">
        <v>125</v>
      </c>
      <c r="Z12" s="157">
        <v>95</v>
      </c>
      <c r="AA12" s="158">
        <v>762</v>
      </c>
      <c r="AB12" s="158">
        <v>260</v>
      </c>
      <c r="AC12" s="158">
        <v>502</v>
      </c>
      <c r="AD12" s="75" t="s">
        <v>54</v>
      </c>
      <c r="AE12" s="75" t="s">
        <v>54</v>
      </c>
      <c r="AF12" s="75" t="s">
        <v>54</v>
      </c>
      <c r="AG12" s="75" t="s">
        <v>54</v>
      </c>
      <c r="AH12" s="75" t="s">
        <v>54</v>
      </c>
      <c r="AI12" s="75" t="s">
        <v>54</v>
      </c>
      <c r="AJ12" s="75" t="s">
        <v>54</v>
      </c>
      <c r="AK12" s="151">
        <v>131</v>
      </c>
      <c r="AL12" s="151">
        <v>67</v>
      </c>
      <c r="AM12" s="152">
        <v>64</v>
      </c>
      <c r="AN12" s="152">
        <v>87</v>
      </c>
      <c r="AO12" s="152">
        <v>19</v>
      </c>
      <c r="AP12" s="152">
        <v>68</v>
      </c>
      <c r="AQ12" s="153" t="s">
        <v>13</v>
      </c>
      <c r="AR12" s="153" t="s">
        <v>13</v>
      </c>
      <c r="AS12" s="153" t="s">
        <v>13</v>
      </c>
      <c r="AT12" s="153" t="s">
        <v>13</v>
      </c>
      <c r="AU12" s="153" t="s">
        <v>13</v>
      </c>
      <c r="AV12" s="153" t="s">
        <v>13</v>
      </c>
      <c r="AW12" s="153" t="s">
        <v>13</v>
      </c>
      <c r="AX12" s="153" t="s">
        <v>13</v>
      </c>
      <c r="AY12" s="153" t="s">
        <v>13</v>
      </c>
    </row>
    <row r="13" spans="1:51" ht="17.25" thickBot="1">
      <c r="A13" s="111" t="s">
        <v>14</v>
      </c>
      <c r="B13" s="70">
        <v>52</v>
      </c>
      <c r="C13" s="70">
        <v>25</v>
      </c>
      <c r="D13" s="70">
        <v>27</v>
      </c>
      <c r="E13" s="70">
        <v>69896</v>
      </c>
      <c r="F13" s="70">
        <v>33482</v>
      </c>
      <c r="G13" s="70">
        <v>36414</v>
      </c>
      <c r="H13" s="70">
        <v>344</v>
      </c>
      <c r="I13" s="70">
        <v>137</v>
      </c>
      <c r="J13" s="70">
        <v>207</v>
      </c>
      <c r="K13" s="71">
        <v>2098</v>
      </c>
      <c r="L13" s="71">
        <v>834</v>
      </c>
      <c r="M13" s="71">
        <v>1264</v>
      </c>
      <c r="N13" s="155">
        <v>498</v>
      </c>
      <c r="O13" s="155">
        <v>231</v>
      </c>
      <c r="P13" s="155">
        <v>267</v>
      </c>
      <c r="Q13" s="70" t="s">
        <v>47</v>
      </c>
      <c r="R13" s="70" t="s">
        <v>47</v>
      </c>
      <c r="S13" s="70" t="s">
        <v>47</v>
      </c>
      <c r="T13" s="70" t="s">
        <v>47</v>
      </c>
      <c r="U13" s="70" t="s">
        <v>47</v>
      </c>
      <c r="V13" s="70" t="s">
        <v>47</v>
      </c>
      <c r="W13" s="70" t="s">
        <v>47</v>
      </c>
      <c r="X13" s="157">
        <v>200</v>
      </c>
      <c r="Y13" s="157">
        <v>120</v>
      </c>
      <c r="Z13" s="157">
        <v>80</v>
      </c>
      <c r="AA13" s="158">
        <v>872</v>
      </c>
      <c r="AB13" s="158">
        <v>301</v>
      </c>
      <c r="AC13" s="158">
        <v>571</v>
      </c>
      <c r="AD13" s="75" t="s">
        <v>54</v>
      </c>
      <c r="AE13" s="75" t="s">
        <v>54</v>
      </c>
      <c r="AF13" s="75" t="s">
        <v>54</v>
      </c>
      <c r="AG13" s="75" t="s">
        <v>54</v>
      </c>
      <c r="AH13" s="75" t="s">
        <v>54</v>
      </c>
      <c r="AI13" s="75" t="s">
        <v>54</v>
      </c>
      <c r="AJ13" s="75" t="s">
        <v>54</v>
      </c>
      <c r="AK13" s="151">
        <v>152</v>
      </c>
      <c r="AL13" s="152">
        <v>83</v>
      </c>
      <c r="AM13" s="152">
        <v>69</v>
      </c>
      <c r="AN13" s="152">
        <v>140</v>
      </c>
      <c r="AO13" s="152">
        <v>50</v>
      </c>
      <c r="AP13" s="152">
        <v>90</v>
      </c>
      <c r="AQ13" s="153" t="s">
        <v>13</v>
      </c>
      <c r="AR13" s="153" t="s">
        <v>13</v>
      </c>
      <c r="AS13" s="153" t="s">
        <v>13</v>
      </c>
      <c r="AT13" s="153" t="s">
        <v>13</v>
      </c>
      <c r="AU13" s="153" t="s">
        <v>13</v>
      </c>
      <c r="AV13" s="153" t="s">
        <v>13</v>
      </c>
      <c r="AW13" s="153" t="s">
        <v>13</v>
      </c>
      <c r="AX13" s="153" t="s">
        <v>13</v>
      </c>
      <c r="AY13" s="153" t="s">
        <v>13</v>
      </c>
    </row>
    <row r="14" spans="1:51" ht="17.25" thickBot="1">
      <c r="A14" s="111" t="s">
        <v>20</v>
      </c>
      <c r="B14" s="70">
        <v>96</v>
      </c>
      <c r="C14" s="70">
        <v>52</v>
      </c>
      <c r="D14" s="70">
        <v>44</v>
      </c>
      <c r="E14" s="70">
        <v>72140</v>
      </c>
      <c r="F14" s="70">
        <v>34503</v>
      </c>
      <c r="G14" s="70">
        <v>37637</v>
      </c>
      <c r="H14" s="70">
        <v>298</v>
      </c>
      <c r="I14" s="70">
        <v>120</v>
      </c>
      <c r="J14" s="70">
        <v>178</v>
      </c>
      <c r="K14" s="71">
        <v>2259</v>
      </c>
      <c r="L14" s="71">
        <v>895</v>
      </c>
      <c r="M14" s="71">
        <v>1364</v>
      </c>
      <c r="N14" s="155">
        <v>581</v>
      </c>
      <c r="O14" s="155">
        <v>287</v>
      </c>
      <c r="P14" s="155">
        <v>294</v>
      </c>
      <c r="Q14" s="70" t="s">
        <v>47</v>
      </c>
      <c r="R14" s="70" t="s">
        <v>47</v>
      </c>
      <c r="S14" s="70" t="s">
        <v>47</v>
      </c>
      <c r="T14" s="70" t="s">
        <v>47</v>
      </c>
      <c r="U14" s="70" t="s">
        <v>47</v>
      </c>
      <c r="V14" s="70" t="s">
        <v>47</v>
      </c>
      <c r="W14" s="70" t="s">
        <v>47</v>
      </c>
      <c r="X14" s="157">
        <v>162</v>
      </c>
      <c r="Y14" s="157">
        <v>88</v>
      </c>
      <c r="Z14" s="157">
        <v>74</v>
      </c>
      <c r="AA14" s="158">
        <v>871</v>
      </c>
      <c r="AB14" s="158">
        <v>555</v>
      </c>
      <c r="AC14" s="158">
        <v>316</v>
      </c>
      <c r="AD14" s="75" t="s">
        <v>54</v>
      </c>
      <c r="AE14" s="75" t="s">
        <v>54</v>
      </c>
      <c r="AF14" s="75" t="s">
        <v>54</v>
      </c>
      <c r="AG14" s="75" t="s">
        <v>54</v>
      </c>
      <c r="AH14" s="75" t="s">
        <v>54</v>
      </c>
      <c r="AI14" s="75" t="s">
        <v>54</v>
      </c>
      <c r="AJ14" s="75" t="s">
        <v>54</v>
      </c>
      <c r="AK14" s="151">
        <v>110</v>
      </c>
      <c r="AL14" s="152">
        <v>56</v>
      </c>
      <c r="AM14" s="152">
        <v>54</v>
      </c>
      <c r="AN14" s="152">
        <v>175</v>
      </c>
      <c r="AO14" s="152">
        <v>73</v>
      </c>
      <c r="AP14" s="152">
        <v>102</v>
      </c>
      <c r="AQ14" s="153">
        <v>488</v>
      </c>
      <c r="AR14" s="153">
        <v>225</v>
      </c>
      <c r="AS14" s="153">
        <v>263</v>
      </c>
      <c r="AT14" s="153"/>
      <c r="AU14" s="153"/>
      <c r="AV14" s="153"/>
      <c r="AW14" s="153"/>
      <c r="AX14" s="153"/>
      <c r="AY14" s="153"/>
    </row>
    <row r="15" spans="1:51" s="24" customFormat="1" ht="18" customHeight="1" thickBot="1">
      <c r="A15" s="55" t="s">
        <v>21</v>
      </c>
      <c r="B15" s="71">
        <v>108</v>
      </c>
      <c r="C15" s="71">
        <v>47</v>
      </c>
      <c r="D15" s="71">
        <v>61</v>
      </c>
      <c r="E15" s="71">
        <v>73874</v>
      </c>
      <c r="F15" s="71">
        <v>35305</v>
      </c>
      <c r="G15" s="71">
        <v>38569</v>
      </c>
      <c r="H15" s="71">
        <f>SUM(I15:J15)</f>
        <v>194</v>
      </c>
      <c r="I15" s="71">
        <v>44</v>
      </c>
      <c r="J15" s="71">
        <v>150</v>
      </c>
      <c r="K15" s="71">
        <f>L15+M15</f>
        <v>2755</v>
      </c>
      <c r="L15" s="71">
        <v>1130</v>
      </c>
      <c r="M15" s="71">
        <v>1625</v>
      </c>
      <c r="N15" s="155">
        <v>540</v>
      </c>
      <c r="O15" s="155">
        <v>232</v>
      </c>
      <c r="P15" s="155">
        <v>308</v>
      </c>
      <c r="Q15" s="71"/>
      <c r="R15" s="71"/>
      <c r="S15" s="71"/>
      <c r="T15" s="71"/>
      <c r="U15" s="71"/>
      <c r="V15" s="71"/>
      <c r="W15" s="71"/>
      <c r="X15" s="153">
        <f>Y15+Z15</f>
        <v>284</v>
      </c>
      <c r="Y15" s="153">
        <v>146</v>
      </c>
      <c r="Z15" s="153">
        <v>138</v>
      </c>
      <c r="AA15" s="105">
        <v>899</v>
      </c>
      <c r="AB15" s="105">
        <v>303</v>
      </c>
      <c r="AC15" s="105">
        <v>596</v>
      </c>
      <c r="AD15" s="75" t="s">
        <v>13</v>
      </c>
      <c r="AE15" s="75" t="s">
        <v>54</v>
      </c>
      <c r="AF15" s="75" t="s">
        <v>54</v>
      </c>
      <c r="AG15" s="75" t="s">
        <v>54</v>
      </c>
      <c r="AH15" s="75" t="s">
        <v>54</v>
      </c>
      <c r="AI15" s="75" t="s">
        <v>54</v>
      </c>
      <c r="AJ15" s="75" t="s">
        <v>54</v>
      </c>
      <c r="AK15" s="153">
        <v>143</v>
      </c>
      <c r="AL15" s="153">
        <v>65</v>
      </c>
      <c r="AM15" s="153">
        <v>78</v>
      </c>
      <c r="AN15" s="153">
        <v>157</v>
      </c>
      <c r="AO15" s="153">
        <v>77</v>
      </c>
      <c r="AP15" s="153">
        <v>80</v>
      </c>
      <c r="AQ15" s="153">
        <v>268</v>
      </c>
      <c r="AR15" s="153">
        <v>101</v>
      </c>
      <c r="AS15" s="153">
        <v>167</v>
      </c>
      <c r="AT15" s="153"/>
      <c r="AU15" s="153"/>
      <c r="AV15" s="153"/>
      <c r="AW15" s="153"/>
      <c r="AX15" s="153"/>
      <c r="AY15" s="153"/>
    </row>
    <row r="16" spans="1:51" s="24" customFormat="1" ht="18" customHeight="1" thickBot="1">
      <c r="A16" s="35" t="s">
        <v>35</v>
      </c>
      <c r="B16" s="56">
        <v>104</v>
      </c>
      <c r="C16" s="56">
        <v>42</v>
      </c>
      <c r="D16" s="56">
        <v>62</v>
      </c>
      <c r="E16" s="56">
        <v>75872</v>
      </c>
      <c r="F16" s="56">
        <v>36278</v>
      </c>
      <c r="G16" s="56">
        <v>39594</v>
      </c>
      <c r="H16" s="56">
        <v>127</v>
      </c>
      <c r="I16" s="56">
        <v>31</v>
      </c>
      <c r="J16" s="56">
        <v>96</v>
      </c>
      <c r="K16" s="56">
        <v>3005</v>
      </c>
      <c r="L16" s="56">
        <v>1203</v>
      </c>
      <c r="M16" s="56">
        <v>1802</v>
      </c>
      <c r="N16" s="69">
        <v>527</v>
      </c>
      <c r="O16" s="69">
        <v>251</v>
      </c>
      <c r="P16" s="69">
        <v>276</v>
      </c>
      <c r="Q16" s="90">
        <v>527</v>
      </c>
      <c r="R16" s="76">
        <v>5</v>
      </c>
      <c r="S16" s="76">
        <v>0</v>
      </c>
      <c r="T16" s="76">
        <v>40</v>
      </c>
      <c r="U16" s="76">
        <v>38</v>
      </c>
      <c r="V16" s="76">
        <v>206</v>
      </c>
      <c r="W16" s="76">
        <v>238</v>
      </c>
      <c r="X16" s="57">
        <v>217</v>
      </c>
      <c r="Y16" s="57">
        <v>117</v>
      </c>
      <c r="Z16" s="57">
        <v>100</v>
      </c>
      <c r="AA16" s="105">
        <v>966</v>
      </c>
      <c r="AB16" s="105">
        <v>338</v>
      </c>
      <c r="AC16" s="105">
        <v>628</v>
      </c>
      <c r="AD16" s="86" t="s">
        <v>55</v>
      </c>
      <c r="AE16" s="86" t="s">
        <v>55</v>
      </c>
      <c r="AF16" s="86" t="s">
        <v>55</v>
      </c>
      <c r="AG16" s="86" t="s">
        <v>55</v>
      </c>
      <c r="AH16" s="86" t="s">
        <v>55</v>
      </c>
      <c r="AI16" s="86" t="s">
        <v>55</v>
      </c>
      <c r="AJ16" s="86" t="s">
        <v>55</v>
      </c>
      <c r="AK16" s="57">
        <v>132</v>
      </c>
      <c r="AL16" s="57">
        <v>69</v>
      </c>
      <c r="AM16" s="57">
        <v>63</v>
      </c>
      <c r="AN16" s="57">
        <v>200</v>
      </c>
      <c r="AO16" s="57">
        <v>100</v>
      </c>
      <c r="AP16" s="57">
        <v>100</v>
      </c>
      <c r="AQ16" s="57">
        <v>329</v>
      </c>
      <c r="AR16" s="57">
        <v>142</v>
      </c>
      <c r="AS16" s="57">
        <v>187</v>
      </c>
      <c r="AT16" s="57">
        <f>SUM(AU16:AV16)</f>
        <v>21606</v>
      </c>
      <c r="AU16" s="57">
        <v>7013</v>
      </c>
      <c r="AV16" s="57">
        <v>14593</v>
      </c>
      <c r="AW16" s="57" t="s">
        <v>13</v>
      </c>
      <c r="AX16" s="57" t="s">
        <v>13</v>
      </c>
      <c r="AY16" s="57" t="s">
        <v>13</v>
      </c>
    </row>
    <row r="17" spans="1:51" s="24" customFormat="1" ht="18" customHeight="1" thickBot="1">
      <c r="A17" s="35" t="s">
        <v>37</v>
      </c>
      <c r="B17" s="56">
        <v>106</v>
      </c>
      <c r="C17" s="56">
        <v>38</v>
      </c>
      <c r="D17" s="56">
        <v>68</v>
      </c>
      <c r="E17" s="56">
        <f>SUM(F17:G17)</f>
        <v>77662</v>
      </c>
      <c r="F17" s="56">
        <v>37146</v>
      </c>
      <c r="G17" s="56">
        <v>40516</v>
      </c>
      <c r="H17" s="56">
        <v>7</v>
      </c>
      <c r="I17" s="56">
        <v>3</v>
      </c>
      <c r="J17" s="56">
        <v>4</v>
      </c>
      <c r="K17" s="56">
        <v>3449</v>
      </c>
      <c r="L17" s="56">
        <v>1385</v>
      </c>
      <c r="M17" s="56">
        <v>2064</v>
      </c>
      <c r="N17" s="69">
        <v>480</v>
      </c>
      <c r="O17" s="69">
        <v>262</v>
      </c>
      <c r="P17" s="69">
        <v>218</v>
      </c>
      <c r="Q17" s="90">
        <v>480</v>
      </c>
      <c r="R17" s="76">
        <v>1</v>
      </c>
      <c r="S17" s="76">
        <v>1</v>
      </c>
      <c r="T17" s="76">
        <v>37</v>
      </c>
      <c r="U17" s="76">
        <v>22</v>
      </c>
      <c r="V17" s="76">
        <v>224</v>
      </c>
      <c r="W17" s="76">
        <v>195</v>
      </c>
      <c r="X17" s="57">
        <v>266</v>
      </c>
      <c r="Y17" s="57">
        <v>155</v>
      </c>
      <c r="Z17" s="57">
        <v>111</v>
      </c>
      <c r="AA17" s="105">
        <v>124</v>
      </c>
      <c r="AB17" s="105">
        <v>67</v>
      </c>
      <c r="AC17" s="105">
        <v>57</v>
      </c>
      <c r="AD17" s="78">
        <v>1030</v>
      </c>
      <c r="AE17" s="78">
        <v>230</v>
      </c>
      <c r="AF17" s="78">
        <v>590</v>
      </c>
      <c r="AG17" s="78">
        <v>123</v>
      </c>
      <c r="AH17" s="78">
        <v>66</v>
      </c>
      <c r="AI17" s="78">
        <v>12</v>
      </c>
      <c r="AJ17" s="78">
        <v>9</v>
      </c>
      <c r="AK17" s="57">
        <v>124</v>
      </c>
      <c r="AL17" s="57">
        <v>67</v>
      </c>
      <c r="AM17" s="57">
        <v>57</v>
      </c>
      <c r="AN17" s="57">
        <v>169</v>
      </c>
      <c r="AO17" s="57">
        <v>90</v>
      </c>
      <c r="AP17" s="57">
        <v>79</v>
      </c>
      <c r="AQ17" s="57">
        <v>347</v>
      </c>
      <c r="AR17" s="57">
        <v>159</v>
      </c>
      <c r="AS17" s="57">
        <v>188</v>
      </c>
      <c r="AT17" s="57">
        <f>AU17+AV17</f>
        <v>59386</v>
      </c>
      <c r="AU17" s="57">
        <v>20090</v>
      </c>
      <c r="AV17" s="57">
        <v>39296</v>
      </c>
      <c r="AW17" s="57">
        <v>3015</v>
      </c>
      <c r="AX17" s="57">
        <v>1550</v>
      </c>
      <c r="AY17" s="57">
        <v>1465</v>
      </c>
    </row>
    <row r="18" spans="1:51" s="24" customFormat="1" ht="37.5" customHeight="1" thickBot="1">
      <c r="A18" s="60" t="s">
        <v>66</v>
      </c>
      <c r="B18" s="81">
        <v>116</v>
      </c>
      <c r="C18" s="81">
        <v>46</v>
      </c>
      <c r="D18" s="81">
        <v>70</v>
      </c>
      <c r="E18" s="81">
        <v>79195</v>
      </c>
      <c r="F18" s="81">
        <v>37845</v>
      </c>
      <c r="G18" s="81">
        <v>41350</v>
      </c>
      <c r="H18" s="81">
        <v>8</v>
      </c>
      <c r="I18" s="81">
        <v>3</v>
      </c>
      <c r="J18" s="81">
        <v>5</v>
      </c>
      <c r="K18" s="81">
        <v>3499</v>
      </c>
      <c r="L18" s="81">
        <v>1427</v>
      </c>
      <c r="M18" s="81">
        <v>2072</v>
      </c>
      <c r="N18" s="106" t="s">
        <v>65</v>
      </c>
      <c r="O18" s="106" t="s">
        <v>65</v>
      </c>
      <c r="P18" s="106" t="s">
        <v>65</v>
      </c>
      <c r="Q18" s="77">
        <v>376</v>
      </c>
      <c r="R18" s="77">
        <v>1</v>
      </c>
      <c r="S18" s="77">
        <v>0</v>
      </c>
      <c r="T18" s="77">
        <v>23</v>
      </c>
      <c r="U18" s="77">
        <v>15</v>
      </c>
      <c r="V18" s="77">
        <v>150</v>
      </c>
      <c r="W18" s="77">
        <v>187</v>
      </c>
      <c r="X18" s="82">
        <v>312</v>
      </c>
      <c r="Y18" s="82">
        <v>154</v>
      </c>
      <c r="Z18" s="82">
        <v>158</v>
      </c>
      <c r="AA18" s="109" t="s">
        <v>13</v>
      </c>
      <c r="AB18" s="109" t="s">
        <v>13</v>
      </c>
      <c r="AC18" s="109" t="s">
        <v>13</v>
      </c>
      <c r="AD18" s="79" t="s">
        <v>61</v>
      </c>
      <c r="AE18" s="79" t="s">
        <v>61</v>
      </c>
      <c r="AF18" s="79" t="s">
        <v>61</v>
      </c>
      <c r="AG18" s="79" t="s">
        <v>61</v>
      </c>
      <c r="AH18" s="79" t="s">
        <v>61</v>
      </c>
      <c r="AI18" s="79" t="s">
        <v>61</v>
      </c>
      <c r="AJ18" s="79" t="s">
        <v>61</v>
      </c>
      <c r="AK18" s="82">
        <v>136</v>
      </c>
      <c r="AL18" s="82">
        <v>74</v>
      </c>
      <c r="AM18" s="82">
        <v>62</v>
      </c>
      <c r="AN18" s="82">
        <v>163</v>
      </c>
      <c r="AO18" s="82">
        <v>87</v>
      </c>
      <c r="AP18" s="82">
        <v>76</v>
      </c>
      <c r="AQ18" s="82">
        <f>AR18+AS18</f>
        <v>41</v>
      </c>
      <c r="AR18" s="82">
        <v>21</v>
      </c>
      <c r="AS18" s="82">
        <v>20</v>
      </c>
      <c r="AT18" s="82">
        <f>SUM(AU18:AV18)</f>
        <v>72556</v>
      </c>
      <c r="AU18" s="82">
        <v>22986</v>
      </c>
      <c r="AV18" s="82">
        <v>49570</v>
      </c>
      <c r="AW18" s="97">
        <v>1494</v>
      </c>
      <c r="AX18" s="97">
        <v>776</v>
      </c>
      <c r="AY18" s="97">
        <v>718</v>
      </c>
    </row>
    <row r="19" spans="1:51" ht="17.25" thickBot="1">
      <c r="A19" s="35" t="s">
        <v>38</v>
      </c>
      <c r="B19" s="110">
        <v>1</v>
      </c>
      <c r="C19" s="59">
        <f>C16/B16</f>
        <v>0.40384615384615385</v>
      </c>
      <c r="D19" s="59">
        <f>D16/B16</f>
        <v>0.59615384615384615</v>
      </c>
      <c r="E19" s="110">
        <v>1</v>
      </c>
      <c r="F19" s="59">
        <f>F16/E16</f>
        <v>0.47814740615773937</v>
      </c>
      <c r="G19" s="59">
        <f>G16/E16</f>
        <v>0.52185259384226068</v>
      </c>
      <c r="H19" s="110">
        <v>1</v>
      </c>
      <c r="I19" s="59">
        <f>I16/H16</f>
        <v>0.24409448818897639</v>
      </c>
      <c r="J19" s="59">
        <f>J16/H16</f>
        <v>0.75590551181102361</v>
      </c>
      <c r="K19" s="110">
        <v>1</v>
      </c>
      <c r="L19" s="59">
        <f>L16/K16</f>
        <v>0.40033277870216305</v>
      </c>
      <c r="M19" s="59">
        <f>M16/K16</f>
        <v>0.59966722129783689</v>
      </c>
      <c r="N19" s="110">
        <v>1</v>
      </c>
      <c r="O19" s="59">
        <f>O16/N16</f>
        <v>0.47628083491461098</v>
      </c>
      <c r="P19" s="59">
        <f>P16/N16</f>
        <v>0.52371916508538896</v>
      </c>
      <c r="Q19" s="110">
        <v>1</v>
      </c>
      <c r="R19" s="89">
        <f>R16/Q16</f>
        <v>9.4876660341555973E-3</v>
      </c>
      <c r="S19" s="89">
        <f>S16/Q16</f>
        <v>0</v>
      </c>
      <c r="T19" s="89">
        <f>T16/Q16</f>
        <v>7.5901328273244778E-2</v>
      </c>
      <c r="U19" s="89">
        <f>U16/Q16</f>
        <v>7.2106261859582549E-2</v>
      </c>
      <c r="V19" s="89">
        <f>V16/Q16</f>
        <v>0.39089184060721061</v>
      </c>
      <c r="W19" s="89">
        <f>W16/Q16</f>
        <v>0.45161290322580644</v>
      </c>
      <c r="X19" s="110">
        <v>1</v>
      </c>
      <c r="Y19" s="59">
        <f>Y16/X16</f>
        <v>0.53917050691244239</v>
      </c>
      <c r="Z19" s="59">
        <f>Z16/X16</f>
        <v>0.46082949308755761</v>
      </c>
      <c r="AA19" s="107"/>
      <c r="AB19" s="107">
        <f>AB16/AA16</f>
        <v>0.34989648033126292</v>
      </c>
      <c r="AC19" s="107">
        <f>AC16/AA16</f>
        <v>0.65010351966873703</v>
      </c>
      <c r="AD19" s="91" t="s">
        <v>54</v>
      </c>
      <c r="AE19" s="91" t="s">
        <v>54</v>
      </c>
      <c r="AF19" s="91" t="s">
        <v>54</v>
      </c>
      <c r="AG19" s="91" t="s">
        <v>54</v>
      </c>
      <c r="AH19" s="91" t="s">
        <v>54</v>
      </c>
      <c r="AI19" s="91" t="s">
        <v>54</v>
      </c>
      <c r="AJ19" s="91" t="s">
        <v>54</v>
      </c>
      <c r="AK19" s="110">
        <v>1</v>
      </c>
      <c r="AL19" s="59">
        <f>AL16/AK16</f>
        <v>0.52272727272727271</v>
      </c>
      <c r="AM19" s="59">
        <f>AM16/AK16</f>
        <v>0.47727272727272729</v>
      </c>
      <c r="AN19" s="110">
        <v>1</v>
      </c>
      <c r="AO19" s="59">
        <f>AO16/AN16</f>
        <v>0.5</v>
      </c>
      <c r="AP19" s="59">
        <f>AP16/AN16</f>
        <v>0.5</v>
      </c>
      <c r="AQ19" s="110">
        <v>1</v>
      </c>
      <c r="AR19" s="59">
        <f>AR16/AQ16</f>
        <v>0.43161094224924013</v>
      </c>
      <c r="AS19" s="59">
        <f>AS16/AQ16</f>
        <v>0.56838905775075987</v>
      </c>
      <c r="AT19" s="110">
        <v>1</v>
      </c>
      <c r="AU19" s="59">
        <f>AU16/AT16</f>
        <v>0.32458576321392207</v>
      </c>
      <c r="AV19" s="59">
        <f>AV16/AT16</f>
        <v>0.67541423678607793</v>
      </c>
      <c r="AW19" s="57" t="s">
        <v>13</v>
      </c>
      <c r="AX19" s="57" t="s">
        <v>13</v>
      </c>
      <c r="AY19" s="57" t="s">
        <v>13</v>
      </c>
    </row>
    <row r="20" spans="1:51" ht="17.25" thickBot="1">
      <c r="A20" s="35" t="s">
        <v>39</v>
      </c>
      <c r="B20" s="110">
        <v>1</v>
      </c>
      <c r="C20" s="59">
        <f>C17/B17</f>
        <v>0.35849056603773582</v>
      </c>
      <c r="D20" s="59">
        <f>D17/B17</f>
        <v>0.64150943396226412</v>
      </c>
      <c r="E20" s="110">
        <v>1</v>
      </c>
      <c r="F20" s="59">
        <f>F17/E17</f>
        <v>0.4783034173727177</v>
      </c>
      <c r="G20" s="59">
        <f>G17/E17</f>
        <v>0.52169658262728236</v>
      </c>
      <c r="H20" s="110">
        <v>1</v>
      </c>
      <c r="I20" s="59">
        <f>I17/H17</f>
        <v>0.42857142857142855</v>
      </c>
      <c r="J20" s="59">
        <f>J17/H17</f>
        <v>0.5714285714285714</v>
      </c>
      <c r="K20" s="110">
        <v>1</v>
      </c>
      <c r="L20" s="59">
        <f>L17/K17</f>
        <v>0.40156567120904613</v>
      </c>
      <c r="M20" s="59">
        <f>M17/K17</f>
        <v>0.59843432879095393</v>
      </c>
      <c r="N20" s="110">
        <v>1</v>
      </c>
      <c r="O20" s="59">
        <f>O17/N17</f>
        <v>0.54583333333333328</v>
      </c>
      <c r="P20" s="59">
        <f>P17/N17</f>
        <v>0.45416666666666666</v>
      </c>
      <c r="Q20" s="110">
        <v>1</v>
      </c>
      <c r="R20" s="89">
        <f>R17/Q17</f>
        <v>2.0833333333333333E-3</v>
      </c>
      <c r="S20" s="89">
        <f>S17/Q17</f>
        <v>2.0833333333333333E-3</v>
      </c>
      <c r="T20" s="89">
        <f>T17/Q17</f>
        <v>7.7083333333333337E-2</v>
      </c>
      <c r="U20" s="89">
        <f>U17/Q17</f>
        <v>4.583333333333333E-2</v>
      </c>
      <c r="V20" s="89">
        <f>V17/Q17</f>
        <v>0.46666666666666667</v>
      </c>
      <c r="W20" s="89">
        <f>W17/Q17</f>
        <v>0.40625</v>
      </c>
      <c r="X20" s="110">
        <v>1</v>
      </c>
      <c r="Y20" s="59">
        <f>Y17/X17</f>
        <v>0.58270676691729328</v>
      </c>
      <c r="Z20" s="59">
        <f>Z17/X17</f>
        <v>0.41729323308270677</v>
      </c>
      <c r="AA20" s="108"/>
      <c r="AB20" s="107">
        <f>AB17/AA17</f>
        <v>0.54032258064516125</v>
      </c>
      <c r="AC20" s="107">
        <f>AC17/AA17</f>
        <v>0.45967741935483869</v>
      </c>
      <c r="AD20" s="110">
        <v>1</v>
      </c>
      <c r="AE20" s="89">
        <f>AE17/$AD$17</f>
        <v>0.22330097087378642</v>
      </c>
      <c r="AF20" s="89">
        <f t="shared" ref="AF20:AJ20" si="0">AF17/$AD$17</f>
        <v>0.57281553398058249</v>
      </c>
      <c r="AG20" s="89">
        <f t="shared" si="0"/>
        <v>0.11941747572815534</v>
      </c>
      <c r="AH20" s="89">
        <f t="shared" si="0"/>
        <v>6.4077669902912623E-2</v>
      </c>
      <c r="AI20" s="89">
        <f t="shared" si="0"/>
        <v>1.1650485436893204E-2</v>
      </c>
      <c r="AJ20" s="89">
        <f t="shared" si="0"/>
        <v>8.7378640776699032E-3</v>
      </c>
      <c r="AK20" s="110">
        <v>1</v>
      </c>
      <c r="AL20" s="59">
        <f>AL17/AK17</f>
        <v>0.54032258064516125</v>
      </c>
      <c r="AM20" s="59">
        <f>AM17/AK17</f>
        <v>0.45967741935483869</v>
      </c>
      <c r="AN20" s="110">
        <v>1</v>
      </c>
      <c r="AO20" s="59">
        <f>AO17/AN17</f>
        <v>0.53254437869822491</v>
      </c>
      <c r="AP20" s="59">
        <f>AP17/AN17</f>
        <v>0.46745562130177515</v>
      </c>
      <c r="AQ20" s="110">
        <v>1</v>
      </c>
      <c r="AR20" s="59">
        <f>AR17/AQ17</f>
        <v>0.45821325648414984</v>
      </c>
      <c r="AS20" s="59">
        <f>AS17/AQ17</f>
        <v>0.5417867435158501</v>
      </c>
      <c r="AT20" s="110">
        <v>1</v>
      </c>
      <c r="AU20" s="59">
        <f>AU17/AT17</f>
        <v>0.33829522109588117</v>
      </c>
      <c r="AV20" s="59">
        <f>AV17/AT17</f>
        <v>0.66170477890411883</v>
      </c>
      <c r="AW20" s="110">
        <v>1</v>
      </c>
      <c r="AX20" s="59">
        <f>AX17/AW17</f>
        <v>0.51409618573797677</v>
      </c>
      <c r="AY20" s="59">
        <f>AY17/AW17</f>
        <v>0.48590381426202323</v>
      </c>
    </row>
    <row r="21" spans="1:51" ht="17.25" thickBot="1">
      <c r="A21" s="35" t="s">
        <v>67</v>
      </c>
      <c r="B21" s="110">
        <v>1</v>
      </c>
      <c r="C21" s="92">
        <v>0.39660000000000001</v>
      </c>
      <c r="D21" s="93">
        <v>0.60340000000000005</v>
      </c>
      <c r="E21" s="110">
        <v>1</v>
      </c>
      <c r="F21" s="93">
        <v>0.47789999999999999</v>
      </c>
      <c r="G21" s="93">
        <v>0.52210000000000001</v>
      </c>
      <c r="H21" s="110">
        <v>1</v>
      </c>
      <c r="I21" s="92">
        <f>I18/H18</f>
        <v>0.375</v>
      </c>
      <c r="J21" s="92">
        <f>J18/H18</f>
        <v>0.625</v>
      </c>
      <c r="K21" s="110">
        <v>1</v>
      </c>
      <c r="L21" s="83">
        <f>L18/SUM($L$18:$M$18)</f>
        <v>0.40783080880251499</v>
      </c>
      <c r="M21" s="83">
        <f>M18/SUM($L$18:$M$18)</f>
        <v>0.59216919119748501</v>
      </c>
      <c r="N21" s="106" t="s">
        <v>65</v>
      </c>
      <c r="O21" s="106" t="s">
        <v>65</v>
      </c>
      <c r="P21" s="106" t="s">
        <v>65</v>
      </c>
      <c r="Q21" s="110">
        <v>1</v>
      </c>
      <c r="R21" s="94" t="e">
        <f>#REF!/#REF!</f>
        <v>#REF!</v>
      </c>
      <c r="S21" s="94" t="e">
        <f>#REF!/#REF!</f>
        <v>#REF!</v>
      </c>
      <c r="T21" s="94" t="e">
        <f>#REF!/#REF!</f>
        <v>#REF!</v>
      </c>
      <c r="U21" s="94" t="e">
        <f>#REF!/#REF!</f>
        <v>#REF!</v>
      </c>
      <c r="V21" s="94" t="e">
        <f>#REF!/#REF!</f>
        <v>#REF!</v>
      </c>
      <c r="W21" s="94" t="e">
        <f>#REF!/#REF!</f>
        <v>#REF!</v>
      </c>
      <c r="X21" s="110">
        <v>1</v>
      </c>
      <c r="Y21" s="93">
        <v>0.49349999999999999</v>
      </c>
      <c r="Z21" s="93">
        <v>0.50649999999999995</v>
      </c>
      <c r="AA21" s="109" t="s">
        <v>13</v>
      </c>
      <c r="AB21" s="109" t="s">
        <v>13</v>
      </c>
      <c r="AC21" s="109" t="s">
        <v>13</v>
      </c>
      <c r="AD21" s="91" t="s">
        <v>13</v>
      </c>
      <c r="AE21" s="91" t="s">
        <v>13</v>
      </c>
      <c r="AF21" s="91" t="s">
        <v>13</v>
      </c>
      <c r="AG21" s="91" t="s">
        <v>13</v>
      </c>
      <c r="AH21" s="91" t="s">
        <v>13</v>
      </c>
      <c r="AI21" s="91" t="s">
        <v>13</v>
      </c>
      <c r="AJ21" s="91" t="s">
        <v>13</v>
      </c>
      <c r="AK21" s="110">
        <v>1</v>
      </c>
      <c r="AL21" s="92">
        <f>AL18/AK18</f>
        <v>0.54411764705882348</v>
      </c>
      <c r="AM21" s="92">
        <f>AM18/AK18</f>
        <v>0.45588235294117646</v>
      </c>
      <c r="AN21" s="110">
        <v>1</v>
      </c>
      <c r="AO21" s="83">
        <f>AO18/AN18</f>
        <v>0.53374233128834359</v>
      </c>
      <c r="AP21" s="83">
        <f>AP18/AN18</f>
        <v>0.46625766871165641</v>
      </c>
      <c r="AQ21" s="110">
        <v>1</v>
      </c>
      <c r="AR21" s="83">
        <f>AR18/SUM($AR$18:$AS$18)</f>
        <v>0.51219512195121952</v>
      </c>
      <c r="AS21" s="83">
        <f>AS18/SUM($AR$18:$AS$18)</f>
        <v>0.48780487804878048</v>
      </c>
      <c r="AT21" s="98">
        <f>AT18/AT18</f>
        <v>1</v>
      </c>
      <c r="AU21" s="80">
        <f>AU18/AT18</f>
        <v>0.3168035724130327</v>
      </c>
      <c r="AV21" s="80">
        <f>AV18/AT18</f>
        <v>0.6831964275869673</v>
      </c>
      <c r="AW21" s="110">
        <v>1</v>
      </c>
      <c r="AX21" s="83">
        <v>0.51939999999999997</v>
      </c>
      <c r="AY21" s="83">
        <v>0.48060000000000003</v>
      </c>
    </row>
    <row r="25" spans="1:51">
      <c r="A25" s="23" t="s">
        <v>3</v>
      </c>
      <c r="B25" s="2" t="s">
        <v>22</v>
      </c>
      <c r="C25" s="3"/>
      <c r="D25" s="3"/>
      <c r="E25" s="3"/>
      <c r="F25" s="3"/>
      <c r="G25" s="3"/>
    </row>
    <row r="26" spans="1:51">
      <c r="A26" s="2" t="s">
        <v>58</v>
      </c>
      <c r="B26" s="6"/>
      <c r="C26" s="3"/>
      <c r="D26" s="3"/>
      <c r="E26" s="3"/>
      <c r="F26" s="3"/>
      <c r="G26" s="3"/>
    </row>
    <row r="27" spans="1:51">
      <c r="A27" s="114" t="s">
        <v>57</v>
      </c>
      <c r="B27" s="114"/>
      <c r="C27" s="114"/>
    </row>
  </sheetData>
  <mergeCells count="18">
    <mergeCell ref="AN3:AP3"/>
    <mergeCell ref="A1:AC2"/>
    <mergeCell ref="AA4:AC4"/>
    <mergeCell ref="A4:A5"/>
    <mergeCell ref="B4:D4"/>
    <mergeCell ref="E4:G4"/>
    <mergeCell ref="AK4:AM4"/>
    <mergeCell ref="H4:J4"/>
    <mergeCell ref="K4:M4"/>
    <mergeCell ref="N4:P4"/>
    <mergeCell ref="X4:Z4"/>
    <mergeCell ref="AD4:AJ4"/>
    <mergeCell ref="AT4:AV4"/>
    <mergeCell ref="AW4:AY4"/>
    <mergeCell ref="A27:C27"/>
    <mergeCell ref="AN4:AP4"/>
    <mergeCell ref="AQ4:AS4"/>
    <mergeCell ref="Q4:W4"/>
  </mergeCells>
  <phoneticPr fontId="1" type="noConversion"/>
  <pageMargins left="0.7" right="0.7" top="0.75" bottom="0.75" header="0.3" footer="0.3"/>
  <pageSetup paperSize="8"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17"/>
  <sheetViews>
    <sheetView showGridLines="0" zoomScaleNormal="100" workbookViewId="0">
      <pane xSplit="1" ySplit="4" topLeftCell="B8" activePane="bottomRight" state="frozen"/>
      <selection pane="topRight" activeCell="B1" sqref="B1"/>
      <selection pane="bottomLeft" activeCell="A6" sqref="A6"/>
      <selection pane="bottomRight" activeCell="H2" sqref="H2:M2"/>
    </sheetView>
  </sheetViews>
  <sheetFormatPr defaultRowHeight="16.5"/>
  <cols>
    <col min="1" max="1" width="30.875" customWidth="1"/>
    <col min="2" max="2" width="9" customWidth="1"/>
  </cols>
  <sheetData>
    <row r="1" spans="1:13" s="4" customFormat="1" ht="24.95" customHeight="1" thickBot="1">
      <c r="A1" s="9"/>
      <c r="B1" s="9"/>
      <c r="M1" s="25" t="s">
        <v>24</v>
      </c>
    </row>
    <row r="2" spans="1:13" ht="60" customHeight="1" thickBot="1">
      <c r="A2" s="135" t="s">
        <v>25</v>
      </c>
      <c r="B2" s="138" t="s">
        <v>79</v>
      </c>
      <c r="C2" s="139"/>
      <c r="D2" s="139"/>
      <c r="E2" s="139"/>
      <c r="F2" s="139"/>
      <c r="G2" s="140"/>
      <c r="H2" s="141" t="s">
        <v>80</v>
      </c>
      <c r="I2" s="142"/>
      <c r="J2" s="142"/>
      <c r="K2" s="142"/>
      <c r="L2" s="142"/>
      <c r="M2" s="143"/>
    </row>
    <row r="3" spans="1:13" ht="30" customHeight="1" thickBot="1">
      <c r="A3" s="136"/>
      <c r="B3" s="144" t="s">
        <v>0</v>
      </c>
      <c r="C3" s="145"/>
      <c r="D3" s="146" t="s">
        <v>26</v>
      </c>
      <c r="E3" s="147"/>
      <c r="F3" s="146" t="s">
        <v>27</v>
      </c>
      <c r="G3" s="147"/>
      <c r="H3" s="146" t="s">
        <v>0</v>
      </c>
      <c r="I3" s="147"/>
      <c r="J3" s="148" t="s">
        <v>28</v>
      </c>
      <c r="K3" s="149"/>
      <c r="L3" s="144" t="s">
        <v>29</v>
      </c>
      <c r="M3" s="149"/>
    </row>
    <row r="4" spans="1:13" ht="30" customHeight="1" thickBot="1">
      <c r="A4" s="137"/>
      <c r="B4" s="84" t="s">
        <v>1</v>
      </c>
      <c r="C4" s="84" t="s">
        <v>2</v>
      </c>
      <c r="D4" s="84" t="s">
        <v>1</v>
      </c>
      <c r="E4" s="84" t="s">
        <v>2</v>
      </c>
      <c r="F4" s="84" t="s">
        <v>1</v>
      </c>
      <c r="G4" s="84" t="s">
        <v>2</v>
      </c>
      <c r="H4" s="84" t="s">
        <v>1</v>
      </c>
      <c r="I4" s="84" t="s">
        <v>2</v>
      </c>
      <c r="J4" s="84" t="s">
        <v>1</v>
      </c>
      <c r="K4" s="84" t="s">
        <v>2</v>
      </c>
      <c r="L4" s="85" t="s">
        <v>1</v>
      </c>
      <c r="M4" s="84" t="s">
        <v>2</v>
      </c>
    </row>
    <row r="5" spans="1:13" ht="30" customHeight="1">
      <c r="A5" s="88" t="s">
        <v>30</v>
      </c>
      <c r="B5" s="33">
        <v>154</v>
      </c>
      <c r="C5" s="49">
        <v>151</v>
      </c>
      <c r="D5" s="33" t="s">
        <v>31</v>
      </c>
      <c r="E5" s="49" t="s">
        <v>31</v>
      </c>
      <c r="F5" s="33" t="s">
        <v>31</v>
      </c>
      <c r="G5" s="49" t="s">
        <v>31</v>
      </c>
      <c r="H5" s="33" t="s">
        <v>31</v>
      </c>
      <c r="I5" s="49" t="s">
        <v>31</v>
      </c>
      <c r="J5" s="33" t="s">
        <v>31</v>
      </c>
      <c r="K5" s="49" t="s">
        <v>31</v>
      </c>
      <c r="L5" s="33" t="s">
        <v>31</v>
      </c>
      <c r="M5" s="49" t="s">
        <v>31</v>
      </c>
    </row>
    <row r="6" spans="1:13" ht="30" customHeight="1">
      <c r="A6" s="88" t="s">
        <v>32</v>
      </c>
      <c r="B6" s="34">
        <v>226</v>
      </c>
      <c r="C6" s="50">
        <v>153</v>
      </c>
      <c r="D6" s="34" t="s">
        <v>31</v>
      </c>
      <c r="E6" s="50" t="s">
        <v>31</v>
      </c>
      <c r="F6" s="34" t="s">
        <v>31</v>
      </c>
      <c r="G6" s="50" t="s">
        <v>31</v>
      </c>
      <c r="H6" s="34">
        <v>27</v>
      </c>
      <c r="I6" s="50">
        <v>38</v>
      </c>
      <c r="J6" s="34" t="s">
        <v>31</v>
      </c>
      <c r="K6" s="50"/>
      <c r="L6" s="34" t="s">
        <v>31</v>
      </c>
      <c r="M6" s="50" t="s">
        <v>31</v>
      </c>
    </row>
    <row r="7" spans="1:13" ht="30" customHeight="1">
      <c r="A7" s="88" t="s">
        <v>33</v>
      </c>
      <c r="B7" s="34">
        <v>193</v>
      </c>
      <c r="C7" s="50">
        <v>175</v>
      </c>
      <c r="D7" s="34" t="s">
        <v>31</v>
      </c>
      <c r="E7" s="50" t="s">
        <v>31</v>
      </c>
      <c r="F7" s="34" t="s">
        <v>31</v>
      </c>
      <c r="G7" s="50" t="s">
        <v>31</v>
      </c>
      <c r="H7" s="34">
        <v>19</v>
      </c>
      <c r="I7" s="50">
        <v>34</v>
      </c>
      <c r="J7" s="34" t="s">
        <v>31</v>
      </c>
      <c r="K7" s="50" t="s">
        <v>31</v>
      </c>
      <c r="L7" s="34" t="s">
        <v>31</v>
      </c>
      <c r="M7" s="50" t="s">
        <v>31</v>
      </c>
    </row>
    <row r="8" spans="1:13" ht="30" customHeight="1" thickBot="1">
      <c r="A8" s="31" t="s">
        <v>34</v>
      </c>
      <c r="B8" s="34">
        <v>208</v>
      </c>
      <c r="C8" s="50">
        <v>180</v>
      </c>
      <c r="D8" s="34">
        <v>46</v>
      </c>
      <c r="E8" s="50">
        <v>42</v>
      </c>
      <c r="F8" s="34">
        <v>162</v>
      </c>
      <c r="G8" s="50">
        <v>138</v>
      </c>
      <c r="H8" s="34">
        <v>15</v>
      </c>
      <c r="I8" s="50">
        <v>32</v>
      </c>
      <c r="J8" s="34">
        <v>14</v>
      </c>
      <c r="K8" s="50">
        <v>28</v>
      </c>
      <c r="L8" s="34">
        <v>1</v>
      </c>
      <c r="M8" s="50">
        <v>4</v>
      </c>
    </row>
    <row r="9" spans="1:13" ht="30" customHeight="1" thickBot="1">
      <c r="A9" s="35" t="s">
        <v>36</v>
      </c>
      <c r="B9" s="51">
        <v>200</v>
      </c>
      <c r="C9" s="52">
        <v>240</v>
      </c>
      <c r="D9" s="53">
        <v>51</v>
      </c>
      <c r="E9" s="54">
        <v>40</v>
      </c>
      <c r="F9" s="53">
        <v>149</v>
      </c>
      <c r="G9" s="54">
        <v>200</v>
      </c>
      <c r="H9" s="53">
        <v>17</v>
      </c>
      <c r="I9" s="54">
        <v>37</v>
      </c>
      <c r="J9" s="53">
        <v>14</v>
      </c>
      <c r="K9" s="54">
        <v>24</v>
      </c>
      <c r="L9" s="53">
        <v>3</v>
      </c>
      <c r="M9" s="54">
        <v>13</v>
      </c>
    </row>
    <row r="10" spans="1:13" ht="30" customHeight="1" thickBot="1">
      <c r="A10" s="35" t="s">
        <v>37</v>
      </c>
      <c r="B10" s="35">
        <v>200</v>
      </c>
      <c r="C10" s="35">
        <v>200</v>
      </c>
      <c r="D10" s="58">
        <v>57</v>
      </c>
      <c r="E10" s="58">
        <v>38</v>
      </c>
      <c r="F10" s="58">
        <v>143</v>
      </c>
      <c r="G10" s="58">
        <v>162</v>
      </c>
      <c r="H10" s="58">
        <v>20</v>
      </c>
      <c r="I10" s="58">
        <v>34</v>
      </c>
      <c r="J10" s="58">
        <v>12</v>
      </c>
      <c r="K10" s="58">
        <v>28</v>
      </c>
      <c r="L10" s="58">
        <v>8</v>
      </c>
      <c r="M10" s="58">
        <v>6</v>
      </c>
    </row>
    <row r="11" spans="1:13" ht="28.5" thickBot="1">
      <c r="A11" s="95" t="s">
        <v>40</v>
      </c>
      <c r="B11" s="96">
        <v>198</v>
      </c>
      <c r="C11" s="96">
        <v>158</v>
      </c>
      <c r="D11" s="96">
        <v>50</v>
      </c>
      <c r="E11" s="96">
        <v>36</v>
      </c>
      <c r="F11" s="96">
        <v>148</v>
      </c>
      <c r="G11" s="96">
        <v>122</v>
      </c>
      <c r="H11" s="96">
        <v>39</v>
      </c>
      <c r="I11" s="96">
        <v>55</v>
      </c>
      <c r="J11" s="96">
        <v>30</v>
      </c>
      <c r="K11" s="96">
        <v>41</v>
      </c>
      <c r="L11" s="96">
        <v>9</v>
      </c>
      <c r="M11" s="96">
        <v>14</v>
      </c>
    </row>
    <row r="12" spans="1:13" ht="28.5" thickBot="1">
      <c r="A12" s="60" t="s">
        <v>59</v>
      </c>
      <c r="B12" s="81">
        <v>191</v>
      </c>
      <c r="C12" s="81">
        <v>163</v>
      </c>
      <c r="D12" s="81">
        <v>48</v>
      </c>
      <c r="E12" s="81">
        <v>40</v>
      </c>
      <c r="F12" s="81">
        <v>143</v>
      </c>
      <c r="G12" s="81">
        <v>123</v>
      </c>
      <c r="H12" s="81">
        <v>39</v>
      </c>
      <c r="I12" s="81">
        <v>55</v>
      </c>
      <c r="J12" s="81">
        <v>30</v>
      </c>
      <c r="K12" s="81">
        <v>41</v>
      </c>
      <c r="L12" s="81">
        <v>9</v>
      </c>
      <c r="M12" s="81">
        <v>14</v>
      </c>
    </row>
    <row r="13" spans="1:13" ht="17.25" thickBot="1">
      <c r="A13" s="35" t="s">
        <v>38</v>
      </c>
      <c r="B13" s="80">
        <f>200/440</f>
        <v>0.45454545454545453</v>
      </c>
      <c r="C13" s="59">
        <f>240/440</f>
        <v>0.54545454545454541</v>
      </c>
      <c r="D13" s="59">
        <f>D9/440</f>
        <v>0.11590909090909091</v>
      </c>
      <c r="E13" s="80">
        <f>E9/440</f>
        <v>9.0909090909090912E-2</v>
      </c>
      <c r="F13" s="59">
        <f>F9/440</f>
        <v>0.33863636363636362</v>
      </c>
      <c r="G13" s="59">
        <f>G9/440</f>
        <v>0.45454545454545453</v>
      </c>
      <c r="H13" s="89">
        <f t="shared" ref="H13:M13" si="0">H9/54</f>
        <v>0.31481481481481483</v>
      </c>
      <c r="I13" s="89">
        <f t="shared" si="0"/>
        <v>0.68518518518518523</v>
      </c>
      <c r="J13" s="89">
        <f t="shared" si="0"/>
        <v>0.25925925925925924</v>
      </c>
      <c r="K13" s="89">
        <f t="shared" si="0"/>
        <v>0.44444444444444442</v>
      </c>
      <c r="L13" s="89">
        <f t="shared" si="0"/>
        <v>5.5555555555555552E-2</v>
      </c>
      <c r="M13" s="89">
        <f t="shared" si="0"/>
        <v>0.24074074074074073</v>
      </c>
    </row>
    <row r="14" spans="1:13" ht="17.25" thickBot="1">
      <c r="A14" s="35" t="s">
        <v>39</v>
      </c>
      <c r="B14" s="80">
        <f>B10/400</f>
        <v>0.5</v>
      </c>
      <c r="C14" s="80">
        <f>C10/400</f>
        <v>0.5</v>
      </c>
      <c r="D14" s="80">
        <f t="shared" ref="D14:G14" si="1">D10/400</f>
        <v>0.14249999999999999</v>
      </c>
      <c r="E14" s="80">
        <f t="shared" si="1"/>
        <v>9.5000000000000001E-2</v>
      </c>
      <c r="F14" s="80">
        <f t="shared" si="1"/>
        <v>0.35749999999999998</v>
      </c>
      <c r="G14" s="80">
        <f t="shared" si="1"/>
        <v>0.40500000000000003</v>
      </c>
      <c r="H14" s="89">
        <v>0.37040000000000001</v>
      </c>
      <c r="I14" s="89">
        <v>0.62960000000000005</v>
      </c>
      <c r="J14" s="89">
        <v>0.22220000000000001</v>
      </c>
      <c r="K14" s="89">
        <v>0.51849999999999996</v>
      </c>
      <c r="L14" s="89">
        <v>0.14810000000000001</v>
      </c>
      <c r="M14" s="89">
        <v>0.1111</v>
      </c>
    </row>
    <row r="15" spans="1:13" ht="17.25" thickBot="1">
      <c r="A15" s="35" t="s">
        <v>60</v>
      </c>
      <c r="B15" s="94">
        <f>B12/354</f>
        <v>0.53954802259887003</v>
      </c>
      <c r="C15" s="94">
        <f>C12/354</f>
        <v>0.46045197740112992</v>
      </c>
      <c r="D15" s="94">
        <f t="shared" ref="D15:G15" si="2">D12/354</f>
        <v>0.13559322033898305</v>
      </c>
      <c r="E15" s="94">
        <f t="shared" si="2"/>
        <v>0.11299435028248588</v>
      </c>
      <c r="F15" s="94">
        <f t="shared" si="2"/>
        <v>0.403954802259887</v>
      </c>
      <c r="G15" s="94">
        <f t="shared" si="2"/>
        <v>0.34745762711864409</v>
      </c>
      <c r="H15" s="94">
        <f>H12/SUM($H$12:$I$12)</f>
        <v>0.41489361702127658</v>
      </c>
      <c r="I15" s="94">
        <f t="shared" ref="I15" si="3">I12/SUM($H$12:$I$12)</f>
        <v>0.58510638297872342</v>
      </c>
      <c r="J15" s="94">
        <f>J12/SUM($J$12:$K$12)</f>
        <v>0.42253521126760563</v>
      </c>
      <c r="K15" s="94">
        <f>K12/SUM($J$12:$K$12)</f>
        <v>0.57746478873239437</v>
      </c>
      <c r="L15" s="94">
        <f>L12/SUM($L$12:$M$12)</f>
        <v>0.39130434782608697</v>
      </c>
      <c r="M15" s="94">
        <f>M12/SUM($L$12:$M$12)</f>
        <v>0.60869565217391308</v>
      </c>
    </row>
    <row r="17" spans="1:1">
      <c r="A17" s="87" t="s">
        <v>56</v>
      </c>
    </row>
  </sheetData>
  <mergeCells count="9">
    <mergeCell ref="A2:A4"/>
    <mergeCell ref="B2:G2"/>
    <mergeCell ref="H2:M2"/>
    <mergeCell ref="B3:C3"/>
    <mergeCell ref="D3:E3"/>
    <mergeCell ref="F3:G3"/>
    <mergeCell ref="H3:I3"/>
    <mergeCell ref="J3:K3"/>
    <mergeCell ref="L3:M3"/>
  </mergeCells>
  <phoneticPr fontId="9" type="noConversion"/>
  <pageMargins left="0.7" right="0.7" top="0.75" bottom="0.75" header="0.3" footer="0.3"/>
  <pageSetup paperSize="9" scale="94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1</vt:i4>
      </vt:variant>
    </vt:vector>
  </HeadingPairs>
  <TitlesOfParts>
    <vt:vector size="3" baseType="lpstr">
      <vt:lpstr>指標</vt:lpstr>
      <vt:lpstr>108年新增複分類指標</vt:lpstr>
      <vt:lpstr>指標!Print_Area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吳雅琪</cp:lastModifiedBy>
  <cp:lastPrinted>2021-10-20T01:17:40Z</cp:lastPrinted>
  <dcterms:created xsi:type="dcterms:W3CDTF">2014-04-21T10:30:37Z</dcterms:created>
  <dcterms:modified xsi:type="dcterms:W3CDTF">2022-01-17T04:05:26Z</dcterms:modified>
</cp:coreProperties>
</file>