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新增資料夾\!公務統計\@!!年報蒐集\106\!各章節完成資料\Excel\"/>
    </mc:Choice>
  </mc:AlternateContent>
  <bookViews>
    <workbookView xWindow="0" yWindow="0" windowWidth="15585" windowHeight="12315" tabRatio="730"/>
  </bookViews>
  <sheets>
    <sheet name="2-1" sheetId="26" r:id="rId1"/>
    <sheet name="2-2" sheetId="2" r:id="rId2"/>
    <sheet name="2-2 續1" sheetId="3" r:id="rId3"/>
    <sheet name="2-2 續2完" sheetId="4" r:id="rId4"/>
    <sheet name="2-3" sheetId="5" r:id="rId5"/>
    <sheet name="2-3 續" sheetId="6" r:id="rId6"/>
    <sheet name="2-4" sheetId="7" r:id="rId7"/>
    <sheet name="2-5" sheetId="8" r:id="rId8"/>
    <sheet name="2-5 續" sheetId="57" r:id="rId9"/>
    <sheet name="2-6" sheetId="58" r:id="rId10"/>
    <sheet name="2-7" sheetId="11" r:id="rId11"/>
    <sheet name="2-8" sheetId="12" r:id="rId12"/>
    <sheet name="2-9" sheetId="59" r:id="rId13"/>
    <sheet name="2-10" sheetId="60" r:id="rId14"/>
    <sheet name="2-10 續1" sheetId="61" r:id="rId15"/>
    <sheet name="2-10 續2" sheetId="62" r:id="rId16"/>
    <sheet name="2-10 續3完" sheetId="63" r:id="rId17"/>
    <sheet name="2-11" sheetId="64" r:id="rId18"/>
    <sheet name="2-11 續1" sheetId="65" r:id="rId19"/>
    <sheet name="2-11 續2" sheetId="66" r:id="rId20"/>
    <sheet name="2-11 續3" sheetId="67" r:id="rId21"/>
    <sheet name="2-11 續4" sheetId="68" r:id="rId22"/>
    <sheet name="2-11 續5完" sheetId="69" r:id="rId23"/>
    <sheet name="2-12" sheetId="70" r:id="rId24"/>
    <sheet name="2-12 續" sheetId="71" r:id="rId25"/>
  </sheets>
  <definedNames>
    <definedName name="_xlnm._FilterDatabase" localSheetId="5" hidden="1">'2-3 續'!$A$5:$AB$47</definedName>
    <definedName name="_xlnm.Print_Area" localSheetId="0">'2-1'!$A$1:$K$31</definedName>
    <definedName name="_xlnm.Print_Area" localSheetId="13">'2-10'!$A$1:$V$36</definedName>
    <definedName name="_xlnm.Print_Area" localSheetId="14">'2-10 續1'!$A$1:$U$41</definedName>
    <definedName name="_xlnm.Print_Area" localSheetId="15">'2-10 續2'!$A$1:$U$41</definedName>
    <definedName name="_xlnm.Print_Area" localSheetId="16">'2-10 續3完'!$A$1:$U$41</definedName>
    <definedName name="_xlnm.Print_Area" localSheetId="17">'2-11'!$A$1:$O$44</definedName>
    <definedName name="_xlnm.Print_Area" localSheetId="18">'2-11 續1'!$A$1:$N$41</definedName>
    <definedName name="_xlnm.Print_Area" localSheetId="19">'2-11 續2'!$A$1:$O$40</definedName>
    <definedName name="_xlnm.Print_Area" localSheetId="20">'2-11 續3'!$A$1:$N$42</definedName>
    <definedName name="_xlnm.Print_Area" localSheetId="21">'2-11 續4'!$A$1:$Z$53</definedName>
    <definedName name="_xlnm.Print_Area" localSheetId="22">'2-11 續5完'!$A$1:$Z$51</definedName>
    <definedName name="_xlnm.Print_Area" localSheetId="23">'2-12'!$A$1:$Q$41</definedName>
    <definedName name="_xlnm.Print_Area" localSheetId="1">'2-2'!$A$1:$Q$33</definedName>
    <definedName name="_xlnm.Print_Area" localSheetId="2">'2-2 續1'!$A$1:$Q$30</definedName>
    <definedName name="_xlnm.Print_Area" localSheetId="3">'2-2 續2完'!$A$1:$S$32</definedName>
    <definedName name="_xlnm.Print_Area" localSheetId="5">'2-3 續'!$A$1:$X$47</definedName>
    <definedName name="_xlnm.Print_Area" localSheetId="6">'2-4'!$A$1:$K$35</definedName>
    <definedName name="_xlnm.Print_Area" localSheetId="7">'2-5'!$A$1:$AA$47</definedName>
    <definedName name="_xlnm.Print_Area" localSheetId="8">'2-5 續'!$A$1:$AA$47</definedName>
    <definedName name="_xlnm.Print_Area" localSheetId="9">'2-6'!$A$1:$AA$52</definedName>
  </definedNames>
  <calcPr calcId="152511"/>
</workbook>
</file>

<file path=xl/calcChain.xml><?xml version="1.0" encoding="utf-8"?>
<calcChain xmlns="http://schemas.openxmlformats.org/spreadsheetml/2006/main">
  <c r="G7" i="71" l="1"/>
  <c r="H7" i="71"/>
  <c r="J7" i="71"/>
  <c r="K7" i="71"/>
  <c r="L7" i="71"/>
  <c r="M7" i="71"/>
  <c r="M34" i="70" s="1"/>
  <c r="N7" i="71"/>
  <c r="P7" i="71"/>
  <c r="Q7" i="71"/>
  <c r="Q34" i="70" s="1"/>
  <c r="D8" i="71"/>
  <c r="E8" i="71"/>
  <c r="F8" i="71"/>
  <c r="F7" i="71" s="1"/>
  <c r="I8" i="71"/>
  <c r="L8" i="71"/>
  <c r="O8" i="71"/>
  <c r="O7" i="71" s="1"/>
  <c r="C9" i="71"/>
  <c r="D9" i="71"/>
  <c r="E9" i="71"/>
  <c r="F9" i="71"/>
  <c r="I9" i="71"/>
  <c r="I7" i="71" s="1"/>
  <c r="L9" i="71"/>
  <c r="O9" i="71"/>
  <c r="G10" i="71"/>
  <c r="H10" i="71"/>
  <c r="E10" i="71" s="1"/>
  <c r="J10" i="71"/>
  <c r="K10" i="71"/>
  <c r="L10" i="71"/>
  <c r="M10" i="71"/>
  <c r="N10" i="71"/>
  <c r="P10" i="71"/>
  <c r="D10" i="71" s="1"/>
  <c r="Q10" i="71"/>
  <c r="D11" i="71"/>
  <c r="E11" i="71"/>
  <c r="F11" i="71"/>
  <c r="F10" i="71" s="1"/>
  <c r="I11" i="71"/>
  <c r="C11" i="71" s="1"/>
  <c r="L11" i="71"/>
  <c r="O11" i="71"/>
  <c r="O10" i="71" s="1"/>
  <c r="D12" i="71"/>
  <c r="E12" i="71"/>
  <c r="F12" i="71"/>
  <c r="C12" i="71" s="1"/>
  <c r="I12" i="71"/>
  <c r="L12" i="71"/>
  <c r="O12" i="71"/>
  <c r="F13" i="71"/>
  <c r="G13" i="71"/>
  <c r="D13" i="71" s="1"/>
  <c r="H13" i="71"/>
  <c r="E13" i="71" s="1"/>
  <c r="J13" i="71"/>
  <c r="K13" i="71"/>
  <c r="M13" i="71"/>
  <c r="N13" i="71"/>
  <c r="P13" i="71"/>
  <c r="Q13" i="71"/>
  <c r="D14" i="71"/>
  <c r="E14" i="71"/>
  <c r="F14" i="71"/>
  <c r="I14" i="71"/>
  <c r="I13" i="71" s="1"/>
  <c r="L14" i="71"/>
  <c r="L13" i="71" s="1"/>
  <c r="O14" i="71"/>
  <c r="D15" i="71"/>
  <c r="E15" i="71"/>
  <c r="F15" i="71"/>
  <c r="C15" i="71" s="1"/>
  <c r="I15" i="71"/>
  <c r="L15" i="71"/>
  <c r="O15" i="71"/>
  <c r="O36" i="70" s="1"/>
  <c r="F16" i="71"/>
  <c r="G16" i="71"/>
  <c r="D16" i="71" s="1"/>
  <c r="H16" i="71"/>
  <c r="J16" i="71"/>
  <c r="K16" i="71"/>
  <c r="M16" i="71"/>
  <c r="N16" i="71"/>
  <c r="E16" i="71" s="1"/>
  <c r="P16" i="71"/>
  <c r="Q16" i="71"/>
  <c r="D17" i="71"/>
  <c r="E17" i="71"/>
  <c r="F17" i="71"/>
  <c r="I17" i="71"/>
  <c r="C17" i="71" s="1"/>
  <c r="L17" i="71"/>
  <c r="L16" i="71" s="1"/>
  <c r="O17" i="71"/>
  <c r="O16" i="71" s="1"/>
  <c r="D18" i="71"/>
  <c r="E18" i="71"/>
  <c r="F18" i="71"/>
  <c r="I18" i="71"/>
  <c r="C18" i="71" s="1"/>
  <c r="L18" i="71"/>
  <c r="O18" i="71"/>
  <c r="G19" i="71"/>
  <c r="H19" i="71"/>
  <c r="J19" i="71"/>
  <c r="K19" i="71"/>
  <c r="L19" i="71"/>
  <c r="M19" i="71"/>
  <c r="D19" i="71" s="1"/>
  <c r="N19" i="71"/>
  <c r="P19" i="71"/>
  <c r="Q19" i="71"/>
  <c r="E19" i="71" s="1"/>
  <c r="D20" i="71"/>
  <c r="E20" i="71"/>
  <c r="F20" i="71"/>
  <c r="F19" i="71" s="1"/>
  <c r="I20" i="71"/>
  <c r="L20" i="71"/>
  <c r="O20" i="71"/>
  <c r="O19" i="71" s="1"/>
  <c r="C21" i="71"/>
  <c r="D21" i="71"/>
  <c r="E21" i="71"/>
  <c r="F21" i="71"/>
  <c r="I21" i="71"/>
  <c r="I19" i="71" s="1"/>
  <c r="L21" i="71"/>
  <c r="O21" i="71"/>
  <c r="G22" i="71"/>
  <c r="H22" i="71"/>
  <c r="E22" i="71" s="1"/>
  <c r="J22" i="71"/>
  <c r="K22" i="71"/>
  <c r="L22" i="71"/>
  <c r="M22" i="71"/>
  <c r="N22" i="71"/>
  <c r="P22" i="71"/>
  <c r="D22" i="71" s="1"/>
  <c r="Q22" i="71"/>
  <c r="D23" i="71"/>
  <c r="E23" i="71"/>
  <c r="F23" i="71"/>
  <c r="F22" i="71" s="1"/>
  <c r="C22" i="71" s="1"/>
  <c r="I23" i="71"/>
  <c r="I22" i="71" s="1"/>
  <c r="L23" i="71"/>
  <c r="O23" i="71"/>
  <c r="O22" i="71" s="1"/>
  <c r="D24" i="71"/>
  <c r="E24" i="71"/>
  <c r="F24" i="71"/>
  <c r="C24" i="71" s="1"/>
  <c r="I24" i="71"/>
  <c r="L24" i="71"/>
  <c r="O24" i="71"/>
  <c r="F25" i="71"/>
  <c r="G25" i="71"/>
  <c r="D25" i="71" s="1"/>
  <c r="H25" i="71"/>
  <c r="E25" i="71" s="1"/>
  <c r="J25" i="71"/>
  <c r="K25" i="71"/>
  <c r="M25" i="71"/>
  <c r="N25" i="71"/>
  <c r="P25" i="71"/>
  <c r="Q25" i="71"/>
  <c r="D26" i="71"/>
  <c r="E26" i="71"/>
  <c r="F26" i="71"/>
  <c r="I26" i="71"/>
  <c r="I25" i="71" s="1"/>
  <c r="L26" i="71"/>
  <c r="L25" i="71" s="1"/>
  <c r="O26" i="71"/>
  <c r="D27" i="71"/>
  <c r="E27" i="71"/>
  <c r="F27" i="71"/>
  <c r="C27" i="71" s="1"/>
  <c r="I27" i="71"/>
  <c r="L27" i="71"/>
  <c r="O27" i="71"/>
  <c r="O25" i="71" s="1"/>
  <c r="F28" i="71"/>
  <c r="G28" i="71"/>
  <c r="D28" i="71" s="1"/>
  <c r="H28" i="71"/>
  <c r="J28" i="71"/>
  <c r="K28" i="71"/>
  <c r="M28" i="71"/>
  <c r="N28" i="71"/>
  <c r="E28" i="71" s="1"/>
  <c r="P28" i="71"/>
  <c r="Q28" i="71"/>
  <c r="D29" i="71"/>
  <c r="E29" i="71"/>
  <c r="F29" i="71"/>
  <c r="I29" i="71"/>
  <c r="I28" i="71" s="1"/>
  <c r="L29" i="71"/>
  <c r="L28" i="71" s="1"/>
  <c r="O29" i="71"/>
  <c r="O28" i="71" s="1"/>
  <c r="D30" i="71"/>
  <c r="E30" i="71"/>
  <c r="F30" i="71"/>
  <c r="I30" i="71"/>
  <c r="C30" i="71" s="1"/>
  <c r="L30" i="71"/>
  <c r="O30" i="71"/>
  <c r="G31" i="71"/>
  <c r="H31" i="71"/>
  <c r="J31" i="71"/>
  <c r="K31" i="71"/>
  <c r="L31" i="71"/>
  <c r="M31" i="71"/>
  <c r="D31" i="71" s="1"/>
  <c r="N31" i="71"/>
  <c r="P31" i="71"/>
  <c r="Q31" i="71"/>
  <c r="E31" i="71" s="1"/>
  <c r="D32" i="71"/>
  <c r="E32" i="71"/>
  <c r="F32" i="71"/>
  <c r="F31" i="71" s="1"/>
  <c r="I32" i="71"/>
  <c r="L32" i="71"/>
  <c r="O32" i="71"/>
  <c r="O31" i="71" s="1"/>
  <c r="D33" i="71"/>
  <c r="E33" i="71"/>
  <c r="F33" i="71"/>
  <c r="I33" i="71"/>
  <c r="I31" i="71" s="1"/>
  <c r="L33" i="71"/>
  <c r="O33" i="71"/>
  <c r="G34" i="71"/>
  <c r="H34" i="71"/>
  <c r="E34" i="71" s="1"/>
  <c r="J34" i="71"/>
  <c r="K34" i="71"/>
  <c r="L34" i="71"/>
  <c r="M34" i="71"/>
  <c r="N34" i="71"/>
  <c r="P34" i="71"/>
  <c r="D34" i="71" s="1"/>
  <c r="Q34" i="71"/>
  <c r="D35" i="71"/>
  <c r="E35" i="71"/>
  <c r="F35" i="71"/>
  <c r="F34" i="71" s="1"/>
  <c r="C34" i="71" s="1"/>
  <c r="I35" i="71"/>
  <c r="I34" i="71" s="1"/>
  <c r="L35" i="71"/>
  <c r="O35" i="71"/>
  <c r="O34" i="71" s="1"/>
  <c r="D36" i="71"/>
  <c r="E36" i="71"/>
  <c r="F36" i="71"/>
  <c r="C36" i="71" s="1"/>
  <c r="I36" i="71"/>
  <c r="L36" i="71"/>
  <c r="O36" i="71"/>
  <c r="F37" i="71"/>
  <c r="G37" i="71"/>
  <c r="D37" i="71" s="1"/>
  <c r="H37" i="71"/>
  <c r="E37" i="71" s="1"/>
  <c r="J37" i="71"/>
  <c r="K37" i="71"/>
  <c r="M37" i="71"/>
  <c r="N37" i="71"/>
  <c r="P37" i="71"/>
  <c r="Q37" i="71"/>
  <c r="D38" i="71"/>
  <c r="E38" i="71"/>
  <c r="F38" i="71"/>
  <c r="I38" i="71"/>
  <c r="I37" i="71" s="1"/>
  <c r="L38" i="71"/>
  <c r="L37" i="71" s="1"/>
  <c r="O38" i="71"/>
  <c r="D39" i="71"/>
  <c r="E39" i="71"/>
  <c r="F39" i="71"/>
  <c r="C39" i="71" s="1"/>
  <c r="I39" i="71"/>
  <c r="L39" i="71"/>
  <c r="O39" i="71"/>
  <c r="O37" i="71" s="1"/>
  <c r="F40" i="71"/>
  <c r="G40" i="71"/>
  <c r="D40" i="71" s="1"/>
  <c r="H40" i="71"/>
  <c r="J40" i="71"/>
  <c r="K40" i="71"/>
  <c r="M40" i="71"/>
  <c r="N40" i="71"/>
  <c r="E40" i="71" s="1"/>
  <c r="P40" i="71"/>
  <c r="Q40" i="71"/>
  <c r="D41" i="71"/>
  <c r="E41" i="71"/>
  <c r="F41" i="71"/>
  <c r="I41" i="71"/>
  <c r="C41" i="71" s="1"/>
  <c r="L41" i="71"/>
  <c r="L40" i="71" s="1"/>
  <c r="O41" i="71"/>
  <c r="O40" i="71" s="1"/>
  <c r="D42" i="71"/>
  <c r="E42" i="71"/>
  <c r="F42" i="71"/>
  <c r="I42" i="71"/>
  <c r="C42" i="71" s="1"/>
  <c r="L42" i="71"/>
  <c r="O42" i="71"/>
  <c r="F35" i="70"/>
  <c r="G35" i="70"/>
  <c r="H35" i="70"/>
  <c r="J35" i="70"/>
  <c r="K35" i="70"/>
  <c r="M35" i="70"/>
  <c r="N35" i="70"/>
  <c r="P35" i="70"/>
  <c r="Q35" i="70"/>
  <c r="G36" i="70"/>
  <c r="H36" i="70"/>
  <c r="J36" i="70"/>
  <c r="K36" i="70"/>
  <c r="M36" i="70"/>
  <c r="N36" i="70"/>
  <c r="P36" i="70"/>
  <c r="Q36" i="70"/>
  <c r="G37" i="70"/>
  <c r="H37" i="70"/>
  <c r="J37" i="70"/>
  <c r="J34" i="70" s="1"/>
  <c r="K37" i="70"/>
  <c r="L37" i="70"/>
  <c r="M37" i="70"/>
  <c r="N37" i="70"/>
  <c r="N34" i="70" s="1"/>
  <c r="P37" i="70"/>
  <c r="Q37" i="70"/>
  <c r="D38" i="70"/>
  <c r="E38" i="70"/>
  <c r="E35" i="70" s="1"/>
  <c r="F38" i="70"/>
  <c r="F37" i="70" s="1"/>
  <c r="I38" i="70"/>
  <c r="L38" i="70"/>
  <c r="O38" i="70"/>
  <c r="O37" i="70" s="1"/>
  <c r="D39" i="70"/>
  <c r="E39" i="70"/>
  <c r="F39" i="70"/>
  <c r="I39" i="70"/>
  <c r="I36" i="70" s="1"/>
  <c r="L39" i="70"/>
  <c r="O39" i="70"/>
  <c r="F10" i="69"/>
  <c r="E10" i="69" s="1"/>
  <c r="D10" i="69" s="1"/>
  <c r="G10" i="69"/>
  <c r="H10" i="69"/>
  <c r="I10" i="69"/>
  <c r="J10" i="69"/>
  <c r="K10" i="69"/>
  <c r="L10" i="69"/>
  <c r="M10" i="69"/>
  <c r="N10" i="69"/>
  <c r="O10" i="69"/>
  <c r="P10" i="69"/>
  <c r="Q10" i="69"/>
  <c r="R10" i="69"/>
  <c r="S10" i="69"/>
  <c r="T10" i="69"/>
  <c r="U10" i="69"/>
  <c r="V10" i="69"/>
  <c r="W10" i="69"/>
  <c r="X10" i="69"/>
  <c r="Y10" i="69"/>
  <c r="Z10" i="69"/>
  <c r="E11" i="69"/>
  <c r="D11" i="69" s="1"/>
  <c r="E12" i="69"/>
  <c r="D12" i="69" s="1"/>
  <c r="F13" i="69"/>
  <c r="E13" i="69" s="1"/>
  <c r="D13" i="69" s="1"/>
  <c r="G13" i="69"/>
  <c r="H13" i="69"/>
  <c r="I13" i="69"/>
  <c r="J13" i="69"/>
  <c r="K13" i="69"/>
  <c r="L13" i="69"/>
  <c r="M13" i="69"/>
  <c r="N13" i="69"/>
  <c r="O13" i="69"/>
  <c r="P13" i="69"/>
  <c r="Q13" i="69"/>
  <c r="R13" i="69"/>
  <c r="S13" i="69"/>
  <c r="T13" i="69"/>
  <c r="U13" i="69"/>
  <c r="V13" i="69"/>
  <c r="W13" i="69"/>
  <c r="X13" i="69"/>
  <c r="Y13" i="69"/>
  <c r="Z13" i="69"/>
  <c r="D14" i="69"/>
  <c r="E14" i="69"/>
  <c r="E15" i="69"/>
  <c r="D15" i="69" s="1"/>
  <c r="F16" i="69"/>
  <c r="E16" i="69" s="1"/>
  <c r="D16" i="69" s="1"/>
  <c r="G16" i="69"/>
  <c r="H16" i="69"/>
  <c r="I16" i="69"/>
  <c r="J16" i="69"/>
  <c r="K16" i="69"/>
  <c r="L16" i="69"/>
  <c r="M16" i="69"/>
  <c r="N16" i="69"/>
  <c r="O16" i="69"/>
  <c r="P16" i="69"/>
  <c r="Q16" i="69"/>
  <c r="R16" i="69"/>
  <c r="S16" i="69"/>
  <c r="T16" i="69"/>
  <c r="U16" i="69"/>
  <c r="V16" i="69"/>
  <c r="W16" i="69"/>
  <c r="X16" i="69"/>
  <c r="Y16" i="69"/>
  <c r="Z16" i="69"/>
  <c r="E17" i="69"/>
  <c r="D17" i="69" s="1"/>
  <c r="E18" i="69"/>
  <c r="D18" i="69" s="1"/>
  <c r="F19" i="69"/>
  <c r="G19" i="69"/>
  <c r="H19" i="69"/>
  <c r="I19" i="69"/>
  <c r="E19" i="69" s="1"/>
  <c r="D19" i="69" s="1"/>
  <c r="J19" i="69"/>
  <c r="K19" i="69"/>
  <c r="L19" i="69"/>
  <c r="M19" i="69"/>
  <c r="N19" i="69"/>
  <c r="O19" i="69"/>
  <c r="P19" i="69"/>
  <c r="Q19" i="69"/>
  <c r="R19" i="69"/>
  <c r="S19" i="69"/>
  <c r="T19" i="69"/>
  <c r="U19" i="69"/>
  <c r="V19" i="69"/>
  <c r="W19" i="69"/>
  <c r="X19" i="69"/>
  <c r="Y19" i="69"/>
  <c r="Z19" i="69"/>
  <c r="E20" i="69"/>
  <c r="D20" i="69" s="1"/>
  <c r="D21" i="69"/>
  <c r="E21" i="69"/>
  <c r="F22" i="69"/>
  <c r="E22" i="69" s="1"/>
  <c r="D22" i="69" s="1"/>
  <c r="G22" i="69"/>
  <c r="H22" i="69"/>
  <c r="I22" i="69"/>
  <c r="J22" i="69"/>
  <c r="K22" i="69"/>
  <c r="L22" i="69"/>
  <c r="M22" i="69"/>
  <c r="N22" i="69"/>
  <c r="O22" i="69"/>
  <c r="P22" i="69"/>
  <c r="Q22" i="69"/>
  <c r="R22" i="69"/>
  <c r="S22" i="69"/>
  <c r="T22" i="69"/>
  <c r="U22" i="69"/>
  <c r="V22" i="69"/>
  <c r="W22" i="69"/>
  <c r="X22" i="69"/>
  <c r="Y22" i="69"/>
  <c r="Z22" i="69"/>
  <c r="E23" i="69"/>
  <c r="D23" i="69" s="1"/>
  <c r="E24" i="69"/>
  <c r="D24" i="69" s="1"/>
  <c r="F25" i="69"/>
  <c r="E25" i="69" s="1"/>
  <c r="D25" i="69" s="1"/>
  <c r="G25" i="69"/>
  <c r="H25" i="69"/>
  <c r="I25" i="69"/>
  <c r="J25" i="69"/>
  <c r="K25" i="69"/>
  <c r="L25" i="69"/>
  <c r="M25" i="69"/>
  <c r="N25" i="69"/>
  <c r="O25" i="69"/>
  <c r="P25" i="69"/>
  <c r="Q25" i="69"/>
  <c r="R25" i="69"/>
  <c r="S25" i="69"/>
  <c r="T25" i="69"/>
  <c r="U25" i="69"/>
  <c r="V25" i="69"/>
  <c r="W25" i="69"/>
  <c r="X25" i="69"/>
  <c r="Y25" i="69"/>
  <c r="Z25" i="69"/>
  <c r="D26" i="69"/>
  <c r="E26" i="69"/>
  <c r="E27" i="69"/>
  <c r="D27" i="69" s="1"/>
  <c r="F28" i="69"/>
  <c r="E28" i="69" s="1"/>
  <c r="D28" i="69" s="1"/>
  <c r="G28" i="69"/>
  <c r="H28" i="69"/>
  <c r="I28" i="69"/>
  <c r="J28" i="69"/>
  <c r="K28" i="69"/>
  <c r="L28" i="69"/>
  <c r="M28" i="69"/>
  <c r="N28" i="69"/>
  <c r="O28" i="69"/>
  <c r="P28" i="69"/>
  <c r="Q28" i="69"/>
  <c r="R28" i="69"/>
  <c r="S28" i="69"/>
  <c r="T28" i="69"/>
  <c r="U28" i="69"/>
  <c r="V28" i="69"/>
  <c r="W28" i="69"/>
  <c r="X28" i="69"/>
  <c r="Y28" i="69"/>
  <c r="Z28" i="69"/>
  <c r="E29" i="69"/>
  <c r="D29" i="69" s="1"/>
  <c r="E30" i="69"/>
  <c r="D30" i="69" s="1"/>
  <c r="F31" i="69"/>
  <c r="G31" i="69"/>
  <c r="H31" i="69"/>
  <c r="I31" i="69"/>
  <c r="E31" i="69" s="1"/>
  <c r="D31" i="69" s="1"/>
  <c r="J31" i="69"/>
  <c r="K31" i="69"/>
  <c r="L31" i="69"/>
  <c r="M31" i="69"/>
  <c r="N31" i="69"/>
  <c r="O31" i="69"/>
  <c r="P31" i="69"/>
  <c r="Q31" i="69"/>
  <c r="R31" i="69"/>
  <c r="S31" i="69"/>
  <c r="T31" i="69"/>
  <c r="U31" i="69"/>
  <c r="V31" i="69"/>
  <c r="W31" i="69"/>
  <c r="X31" i="69"/>
  <c r="Y31" i="69"/>
  <c r="Z31" i="69"/>
  <c r="E32" i="69"/>
  <c r="D32" i="69" s="1"/>
  <c r="D33" i="69"/>
  <c r="E33" i="69"/>
  <c r="F34" i="69"/>
  <c r="E34" i="69" s="1"/>
  <c r="D34" i="69" s="1"/>
  <c r="G34" i="69"/>
  <c r="H34" i="69"/>
  <c r="I34" i="69"/>
  <c r="J34" i="69"/>
  <c r="K34" i="69"/>
  <c r="L34" i="69"/>
  <c r="M34" i="69"/>
  <c r="N34" i="69"/>
  <c r="O34" i="69"/>
  <c r="P34" i="69"/>
  <c r="Q34" i="69"/>
  <c r="R34" i="69"/>
  <c r="S34" i="69"/>
  <c r="T34" i="69"/>
  <c r="U34" i="69"/>
  <c r="V34" i="69"/>
  <c r="W34" i="69"/>
  <c r="X34" i="69"/>
  <c r="Y34" i="69"/>
  <c r="Z34" i="69"/>
  <c r="E35" i="69"/>
  <c r="D35" i="69" s="1"/>
  <c r="E36" i="69"/>
  <c r="D36" i="69" s="1"/>
  <c r="F37" i="69"/>
  <c r="E37" i="69" s="1"/>
  <c r="D37" i="69" s="1"/>
  <c r="G37" i="69"/>
  <c r="H37" i="69"/>
  <c r="I37" i="69"/>
  <c r="J37" i="69"/>
  <c r="K37" i="69"/>
  <c r="L37" i="69"/>
  <c r="M37" i="69"/>
  <c r="N37" i="69"/>
  <c r="O37" i="69"/>
  <c r="P37" i="69"/>
  <c r="Q37" i="69"/>
  <c r="R37" i="69"/>
  <c r="S37" i="69"/>
  <c r="T37" i="69"/>
  <c r="U37" i="69"/>
  <c r="V37" i="69"/>
  <c r="W37" i="69"/>
  <c r="X37" i="69"/>
  <c r="Y37" i="69"/>
  <c r="Z37" i="69"/>
  <c r="D38" i="69"/>
  <c r="E38" i="69"/>
  <c r="E39" i="69"/>
  <c r="D39" i="69" s="1"/>
  <c r="F40" i="69"/>
  <c r="E40" i="69" s="1"/>
  <c r="D40" i="69" s="1"/>
  <c r="G40" i="69"/>
  <c r="H40" i="69"/>
  <c r="I40" i="69"/>
  <c r="J40" i="69"/>
  <c r="K40" i="69"/>
  <c r="L40" i="69"/>
  <c r="M40" i="69"/>
  <c r="N40" i="69"/>
  <c r="O40" i="69"/>
  <c r="P40" i="69"/>
  <c r="Q40" i="69"/>
  <c r="R40" i="69"/>
  <c r="S40" i="69"/>
  <c r="T40" i="69"/>
  <c r="U40" i="69"/>
  <c r="V40" i="69"/>
  <c r="W40" i="69"/>
  <c r="X40" i="69"/>
  <c r="Y40" i="69"/>
  <c r="Z40" i="69"/>
  <c r="E41" i="69"/>
  <c r="D41" i="69" s="1"/>
  <c r="E42" i="69"/>
  <c r="D42" i="69" s="1"/>
  <c r="F43" i="69"/>
  <c r="G43" i="69"/>
  <c r="H43" i="69"/>
  <c r="I43" i="69"/>
  <c r="E43" i="69" s="1"/>
  <c r="D43" i="69" s="1"/>
  <c r="J43" i="69"/>
  <c r="K43" i="69"/>
  <c r="L43" i="69"/>
  <c r="M43" i="69"/>
  <c r="N43" i="69"/>
  <c r="O43" i="69"/>
  <c r="P43" i="69"/>
  <c r="Q43" i="69"/>
  <c r="R43" i="69"/>
  <c r="S43" i="69"/>
  <c r="T43" i="69"/>
  <c r="U43" i="69"/>
  <c r="V43" i="69"/>
  <c r="W43" i="69"/>
  <c r="X43" i="69"/>
  <c r="Y43" i="69"/>
  <c r="Z43" i="69"/>
  <c r="E44" i="69"/>
  <c r="D44" i="69" s="1"/>
  <c r="D45" i="69"/>
  <c r="E45" i="69"/>
  <c r="F46" i="69"/>
  <c r="E46" i="69" s="1"/>
  <c r="D46" i="69" s="1"/>
  <c r="G46" i="69"/>
  <c r="H46" i="69"/>
  <c r="I46" i="69"/>
  <c r="J46" i="69"/>
  <c r="K46" i="69"/>
  <c r="L46" i="69"/>
  <c r="M46" i="69"/>
  <c r="N46" i="69"/>
  <c r="O46" i="69"/>
  <c r="P46" i="69"/>
  <c r="Q46" i="69"/>
  <c r="R46" i="69"/>
  <c r="S46" i="69"/>
  <c r="T46" i="69"/>
  <c r="U46" i="69"/>
  <c r="V46" i="69"/>
  <c r="W46" i="69"/>
  <c r="X46" i="69"/>
  <c r="Y46" i="69"/>
  <c r="Z46" i="69"/>
  <c r="E47" i="69"/>
  <c r="D47" i="69" s="1"/>
  <c r="E48" i="69"/>
  <c r="D48" i="69" s="1"/>
  <c r="F49" i="69"/>
  <c r="G49" i="69"/>
  <c r="E49" i="69" s="1"/>
  <c r="D49" i="69" s="1"/>
  <c r="H49" i="69"/>
  <c r="I49" i="69"/>
  <c r="J49" i="69"/>
  <c r="K49" i="69"/>
  <c r="L49" i="69"/>
  <c r="M49" i="69"/>
  <c r="N49" i="69"/>
  <c r="O49" i="69"/>
  <c r="P49" i="69"/>
  <c r="Q49" i="69"/>
  <c r="R49" i="69"/>
  <c r="S49" i="69"/>
  <c r="T49" i="69"/>
  <c r="U49" i="69"/>
  <c r="V49" i="69"/>
  <c r="W49" i="69"/>
  <c r="X49" i="69"/>
  <c r="Y49" i="69"/>
  <c r="Z49" i="69"/>
  <c r="D50" i="69"/>
  <c r="E50" i="69"/>
  <c r="D51" i="69"/>
  <c r="E51" i="69"/>
  <c r="F11" i="68"/>
  <c r="G11" i="68"/>
  <c r="H11" i="68"/>
  <c r="I11" i="68"/>
  <c r="J11" i="68"/>
  <c r="K11" i="68"/>
  <c r="L11" i="68"/>
  <c r="M11" i="68"/>
  <c r="N11" i="68"/>
  <c r="O11" i="68"/>
  <c r="P11" i="68"/>
  <c r="Q11" i="68"/>
  <c r="R11" i="68"/>
  <c r="S11" i="68"/>
  <c r="T11" i="68"/>
  <c r="U11" i="68"/>
  <c r="V11" i="68"/>
  <c r="W11" i="68"/>
  <c r="X11" i="68"/>
  <c r="Y11" i="68"/>
  <c r="Z11" i="68"/>
  <c r="F12" i="68"/>
  <c r="G12" i="68"/>
  <c r="H12" i="68"/>
  <c r="I12" i="68"/>
  <c r="J12" i="68"/>
  <c r="K12" i="68"/>
  <c r="L12" i="68"/>
  <c r="M12" i="68"/>
  <c r="N12" i="68"/>
  <c r="O12" i="68"/>
  <c r="P12" i="68"/>
  <c r="Q12" i="68"/>
  <c r="R12" i="68"/>
  <c r="S12" i="68"/>
  <c r="T12" i="68"/>
  <c r="U12" i="68"/>
  <c r="V12" i="68"/>
  <c r="W12" i="68"/>
  <c r="X12" i="68"/>
  <c r="Y12" i="68"/>
  <c r="Z12" i="68"/>
  <c r="F14" i="68"/>
  <c r="G14" i="68"/>
  <c r="H14" i="68"/>
  <c r="I14" i="68"/>
  <c r="J14" i="68"/>
  <c r="K14" i="68"/>
  <c r="L14" i="68"/>
  <c r="M14" i="68"/>
  <c r="N14" i="68"/>
  <c r="O14" i="68"/>
  <c r="P14" i="68"/>
  <c r="Q14" i="68"/>
  <c r="R14" i="68"/>
  <c r="S14" i="68"/>
  <c r="T14" i="68"/>
  <c r="U14" i="68"/>
  <c r="V14" i="68"/>
  <c r="W14" i="68"/>
  <c r="X14" i="68"/>
  <c r="Y14" i="68"/>
  <c r="Z14" i="68"/>
  <c r="F15" i="68"/>
  <c r="G15" i="68"/>
  <c r="H15" i="68"/>
  <c r="I15" i="68"/>
  <c r="J15" i="68"/>
  <c r="K15" i="68"/>
  <c r="L15" i="68"/>
  <c r="M15" i="68"/>
  <c r="N15" i="68"/>
  <c r="O15" i="68"/>
  <c r="P15" i="68"/>
  <c r="Q15" i="68"/>
  <c r="R15" i="68"/>
  <c r="S15" i="68"/>
  <c r="T15" i="68"/>
  <c r="U15" i="68"/>
  <c r="V15" i="68"/>
  <c r="W15" i="68"/>
  <c r="X15" i="68"/>
  <c r="Y15" i="68"/>
  <c r="Z15" i="68"/>
  <c r="F16" i="68"/>
  <c r="E16" i="68" s="1"/>
  <c r="D16" i="68" s="1"/>
  <c r="G16" i="68"/>
  <c r="G10" i="68" s="1"/>
  <c r="H16" i="68"/>
  <c r="I16" i="68"/>
  <c r="I10" i="68" s="1"/>
  <c r="J16" i="68"/>
  <c r="K16" i="68"/>
  <c r="K10" i="68" s="1"/>
  <c r="L16" i="68"/>
  <c r="M16" i="68"/>
  <c r="M10" i="68" s="1"/>
  <c r="N16" i="68"/>
  <c r="O16" i="68"/>
  <c r="O10" i="68" s="1"/>
  <c r="P16" i="68"/>
  <c r="Q16" i="68"/>
  <c r="Q10" i="68" s="1"/>
  <c r="R16" i="68"/>
  <c r="S16" i="68"/>
  <c r="S10" i="68" s="1"/>
  <c r="T16" i="68"/>
  <c r="U16" i="68"/>
  <c r="U10" i="68" s="1"/>
  <c r="V16" i="68"/>
  <c r="W16" i="68"/>
  <c r="W10" i="68" s="1"/>
  <c r="X16" i="68"/>
  <c r="Y16" i="68"/>
  <c r="Y10" i="68" s="1"/>
  <c r="Z16" i="68"/>
  <c r="E17" i="68"/>
  <c r="D17" i="68" s="1"/>
  <c r="E18" i="68"/>
  <c r="D18" i="68" s="1"/>
  <c r="F19" i="68"/>
  <c r="F13" i="68" s="1"/>
  <c r="G19" i="68"/>
  <c r="G13" i="68" s="1"/>
  <c r="H19" i="68"/>
  <c r="H13" i="68" s="1"/>
  <c r="I19" i="68"/>
  <c r="E19" i="68" s="1"/>
  <c r="D19" i="68" s="1"/>
  <c r="J19" i="68"/>
  <c r="J13" i="68" s="1"/>
  <c r="K19" i="68"/>
  <c r="K13" i="68" s="1"/>
  <c r="L19" i="68"/>
  <c r="L13" i="68" s="1"/>
  <c r="M19" i="68"/>
  <c r="N19" i="68"/>
  <c r="N13" i="68" s="1"/>
  <c r="O19" i="68"/>
  <c r="O13" i="68" s="1"/>
  <c r="P19" i="68"/>
  <c r="P13" i="68" s="1"/>
  <c r="Q19" i="68"/>
  <c r="R19" i="68"/>
  <c r="R13" i="68" s="1"/>
  <c r="S19" i="68"/>
  <c r="S13" i="68" s="1"/>
  <c r="T19" i="68"/>
  <c r="T13" i="68" s="1"/>
  <c r="U19" i="68"/>
  <c r="V19" i="68"/>
  <c r="V13" i="68" s="1"/>
  <c r="W19" i="68"/>
  <c r="W13" i="68" s="1"/>
  <c r="X19" i="68"/>
  <c r="X13" i="68" s="1"/>
  <c r="Y19" i="68"/>
  <c r="Z19" i="68"/>
  <c r="Z13" i="68" s="1"/>
  <c r="E20" i="68"/>
  <c r="D20" i="68" s="1"/>
  <c r="D21" i="68"/>
  <c r="E21" i="68"/>
  <c r="F22" i="68"/>
  <c r="E22" i="68" s="1"/>
  <c r="D22" i="68" s="1"/>
  <c r="G22" i="68"/>
  <c r="H22" i="68"/>
  <c r="I22" i="68"/>
  <c r="J22" i="68"/>
  <c r="K22" i="68"/>
  <c r="L22" i="68"/>
  <c r="M22" i="68"/>
  <c r="N22" i="68"/>
  <c r="O22" i="68"/>
  <c r="P22" i="68"/>
  <c r="Q22" i="68"/>
  <c r="R22" i="68"/>
  <c r="S22" i="68"/>
  <c r="T22" i="68"/>
  <c r="U22" i="68"/>
  <c r="V22" i="68"/>
  <c r="W22" i="68"/>
  <c r="X22" i="68"/>
  <c r="Y22" i="68"/>
  <c r="Z22" i="68"/>
  <c r="E23" i="68"/>
  <c r="D23" i="68" s="1"/>
  <c r="E24" i="68"/>
  <c r="D24" i="68" s="1"/>
  <c r="F25" i="68"/>
  <c r="G25" i="68"/>
  <c r="E25" i="68" s="1"/>
  <c r="D25" i="68" s="1"/>
  <c r="H25" i="68"/>
  <c r="I25" i="68"/>
  <c r="J25" i="68"/>
  <c r="K25" i="68"/>
  <c r="L25" i="68"/>
  <c r="M25" i="68"/>
  <c r="N25" i="68"/>
  <c r="O25" i="68"/>
  <c r="P25" i="68"/>
  <c r="Q25" i="68"/>
  <c r="R25" i="68"/>
  <c r="S25" i="68"/>
  <c r="T25" i="68"/>
  <c r="U25" i="68"/>
  <c r="V25" i="68"/>
  <c r="W25" i="68"/>
  <c r="X25" i="68"/>
  <c r="Y25" i="68"/>
  <c r="Z25" i="68"/>
  <c r="D26" i="68"/>
  <c r="E26" i="68"/>
  <c r="E27" i="68"/>
  <c r="D27" i="68" s="1"/>
  <c r="F28" i="68"/>
  <c r="E28" i="68" s="1"/>
  <c r="D28" i="68" s="1"/>
  <c r="G28" i="68"/>
  <c r="H28" i="68"/>
  <c r="I28" i="68"/>
  <c r="J28" i="68"/>
  <c r="K28" i="68"/>
  <c r="L28" i="68"/>
  <c r="M28" i="68"/>
  <c r="N28" i="68"/>
  <c r="O28" i="68"/>
  <c r="P28" i="68"/>
  <c r="Q28" i="68"/>
  <c r="R28" i="68"/>
  <c r="S28" i="68"/>
  <c r="T28" i="68"/>
  <c r="U28" i="68"/>
  <c r="V28" i="68"/>
  <c r="W28" i="68"/>
  <c r="X28" i="68"/>
  <c r="Y28" i="68"/>
  <c r="Z28" i="68"/>
  <c r="E29" i="68"/>
  <c r="D29" i="68" s="1"/>
  <c r="E30" i="68"/>
  <c r="D30" i="68" s="1"/>
  <c r="F31" i="68"/>
  <c r="G31" i="68"/>
  <c r="H31" i="68"/>
  <c r="I31" i="68"/>
  <c r="E31" i="68" s="1"/>
  <c r="D31" i="68" s="1"/>
  <c r="J31" i="68"/>
  <c r="K31" i="68"/>
  <c r="L31" i="68"/>
  <c r="M31" i="68"/>
  <c r="N31" i="68"/>
  <c r="O31" i="68"/>
  <c r="P31" i="68"/>
  <c r="Q31" i="68"/>
  <c r="R31" i="68"/>
  <c r="S31" i="68"/>
  <c r="T31" i="68"/>
  <c r="U31" i="68"/>
  <c r="V31" i="68"/>
  <c r="W31" i="68"/>
  <c r="X31" i="68"/>
  <c r="Y31" i="68"/>
  <c r="Z31" i="68"/>
  <c r="E32" i="68"/>
  <c r="D32" i="68" s="1"/>
  <c r="D33" i="68"/>
  <c r="E33" i="68"/>
  <c r="F34" i="68"/>
  <c r="E34" i="68" s="1"/>
  <c r="D34" i="68" s="1"/>
  <c r="G34" i="68"/>
  <c r="H34" i="68"/>
  <c r="I34" i="68"/>
  <c r="J34" i="68"/>
  <c r="K34" i="68"/>
  <c r="L34" i="68"/>
  <c r="M34" i="68"/>
  <c r="N34" i="68"/>
  <c r="O34" i="68"/>
  <c r="P34" i="68"/>
  <c r="Q34" i="68"/>
  <c r="R34" i="68"/>
  <c r="S34" i="68"/>
  <c r="T34" i="68"/>
  <c r="U34" i="68"/>
  <c r="V34" i="68"/>
  <c r="W34" i="68"/>
  <c r="X34" i="68"/>
  <c r="Y34" i="68"/>
  <c r="Z34" i="68"/>
  <c r="E35" i="68"/>
  <c r="D35" i="68" s="1"/>
  <c r="E36" i="68"/>
  <c r="D36" i="68" s="1"/>
  <c r="F37" i="68"/>
  <c r="E37" i="68" s="1"/>
  <c r="D37" i="68" s="1"/>
  <c r="G37" i="68"/>
  <c r="H37" i="68"/>
  <c r="I37" i="68"/>
  <c r="J37" i="68"/>
  <c r="K37" i="68"/>
  <c r="L37" i="68"/>
  <c r="M37" i="68"/>
  <c r="N37" i="68"/>
  <c r="O37" i="68"/>
  <c r="P37" i="68"/>
  <c r="Q37" i="68"/>
  <c r="R37" i="68"/>
  <c r="S37" i="68"/>
  <c r="T37" i="68"/>
  <c r="U37" i="68"/>
  <c r="V37" i="68"/>
  <c r="W37" i="68"/>
  <c r="X37" i="68"/>
  <c r="Y37" i="68"/>
  <c r="Z37" i="68"/>
  <c r="D38" i="68"/>
  <c r="E38" i="68"/>
  <c r="E39" i="68"/>
  <c r="D39" i="68" s="1"/>
  <c r="F40" i="68"/>
  <c r="E40" i="68" s="1"/>
  <c r="D40" i="68" s="1"/>
  <c r="G40" i="68"/>
  <c r="H40" i="68"/>
  <c r="I40" i="68"/>
  <c r="J40" i="68"/>
  <c r="K40" i="68"/>
  <c r="L40" i="68"/>
  <c r="M40" i="68"/>
  <c r="N40" i="68"/>
  <c r="O40" i="68"/>
  <c r="P40" i="68"/>
  <c r="Q40" i="68"/>
  <c r="R40" i="68"/>
  <c r="S40" i="68"/>
  <c r="T40" i="68"/>
  <c r="U40" i="68"/>
  <c r="V40" i="68"/>
  <c r="W40" i="68"/>
  <c r="X40" i="68"/>
  <c r="Y40" i="68"/>
  <c r="Z40" i="68"/>
  <c r="E41" i="68"/>
  <c r="D41" i="68" s="1"/>
  <c r="E42" i="68"/>
  <c r="D42" i="68" s="1"/>
  <c r="F43" i="68"/>
  <c r="G43" i="68"/>
  <c r="H43" i="68"/>
  <c r="I43" i="68"/>
  <c r="E43" i="68" s="1"/>
  <c r="D43" i="68" s="1"/>
  <c r="J43" i="68"/>
  <c r="K43" i="68"/>
  <c r="L43" i="68"/>
  <c r="M43" i="68"/>
  <c r="N43" i="68"/>
  <c r="O43" i="68"/>
  <c r="P43" i="68"/>
  <c r="Q43" i="68"/>
  <c r="R43" i="68"/>
  <c r="S43" i="68"/>
  <c r="T43" i="68"/>
  <c r="U43" i="68"/>
  <c r="V43" i="68"/>
  <c r="W43" i="68"/>
  <c r="X43" i="68"/>
  <c r="Y43" i="68"/>
  <c r="Z43" i="68"/>
  <c r="E44" i="68"/>
  <c r="D44" i="68" s="1"/>
  <c r="D45" i="68"/>
  <c r="E45" i="68"/>
  <c r="F46" i="68"/>
  <c r="E46" i="68" s="1"/>
  <c r="D46" i="68" s="1"/>
  <c r="G46" i="68"/>
  <c r="H46" i="68"/>
  <c r="I46" i="68"/>
  <c r="J46" i="68"/>
  <c r="K46" i="68"/>
  <c r="L46" i="68"/>
  <c r="M46" i="68"/>
  <c r="N46" i="68"/>
  <c r="O46" i="68"/>
  <c r="P46" i="68"/>
  <c r="Q46" i="68"/>
  <c r="R46" i="68"/>
  <c r="S46" i="68"/>
  <c r="T46" i="68"/>
  <c r="U46" i="68"/>
  <c r="V46" i="68"/>
  <c r="W46" i="68"/>
  <c r="X46" i="68"/>
  <c r="Y46" i="68"/>
  <c r="Z46" i="68"/>
  <c r="E47" i="68"/>
  <c r="D47" i="68" s="1"/>
  <c r="E48" i="68"/>
  <c r="D48" i="68" s="1"/>
  <c r="F49" i="68"/>
  <c r="E49" i="68" s="1"/>
  <c r="D49" i="68" s="1"/>
  <c r="G49" i="68"/>
  <c r="H49" i="68"/>
  <c r="I49" i="68"/>
  <c r="J49" i="68"/>
  <c r="K49" i="68"/>
  <c r="L49" i="68"/>
  <c r="M49" i="68"/>
  <c r="N49" i="68"/>
  <c r="O49" i="68"/>
  <c r="P49" i="68"/>
  <c r="Q49" i="68"/>
  <c r="R49" i="68"/>
  <c r="S49" i="68"/>
  <c r="T49" i="68"/>
  <c r="U49" i="68"/>
  <c r="V49" i="68"/>
  <c r="W49" i="68"/>
  <c r="X49" i="68"/>
  <c r="Y49" i="68"/>
  <c r="Z49" i="68"/>
  <c r="D50" i="68"/>
  <c r="E50" i="68"/>
  <c r="E51" i="68"/>
  <c r="D51" i="68" s="1"/>
  <c r="E6" i="63"/>
  <c r="F6" i="63"/>
  <c r="G6" i="63"/>
  <c r="D6" i="63" s="1"/>
  <c r="H6" i="63"/>
  <c r="I6" i="63"/>
  <c r="J6" i="63"/>
  <c r="K6" i="63"/>
  <c r="L6" i="63"/>
  <c r="M6" i="63"/>
  <c r="N6" i="63"/>
  <c r="O6" i="63"/>
  <c r="P6" i="63"/>
  <c r="Q6" i="63"/>
  <c r="R6" i="63"/>
  <c r="S6" i="63"/>
  <c r="T6" i="63"/>
  <c r="U6" i="63"/>
  <c r="D7" i="63"/>
  <c r="D8" i="63"/>
  <c r="E9" i="63"/>
  <c r="F9" i="63"/>
  <c r="G9" i="63"/>
  <c r="D9" i="63" s="1"/>
  <c r="H9" i="63"/>
  <c r="I9" i="63"/>
  <c r="J9" i="63"/>
  <c r="K9" i="63"/>
  <c r="L9" i="63"/>
  <c r="M9" i="63"/>
  <c r="N9" i="63"/>
  <c r="O9" i="63"/>
  <c r="P9" i="63"/>
  <c r="Q9" i="63"/>
  <c r="R9" i="63"/>
  <c r="S9" i="63"/>
  <c r="T9" i="63"/>
  <c r="U9" i="63"/>
  <c r="D10" i="63"/>
  <c r="D11" i="63"/>
  <c r="E12" i="63"/>
  <c r="F12" i="63"/>
  <c r="G12" i="63"/>
  <c r="D12" i="63" s="1"/>
  <c r="H12" i="63"/>
  <c r="I12" i="63"/>
  <c r="J12" i="63"/>
  <c r="K12" i="63"/>
  <c r="L12" i="63"/>
  <c r="M12" i="63"/>
  <c r="N12" i="63"/>
  <c r="O12" i="63"/>
  <c r="P12" i="63"/>
  <c r="Q12" i="63"/>
  <c r="R12" i="63"/>
  <c r="S12" i="63"/>
  <c r="T12" i="63"/>
  <c r="U12" i="63"/>
  <c r="D13" i="63"/>
  <c r="D14" i="63"/>
  <c r="E15" i="63"/>
  <c r="F15" i="63"/>
  <c r="G15" i="63"/>
  <c r="D15" i="63" s="1"/>
  <c r="H15" i="63"/>
  <c r="I15" i="63"/>
  <c r="J15" i="63"/>
  <c r="K15" i="63"/>
  <c r="L15" i="63"/>
  <c r="M15" i="63"/>
  <c r="N15" i="63"/>
  <c r="O15" i="63"/>
  <c r="P15" i="63"/>
  <c r="Q15" i="63"/>
  <c r="R15" i="63"/>
  <c r="S15" i="63"/>
  <c r="T15" i="63"/>
  <c r="U15" i="63"/>
  <c r="D16" i="63"/>
  <c r="D17" i="63"/>
  <c r="E18" i="63"/>
  <c r="F18" i="63"/>
  <c r="G18" i="63"/>
  <c r="D18" i="63" s="1"/>
  <c r="H18" i="63"/>
  <c r="I18" i="63"/>
  <c r="J18" i="63"/>
  <c r="K18" i="63"/>
  <c r="L18" i="63"/>
  <c r="M18" i="63"/>
  <c r="N18" i="63"/>
  <c r="O18" i="63"/>
  <c r="P18" i="63"/>
  <c r="Q18" i="63"/>
  <c r="R18" i="63"/>
  <c r="S18" i="63"/>
  <c r="T18" i="63"/>
  <c r="U18" i="63"/>
  <c r="D19" i="63"/>
  <c r="D20" i="63"/>
  <c r="E21" i="63"/>
  <c r="F21" i="63"/>
  <c r="G21" i="63"/>
  <c r="D21" i="63" s="1"/>
  <c r="H21" i="63"/>
  <c r="I21" i="63"/>
  <c r="J21" i="63"/>
  <c r="K21" i="63"/>
  <c r="L21" i="63"/>
  <c r="M21" i="63"/>
  <c r="N21" i="63"/>
  <c r="O21" i="63"/>
  <c r="P21" i="63"/>
  <c r="Q21" i="63"/>
  <c r="R21" i="63"/>
  <c r="S21" i="63"/>
  <c r="T21" i="63"/>
  <c r="U21" i="63"/>
  <c r="D22" i="63"/>
  <c r="D23" i="63"/>
  <c r="E24" i="63"/>
  <c r="F24" i="63"/>
  <c r="G24" i="63"/>
  <c r="D24" i="63" s="1"/>
  <c r="H24" i="63"/>
  <c r="I24" i="63"/>
  <c r="J24" i="63"/>
  <c r="K24" i="63"/>
  <c r="L24" i="63"/>
  <c r="M24" i="63"/>
  <c r="N24" i="63"/>
  <c r="O24" i="63"/>
  <c r="P24" i="63"/>
  <c r="Q24" i="63"/>
  <c r="R24" i="63"/>
  <c r="S24" i="63"/>
  <c r="T24" i="63"/>
  <c r="U24" i="63"/>
  <c r="D25" i="63"/>
  <c r="D26" i="63"/>
  <c r="E27" i="63"/>
  <c r="F27" i="63"/>
  <c r="G27" i="63"/>
  <c r="D27" i="63" s="1"/>
  <c r="H27" i="63"/>
  <c r="I27" i="63"/>
  <c r="J27" i="63"/>
  <c r="K27" i="63"/>
  <c r="L27" i="63"/>
  <c r="M27" i="63"/>
  <c r="N27" i="63"/>
  <c r="O27" i="63"/>
  <c r="P27" i="63"/>
  <c r="Q27" i="63"/>
  <c r="R27" i="63"/>
  <c r="S27" i="63"/>
  <c r="T27" i="63"/>
  <c r="U27" i="63"/>
  <c r="D28" i="63"/>
  <c r="D29" i="63"/>
  <c r="E30" i="63"/>
  <c r="F30" i="63"/>
  <c r="G30" i="63"/>
  <c r="D30" i="63" s="1"/>
  <c r="H30" i="63"/>
  <c r="I30" i="63"/>
  <c r="J30" i="63"/>
  <c r="K30" i="63"/>
  <c r="L30" i="63"/>
  <c r="M30" i="63"/>
  <c r="N30" i="63"/>
  <c r="O30" i="63"/>
  <c r="P30" i="63"/>
  <c r="Q30" i="63"/>
  <c r="R30" i="63"/>
  <c r="S30" i="63"/>
  <c r="T30" i="63"/>
  <c r="U30" i="63"/>
  <c r="D31" i="63"/>
  <c r="D32" i="63"/>
  <c r="E33" i="63"/>
  <c r="F33" i="63"/>
  <c r="G33" i="63"/>
  <c r="D33" i="63" s="1"/>
  <c r="H33" i="63"/>
  <c r="I33" i="63"/>
  <c r="J33" i="63"/>
  <c r="K33" i="63"/>
  <c r="L33" i="63"/>
  <c r="M33" i="63"/>
  <c r="N33" i="63"/>
  <c r="O33" i="63"/>
  <c r="P33" i="63"/>
  <c r="Q33" i="63"/>
  <c r="R33" i="63"/>
  <c r="S33" i="63"/>
  <c r="T33" i="63"/>
  <c r="U33" i="63"/>
  <c r="D34" i="63"/>
  <c r="D35" i="63"/>
  <c r="E36" i="63"/>
  <c r="F36" i="63"/>
  <c r="G36" i="63"/>
  <c r="D36" i="63" s="1"/>
  <c r="H36" i="63"/>
  <c r="I36" i="63"/>
  <c r="J36" i="63"/>
  <c r="K36" i="63"/>
  <c r="L36" i="63"/>
  <c r="M36" i="63"/>
  <c r="N36" i="63"/>
  <c r="O36" i="63"/>
  <c r="P36" i="63"/>
  <c r="Q36" i="63"/>
  <c r="R36" i="63"/>
  <c r="S36" i="63"/>
  <c r="T36" i="63"/>
  <c r="U36" i="63"/>
  <c r="D37" i="63"/>
  <c r="D38" i="63"/>
  <c r="E39" i="63"/>
  <c r="F39" i="63"/>
  <c r="D39" i="63" s="1"/>
  <c r="G39" i="63"/>
  <c r="H39" i="63"/>
  <c r="I39" i="63"/>
  <c r="J39" i="63"/>
  <c r="K39" i="63"/>
  <c r="L39" i="63"/>
  <c r="M39" i="63"/>
  <c r="N39" i="63"/>
  <c r="O39" i="63"/>
  <c r="P39" i="63"/>
  <c r="Q39" i="63"/>
  <c r="R39" i="63"/>
  <c r="S39" i="63"/>
  <c r="T39" i="63"/>
  <c r="U39" i="63"/>
  <c r="D40" i="63"/>
  <c r="D41" i="63"/>
  <c r="E6" i="62"/>
  <c r="D6" i="62" s="1"/>
  <c r="F6" i="62"/>
  <c r="G6" i="62"/>
  <c r="H6" i="62"/>
  <c r="I6" i="62"/>
  <c r="J6" i="62"/>
  <c r="K6" i="62"/>
  <c r="L6" i="62"/>
  <c r="M6" i="62"/>
  <c r="N6" i="62"/>
  <c r="O6" i="62"/>
  <c r="P6" i="62"/>
  <c r="Q6" i="62"/>
  <c r="R6" i="62"/>
  <c r="S6" i="62"/>
  <c r="T6" i="62"/>
  <c r="U6" i="62"/>
  <c r="D7" i="62"/>
  <c r="D8" i="62"/>
  <c r="E9" i="62"/>
  <c r="D9" i="62" s="1"/>
  <c r="F9" i="62"/>
  <c r="G9" i="62"/>
  <c r="H9" i="62"/>
  <c r="I9" i="62"/>
  <c r="I33" i="61" s="1"/>
  <c r="J9" i="62"/>
  <c r="K9" i="62"/>
  <c r="L9" i="62"/>
  <c r="M9" i="62"/>
  <c r="N9" i="62"/>
  <c r="O9" i="62"/>
  <c r="P9" i="62"/>
  <c r="Q9" i="62"/>
  <c r="Q33" i="61" s="1"/>
  <c r="R9" i="62"/>
  <c r="S9" i="62"/>
  <c r="T9" i="62"/>
  <c r="U9" i="62"/>
  <c r="D10" i="62"/>
  <c r="D11" i="62"/>
  <c r="E12" i="62"/>
  <c r="D12" i="62" s="1"/>
  <c r="F12" i="62"/>
  <c r="G12" i="62"/>
  <c r="H12" i="62"/>
  <c r="I12" i="62"/>
  <c r="J12" i="62"/>
  <c r="K12" i="62"/>
  <c r="L12" i="62"/>
  <c r="M12" i="62"/>
  <c r="N12" i="62"/>
  <c r="O12" i="62"/>
  <c r="P12" i="62"/>
  <c r="Q12" i="62"/>
  <c r="R12" i="62"/>
  <c r="S12" i="62"/>
  <c r="T12" i="62"/>
  <c r="U12" i="62"/>
  <c r="D13" i="62"/>
  <c r="D14" i="62"/>
  <c r="E15" i="62"/>
  <c r="D15" i="62" s="1"/>
  <c r="F15" i="62"/>
  <c r="G15" i="62"/>
  <c r="H15" i="62"/>
  <c r="I15" i="62"/>
  <c r="J15" i="62"/>
  <c r="K15" i="62"/>
  <c r="L15" i="62"/>
  <c r="M15" i="62"/>
  <c r="N15" i="62"/>
  <c r="O15" i="62"/>
  <c r="P15" i="62"/>
  <c r="Q15" i="62"/>
  <c r="R15" i="62"/>
  <c r="S15" i="62"/>
  <c r="T15" i="62"/>
  <c r="U15" i="62"/>
  <c r="D16" i="62"/>
  <c r="D17" i="62"/>
  <c r="E18" i="62"/>
  <c r="D18" i="62" s="1"/>
  <c r="F18" i="62"/>
  <c r="G18" i="62"/>
  <c r="H18" i="62"/>
  <c r="I18" i="62"/>
  <c r="J18" i="62"/>
  <c r="K18" i="62"/>
  <c r="L18" i="62"/>
  <c r="M18" i="62"/>
  <c r="N18" i="62"/>
  <c r="O18" i="62"/>
  <c r="P18" i="62"/>
  <c r="Q18" i="62"/>
  <c r="R18" i="62"/>
  <c r="S18" i="62"/>
  <c r="T18" i="62"/>
  <c r="U18" i="62"/>
  <c r="D19" i="62"/>
  <c r="D20" i="62"/>
  <c r="E21" i="62"/>
  <c r="D21" i="62" s="1"/>
  <c r="F21" i="62"/>
  <c r="G21" i="62"/>
  <c r="H21" i="62"/>
  <c r="I21" i="62"/>
  <c r="J21" i="62"/>
  <c r="K21" i="62"/>
  <c r="L21" i="62"/>
  <c r="M21" i="62"/>
  <c r="N21" i="62"/>
  <c r="O21" i="62"/>
  <c r="P21" i="62"/>
  <c r="Q21" i="62"/>
  <c r="R21" i="62"/>
  <c r="S21" i="62"/>
  <c r="T21" i="62"/>
  <c r="U21" i="62"/>
  <c r="D22" i="62"/>
  <c r="D23" i="62"/>
  <c r="E24" i="62"/>
  <c r="D24" i="62" s="1"/>
  <c r="F24" i="62"/>
  <c r="G24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D25" i="62"/>
  <c r="D26" i="62"/>
  <c r="E27" i="62"/>
  <c r="D27" i="62" s="1"/>
  <c r="F27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D28" i="62"/>
  <c r="D29" i="62"/>
  <c r="E30" i="62"/>
  <c r="D30" i="62" s="1"/>
  <c r="F30" i="62"/>
  <c r="G30" i="62"/>
  <c r="H30" i="62"/>
  <c r="I30" i="62"/>
  <c r="J30" i="62"/>
  <c r="K30" i="62"/>
  <c r="L30" i="62"/>
  <c r="M30" i="62"/>
  <c r="N30" i="62"/>
  <c r="O30" i="62"/>
  <c r="P30" i="62"/>
  <c r="Q30" i="62"/>
  <c r="R30" i="62"/>
  <c r="S30" i="62"/>
  <c r="T30" i="62"/>
  <c r="U30" i="62"/>
  <c r="D31" i="62"/>
  <c r="D32" i="62"/>
  <c r="E33" i="62"/>
  <c r="D33" i="62" s="1"/>
  <c r="F33" i="62"/>
  <c r="G33" i="62"/>
  <c r="H33" i="62"/>
  <c r="I33" i="62"/>
  <c r="J33" i="62"/>
  <c r="K33" i="62"/>
  <c r="L33" i="62"/>
  <c r="M33" i="62"/>
  <c r="N33" i="62"/>
  <c r="O33" i="62"/>
  <c r="P33" i="62"/>
  <c r="Q33" i="62"/>
  <c r="R33" i="62"/>
  <c r="S33" i="62"/>
  <c r="T33" i="62"/>
  <c r="U33" i="62"/>
  <c r="D34" i="62"/>
  <c r="D35" i="62"/>
  <c r="E36" i="62"/>
  <c r="D36" i="62" s="1"/>
  <c r="F36" i="62"/>
  <c r="G36" i="62"/>
  <c r="H36" i="62"/>
  <c r="I36" i="62"/>
  <c r="J36" i="62"/>
  <c r="K36" i="62"/>
  <c r="L36" i="62"/>
  <c r="M36" i="62"/>
  <c r="N36" i="62"/>
  <c r="O36" i="62"/>
  <c r="P36" i="62"/>
  <c r="Q36" i="62"/>
  <c r="R36" i="62"/>
  <c r="S36" i="62"/>
  <c r="T36" i="62"/>
  <c r="U36" i="62"/>
  <c r="D37" i="62"/>
  <c r="D38" i="62"/>
  <c r="E39" i="62"/>
  <c r="D39" i="62" s="1"/>
  <c r="F39" i="62"/>
  <c r="G39" i="62"/>
  <c r="H39" i="62"/>
  <c r="I39" i="62"/>
  <c r="J39" i="62"/>
  <c r="K39" i="62"/>
  <c r="L39" i="62"/>
  <c r="M39" i="62"/>
  <c r="N39" i="62"/>
  <c r="O39" i="62"/>
  <c r="P39" i="62"/>
  <c r="Q39" i="62"/>
  <c r="R39" i="62"/>
  <c r="S39" i="62"/>
  <c r="T39" i="62"/>
  <c r="U39" i="62"/>
  <c r="D40" i="62"/>
  <c r="D41" i="62"/>
  <c r="E31" i="61"/>
  <c r="F31" i="61"/>
  <c r="G31" i="61"/>
  <c r="H31" i="61"/>
  <c r="I31" i="61"/>
  <c r="J31" i="61"/>
  <c r="K31" i="61"/>
  <c r="L31" i="61"/>
  <c r="M31" i="61"/>
  <c r="N31" i="61"/>
  <c r="O31" i="61"/>
  <c r="P31" i="61"/>
  <c r="Q31" i="61"/>
  <c r="R31" i="61"/>
  <c r="S31" i="61"/>
  <c r="T31" i="61"/>
  <c r="U31" i="61"/>
  <c r="E32" i="61"/>
  <c r="F32" i="61"/>
  <c r="G32" i="61"/>
  <c r="H32" i="61"/>
  <c r="I32" i="61"/>
  <c r="J32" i="61"/>
  <c r="K32" i="61"/>
  <c r="L32" i="61"/>
  <c r="M32" i="61"/>
  <c r="N32" i="61"/>
  <c r="O32" i="61"/>
  <c r="P32" i="61"/>
  <c r="Q32" i="61"/>
  <c r="R32" i="61"/>
  <c r="S32" i="61"/>
  <c r="T32" i="61"/>
  <c r="U32" i="61"/>
  <c r="E33" i="61"/>
  <c r="H33" i="61"/>
  <c r="L33" i="61"/>
  <c r="M33" i="61"/>
  <c r="P33" i="61"/>
  <c r="T33" i="61"/>
  <c r="U33" i="61"/>
  <c r="E34" i="61"/>
  <c r="F34" i="61"/>
  <c r="G34" i="61"/>
  <c r="H34" i="61"/>
  <c r="I34" i="61"/>
  <c r="J34" i="61"/>
  <c r="K34" i="61"/>
  <c r="L34" i="61"/>
  <c r="M34" i="61"/>
  <c r="N34" i="61"/>
  <c r="O34" i="61"/>
  <c r="P34" i="61"/>
  <c r="Q34" i="61"/>
  <c r="R34" i="61"/>
  <c r="S34" i="61"/>
  <c r="T34" i="61"/>
  <c r="U34" i="61"/>
  <c r="E35" i="61"/>
  <c r="F35" i="61"/>
  <c r="G35" i="61"/>
  <c r="H35" i="61"/>
  <c r="I35" i="61"/>
  <c r="J35" i="61"/>
  <c r="K35" i="61"/>
  <c r="L35" i="61"/>
  <c r="M35" i="61"/>
  <c r="N35" i="61"/>
  <c r="O35" i="61"/>
  <c r="P35" i="61"/>
  <c r="Q35" i="61"/>
  <c r="R35" i="61"/>
  <c r="S35" i="61"/>
  <c r="T35" i="61"/>
  <c r="U35" i="61"/>
  <c r="E36" i="61"/>
  <c r="D36" i="61" s="1"/>
  <c r="F36" i="61"/>
  <c r="F30" i="61" s="1"/>
  <c r="G36" i="61"/>
  <c r="H36" i="61"/>
  <c r="H30" i="61" s="1"/>
  <c r="I36" i="61"/>
  <c r="I30" i="61" s="1"/>
  <c r="J36" i="61"/>
  <c r="J30" i="61" s="1"/>
  <c r="K36" i="61"/>
  <c r="L36" i="61"/>
  <c r="L30" i="61" s="1"/>
  <c r="M36" i="61"/>
  <c r="M30" i="61" s="1"/>
  <c r="N36" i="61"/>
  <c r="N30" i="61" s="1"/>
  <c r="O36" i="61"/>
  <c r="P36" i="61"/>
  <c r="P30" i="61" s="1"/>
  <c r="Q36" i="61"/>
  <c r="Q30" i="61" s="1"/>
  <c r="R36" i="61"/>
  <c r="R30" i="61" s="1"/>
  <c r="S36" i="61"/>
  <c r="T36" i="61"/>
  <c r="T30" i="61" s="1"/>
  <c r="U36" i="61"/>
  <c r="U30" i="61" s="1"/>
  <c r="D37" i="61"/>
  <c r="D31" i="61" s="1"/>
  <c r="D38" i="61"/>
  <c r="E39" i="61"/>
  <c r="D39" i="61" s="1"/>
  <c r="F39" i="61"/>
  <c r="G39" i="61"/>
  <c r="H39" i="61"/>
  <c r="I39" i="61"/>
  <c r="J39" i="61"/>
  <c r="K39" i="61"/>
  <c r="L39" i="61"/>
  <c r="M39" i="61"/>
  <c r="N39" i="61"/>
  <c r="O39" i="61"/>
  <c r="P39" i="61"/>
  <c r="Q39" i="61"/>
  <c r="R39" i="61"/>
  <c r="S39" i="61"/>
  <c r="T39" i="61"/>
  <c r="U39" i="61"/>
  <c r="D40" i="61"/>
  <c r="D41" i="61"/>
  <c r="B16" i="59"/>
  <c r="C16" i="59"/>
  <c r="D16" i="59"/>
  <c r="F16" i="59"/>
  <c r="G16" i="59"/>
  <c r="I16" i="59"/>
  <c r="J16" i="59"/>
  <c r="L16" i="59"/>
  <c r="M16" i="59"/>
  <c r="E17" i="59"/>
  <c r="H17" i="59"/>
  <c r="K17" i="59"/>
  <c r="K16" i="59" s="1"/>
  <c r="E18" i="59"/>
  <c r="E16" i="59" s="1"/>
  <c r="H18" i="59"/>
  <c r="K18" i="59"/>
  <c r="E19" i="59"/>
  <c r="H19" i="59"/>
  <c r="H16" i="59" s="1"/>
  <c r="K19" i="59"/>
  <c r="E20" i="59"/>
  <c r="H20" i="59"/>
  <c r="K20" i="59"/>
  <c r="E21" i="59"/>
  <c r="H21" i="59"/>
  <c r="K21" i="59"/>
  <c r="E22" i="59"/>
  <c r="H22" i="59"/>
  <c r="K22" i="59"/>
  <c r="E23" i="59"/>
  <c r="H23" i="59"/>
  <c r="K23" i="59"/>
  <c r="E24" i="59"/>
  <c r="H24" i="59"/>
  <c r="K24" i="59"/>
  <c r="E25" i="59"/>
  <c r="H25" i="59"/>
  <c r="K25" i="59"/>
  <c r="E26" i="59"/>
  <c r="H26" i="59"/>
  <c r="K26" i="59"/>
  <c r="E27" i="59"/>
  <c r="H27" i="59"/>
  <c r="K27" i="59"/>
  <c r="E28" i="59"/>
  <c r="H28" i="59"/>
  <c r="K28" i="59"/>
  <c r="E29" i="59"/>
  <c r="H29" i="59"/>
  <c r="K29" i="59"/>
  <c r="C7" i="71" l="1"/>
  <c r="C40" i="71"/>
  <c r="C31" i="71"/>
  <c r="C28" i="71"/>
  <c r="C10" i="71"/>
  <c r="C37" i="71"/>
  <c r="C25" i="71"/>
  <c r="C19" i="71"/>
  <c r="O34" i="70"/>
  <c r="C33" i="71"/>
  <c r="C29" i="71"/>
  <c r="O13" i="71"/>
  <c r="C13" i="71" s="1"/>
  <c r="L36" i="70"/>
  <c r="D36" i="70"/>
  <c r="P34" i="70"/>
  <c r="K34" i="70"/>
  <c r="C32" i="71"/>
  <c r="C20" i="71"/>
  <c r="I10" i="71"/>
  <c r="C8" i="71"/>
  <c r="E7" i="71"/>
  <c r="F36" i="70"/>
  <c r="L35" i="70"/>
  <c r="D35" i="70"/>
  <c r="H34" i="70"/>
  <c r="I40" i="71"/>
  <c r="C38" i="71"/>
  <c r="C26" i="71"/>
  <c r="I16" i="71"/>
  <c r="C16" i="71" s="1"/>
  <c r="C14" i="71"/>
  <c r="D7" i="71"/>
  <c r="E36" i="70"/>
  <c r="I35" i="70"/>
  <c r="L34" i="70"/>
  <c r="G34" i="70"/>
  <c r="C35" i="71"/>
  <c r="C23" i="71"/>
  <c r="F34" i="70"/>
  <c r="D37" i="70"/>
  <c r="D34" i="70" s="1"/>
  <c r="C39" i="70"/>
  <c r="C36" i="70" s="1"/>
  <c r="I37" i="70"/>
  <c r="I34" i="70" s="1"/>
  <c r="E37" i="70"/>
  <c r="O35" i="70"/>
  <c r="C38" i="70"/>
  <c r="E12" i="68"/>
  <c r="D12" i="68" s="1"/>
  <c r="E11" i="68"/>
  <c r="D11" i="68" s="1"/>
  <c r="Z10" i="68"/>
  <c r="V10" i="68"/>
  <c r="R10" i="68"/>
  <c r="N10" i="68"/>
  <c r="J10" i="68"/>
  <c r="E15" i="68"/>
  <c r="D15" i="68" s="1"/>
  <c r="Y13" i="68"/>
  <c r="U13" i="68"/>
  <c r="Q13" i="68"/>
  <c r="M13" i="68"/>
  <c r="X10" i="68"/>
  <c r="T10" i="68"/>
  <c r="P10" i="68"/>
  <c r="L10" i="68"/>
  <c r="H10" i="68"/>
  <c r="E14" i="68"/>
  <c r="D14" i="68" s="1"/>
  <c r="I13" i="68"/>
  <c r="E13" i="68" s="1"/>
  <c r="D13" i="68" s="1"/>
  <c r="F10" i="68"/>
  <c r="D32" i="61"/>
  <c r="S30" i="61"/>
  <c r="O30" i="61"/>
  <c r="K30" i="61"/>
  <c r="G30" i="61"/>
  <c r="D35" i="61"/>
  <c r="S33" i="61"/>
  <c r="O33" i="61"/>
  <c r="K33" i="61"/>
  <c r="G33" i="61"/>
  <c r="D34" i="61"/>
  <c r="R33" i="61"/>
  <c r="N33" i="61"/>
  <c r="J33" i="61"/>
  <c r="F33" i="61"/>
  <c r="D30" i="61"/>
  <c r="D33" i="61"/>
  <c r="E30" i="61"/>
  <c r="E34" i="70" l="1"/>
  <c r="C35" i="70"/>
  <c r="C37" i="70"/>
  <c r="C34" i="70" s="1"/>
  <c r="E10" i="68"/>
  <c r="D10" i="68" s="1"/>
  <c r="D16" i="11" l="1"/>
  <c r="D15" i="11"/>
  <c r="O15" i="11"/>
  <c r="P15" i="11"/>
  <c r="C32" i="11"/>
  <c r="B32" i="11" s="1"/>
  <c r="D32" i="11"/>
  <c r="B33" i="11"/>
  <c r="C33" i="11"/>
  <c r="D33" i="11"/>
  <c r="C34" i="11"/>
  <c r="B34" i="11" s="1"/>
  <c r="D34" i="11"/>
  <c r="D31" i="11"/>
  <c r="C31" i="11"/>
  <c r="B31" i="11" s="1"/>
  <c r="D30" i="11"/>
  <c r="B30" i="11" s="1"/>
  <c r="C30" i="11"/>
  <c r="D29" i="11"/>
  <c r="C29" i="11"/>
  <c r="B29" i="11" s="1"/>
  <c r="D28" i="11"/>
  <c r="C28" i="11"/>
  <c r="B28" i="11"/>
  <c r="D27" i="11"/>
  <c r="C27" i="11"/>
  <c r="B27" i="11" s="1"/>
  <c r="D26" i="11"/>
  <c r="B26" i="11" s="1"/>
  <c r="C26" i="11"/>
  <c r="D25" i="11"/>
  <c r="C25" i="11"/>
  <c r="B25" i="11" s="1"/>
  <c r="D24" i="11"/>
  <c r="C24" i="11"/>
  <c r="B24" i="11"/>
  <c r="D23" i="11"/>
  <c r="C23" i="11"/>
  <c r="B23" i="11" s="1"/>
  <c r="D22" i="11"/>
  <c r="B22" i="11" s="1"/>
  <c r="C22" i="11"/>
  <c r="D21" i="11"/>
  <c r="C21" i="11"/>
  <c r="B21" i="11" s="1"/>
  <c r="D20" i="11"/>
  <c r="C20" i="11"/>
  <c r="B20" i="11"/>
  <c r="D19" i="11"/>
  <c r="C19" i="11"/>
  <c r="B19" i="11" s="1"/>
  <c r="D18" i="11"/>
  <c r="B18" i="11" s="1"/>
  <c r="C18" i="11"/>
  <c r="D17" i="11"/>
  <c r="C17" i="11"/>
  <c r="B17" i="11" s="1"/>
  <c r="C16" i="11"/>
  <c r="C15" i="11" s="1"/>
  <c r="D49" i="58"/>
  <c r="C49" i="58" s="1"/>
  <c r="D50" i="58"/>
  <c r="C50" i="58" s="1"/>
  <c r="D51" i="58"/>
  <c r="C51" i="58" s="1"/>
  <c r="C13" i="58"/>
  <c r="D13" i="58"/>
  <c r="D14" i="58"/>
  <c r="C14" i="58" s="1"/>
  <c r="C15" i="58"/>
  <c r="D15" i="58"/>
  <c r="D16" i="58"/>
  <c r="C16" i="58" s="1"/>
  <c r="C17" i="58"/>
  <c r="D17" i="58"/>
  <c r="D18" i="58"/>
  <c r="C18" i="58" s="1"/>
  <c r="C19" i="58"/>
  <c r="D19" i="58"/>
  <c r="D20" i="58"/>
  <c r="C20" i="58" s="1"/>
  <c r="C21" i="58"/>
  <c r="D21" i="58"/>
  <c r="D22" i="58"/>
  <c r="C22" i="58" s="1"/>
  <c r="C23" i="58"/>
  <c r="D23" i="58"/>
  <c r="D24" i="58"/>
  <c r="C24" i="58" s="1"/>
  <c r="C25" i="58"/>
  <c r="D25" i="58"/>
  <c r="D26" i="58"/>
  <c r="C26" i="58" s="1"/>
  <c r="D27" i="58"/>
  <c r="C27" i="58" s="1"/>
  <c r="D28" i="58"/>
  <c r="C28" i="58" s="1"/>
  <c r="D29" i="58"/>
  <c r="C29" i="58" s="1"/>
  <c r="D30" i="58"/>
  <c r="C30" i="58" s="1"/>
  <c r="D31" i="58"/>
  <c r="C31" i="58" s="1"/>
  <c r="D32" i="58"/>
  <c r="C32" i="58" s="1"/>
  <c r="D33" i="58"/>
  <c r="C33" i="58" s="1"/>
  <c r="D34" i="58"/>
  <c r="C34" i="58" s="1"/>
  <c r="D35" i="58"/>
  <c r="C35" i="58" s="1"/>
  <c r="D36" i="58"/>
  <c r="C36" i="58" s="1"/>
  <c r="D37" i="58"/>
  <c r="C37" i="58" s="1"/>
  <c r="D38" i="58"/>
  <c r="C38" i="58" s="1"/>
  <c r="D39" i="58"/>
  <c r="C39" i="58" s="1"/>
  <c r="D40" i="58"/>
  <c r="C40" i="58" s="1"/>
  <c r="D41" i="58"/>
  <c r="C41" i="58" s="1"/>
  <c r="D42" i="58"/>
  <c r="C42" i="58" s="1"/>
  <c r="D43" i="58"/>
  <c r="C43" i="58" s="1"/>
  <c r="D44" i="58"/>
  <c r="C44" i="58" s="1"/>
  <c r="D45" i="58"/>
  <c r="C45" i="58" s="1"/>
  <c r="D46" i="58"/>
  <c r="C46" i="58" s="1"/>
  <c r="D47" i="58"/>
  <c r="C47" i="58" s="1"/>
  <c r="D48" i="58"/>
  <c r="C48" i="58" s="1"/>
  <c r="E10" i="58"/>
  <c r="E37" i="57"/>
  <c r="F37" i="57"/>
  <c r="D37" i="57" s="1"/>
  <c r="C37" i="57" s="1"/>
  <c r="G37" i="57"/>
  <c r="H37" i="57"/>
  <c r="I37" i="57"/>
  <c r="J37" i="57"/>
  <c r="J10" i="57" s="1"/>
  <c r="K37" i="57"/>
  <c r="L37" i="57"/>
  <c r="M37" i="57"/>
  <c r="N37" i="57"/>
  <c r="O37" i="57"/>
  <c r="P37" i="57"/>
  <c r="Q37" i="57"/>
  <c r="R37" i="57"/>
  <c r="S37" i="57"/>
  <c r="T37" i="57"/>
  <c r="U37" i="57"/>
  <c r="V37" i="57"/>
  <c r="W37" i="57"/>
  <c r="X37" i="57"/>
  <c r="Y37" i="57"/>
  <c r="Z37" i="57"/>
  <c r="AA37" i="57"/>
  <c r="C38" i="57"/>
  <c r="D38" i="57"/>
  <c r="C39" i="57"/>
  <c r="D39" i="57"/>
  <c r="E40" i="57"/>
  <c r="D40" i="57" s="1"/>
  <c r="C40" i="57" s="1"/>
  <c r="F40" i="57"/>
  <c r="G40" i="57"/>
  <c r="H40" i="57"/>
  <c r="I40" i="57"/>
  <c r="J40" i="57"/>
  <c r="K40" i="57"/>
  <c r="L40" i="57"/>
  <c r="M40" i="57"/>
  <c r="N40" i="57"/>
  <c r="O40" i="57"/>
  <c r="O10" i="57" s="1"/>
  <c r="P40" i="57"/>
  <c r="Q40" i="57"/>
  <c r="R40" i="57"/>
  <c r="S40" i="57"/>
  <c r="T40" i="57"/>
  <c r="U40" i="57"/>
  <c r="U10" i="57" s="1"/>
  <c r="V40" i="57"/>
  <c r="W40" i="57"/>
  <c r="X40" i="57"/>
  <c r="Y40" i="57"/>
  <c r="Z40" i="57"/>
  <c r="AA40" i="57"/>
  <c r="D41" i="57"/>
  <c r="C41" i="57" s="1"/>
  <c r="D42" i="57"/>
  <c r="C42" i="57" s="1"/>
  <c r="E43" i="57"/>
  <c r="F43" i="57"/>
  <c r="G43" i="57"/>
  <c r="H43" i="57"/>
  <c r="D43" i="57" s="1"/>
  <c r="C43" i="57" s="1"/>
  <c r="I43" i="57"/>
  <c r="J43" i="57"/>
  <c r="K43" i="57"/>
  <c r="L43" i="57"/>
  <c r="M43" i="57"/>
  <c r="N43" i="57"/>
  <c r="O43" i="57"/>
  <c r="P43" i="57"/>
  <c r="P10" i="57" s="1"/>
  <c r="Q43" i="57"/>
  <c r="R43" i="57"/>
  <c r="S43" i="57"/>
  <c r="T43" i="57"/>
  <c r="U43" i="57"/>
  <c r="V43" i="57"/>
  <c r="W43" i="57"/>
  <c r="X43" i="57"/>
  <c r="Y43" i="57"/>
  <c r="Z43" i="57"/>
  <c r="AA43" i="57"/>
  <c r="C44" i="57"/>
  <c r="D44" i="57"/>
  <c r="C45" i="57"/>
  <c r="D45" i="57"/>
  <c r="Q10" i="57"/>
  <c r="Z10" i="57"/>
  <c r="E13" i="57"/>
  <c r="F13" i="57"/>
  <c r="G13" i="57"/>
  <c r="H13" i="57"/>
  <c r="I13" i="57"/>
  <c r="J13" i="57"/>
  <c r="K13" i="57"/>
  <c r="L13" i="57"/>
  <c r="M13" i="57"/>
  <c r="N13" i="57"/>
  <c r="O13" i="57"/>
  <c r="P13" i="57"/>
  <c r="Q13" i="57"/>
  <c r="R13" i="57"/>
  <c r="S13" i="57"/>
  <c r="T13" i="57"/>
  <c r="U13" i="57"/>
  <c r="V13" i="57"/>
  <c r="W13" i="57"/>
  <c r="X13" i="57"/>
  <c r="Y13" i="57"/>
  <c r="Z13" i="57"/>
  <c r="AA13" i="57"/>
  <c r="D14" i="57"/>
  <c r="C14" i="57" s="1"/>
  <c r="D15" i="57"/>
  <c r="C15" i="57" s="1"/>
  <c r="E16" i="57"/>
  <c r="F16" i="57"/>
  <c r="G16" i="57"/>
  <c r="H16" i="57"/>
  <c r="I16" i="57"/>
  <c r="J16" i="57"/>
  <c r="K16" i="57"/>
  <c r="L16" i="57"/>
  <c r="M16" i="57"/>
  <c r="N16" i="57"/>
  <c r="O16" i="57"/>
  <c r="P16" i="57"/>
  <c r="Q16" i="57"/>
  <c r="R16" i="57"/>
  <c r="S16" i="57"/>
  <c r="T16" i="57"/>
  <c r="U16" i="57"/>
  <c r="V16" i="57"/>
  <c r="W16" i="57"/>
  <c r="X16" i="57"/>
  <c r="Y16" i="57"/>
  <c r="Z16" i="57"/>
  <c r="AA16" i="57"/>
  <c r="D17" i="57"/>
  <c r="C17" i="57" s="1"/>
  <c r="D18" i="57"/>
  <c r="C18" i="57" s="1"/>
  <c r="E19" i="57"/>
  <c r="F19" i="57"/>
  <c r="G19" i="57"/>
  <c r="H19" i="57"/>
  <c r="I19" i="57"/>
  <c r="J19" i="57"/>
  <c r="K19" i="57"/>
  <c r="L19" i="57"/>
  <c r="M19" i="57"/>
  <c r="N19" i="57"/>
  <c r="O19" i="57"/>
  <c r="P19" i="57"/>
  <c r="Q19" i="57"/>
  <c r="R19" i="57"/>
  <c r="S19" i="57"/>
  <c r="T19" i="57"/>
  <c r="U19" i="57"/>
  <c r="V19" i="57"/>
  <c r="W19" i="57"/>
  <c r="X19" i="57"/>
  <c r="Y19" i="57"/>
  <c r="Z19" i="57"/>
  <c r="AA19" i="57"/>
  <c r="D20" i="57"/>
  <c r="C20" i="57" s="1"/>
  <c r="D21" i="57"/>
  <c r="C21" i="57" s="1"/>
  <c r="E22" i="57"/>
  <c r="D22" i="57" s="1"/>
  <c r="C22" i="57" s="1"/>
  <c r="F22" i="57"/>
  <c r="G22" i="57"/>
  <c r="H22" i="57"/>
  <c r="I22" i="57"/>
  <c r="J22" i="57"/>
  <c r="K22" i="57"/>
  <c r="L22" i="57"/>
  <c r="M22" i="57"/>
  <c r="N22" i="57"/>
  <c r="O22" i="57"/>
  <c r="P22" i="57"/>
  <c r="Q22" i="57"/>
  <c r="R22" i="57"/>
  <c r="S22" i="57"/>
  <c r="T22" i="57"/>
  <c r="U22" i="57"/>
  <c r="V22" i="57"/>
  <c r="W22" i="57"/>
  <c r="X22" i="57"/>
  <c r="Y22" i="57"/>
  <c r="Z22" i="57"/>
  <c r="AA22" i="57"/>
  <c r="D23" i="57"/>
  <c r="C23" i="57" s="1"/>
  <c r="D24" i="57"/>
  <c r="C24" i="57" s="1"/>
  <c r="E25" i="57"/>
  <c r="F25" i="57"/>
  <c r="G25" i="57"/>
  <c r="H25" i="57"/>
  <c r="I25" i="57"/>
  <c r="J25" i="57"/>
  <c r="K25" i="57"/>
  <c r="L25" i="57"/>
  <c r="M25" i="57"/>
  <c r="N25" i="57"/>
  <c r="O25" i="57"/>
  <c r="P25" i="57"/>
  <c r="Q25" i="57"/>
  <c r="R25" i="57"/>
  <c r="S25" i="57"/>
  <c r="T25" i="57"/>
  <c r="U25" i="57"/>
  <c r="V25" i="57"/>
  <c r="W25" i="57"/>
  <c r="X25" i="57"/>
  <c r="Y25" i="57"/>
  <c r="Z25" i="57"/>
  <c r="AA25" i="57"/>
  <c r="D26" i="57"/>
  <c r="C26" i="57" s="1"/>
  <c r="D27" i="57"/>
  <c r="C27" i="57" s="1"/>
  <c r="E28" i="57"/>
  <c r="F28" i="57"/>
  <c r="G28" i="57"/>
  <c r="H28" i="57"/>
  <c r="I28" i="57"/>
  <c r="J28" i="57"/>
  <c r="K28" i="57"/>
  <c r="L28" i="57"/>
  <c r="M28" i="57"/>
  <c r="N28" i="57"/>
  <c r="O28" i="57"/>
  <c r="P28" i="57"/>
  <c r="Q28" i="57"/>
  <c r="R28" i="57"/>
  <c r="S28" i="57"/>
  <c r="T28" i="57"/>
  <c r="U28" i="57"/>
  <c r="V28" i="57"/>
  <c r="W28" i="57"/>
  <c r="X28" i="57"/>
  <c r="Y28" i="57"/>
  <c r="Z28" i="57"/>
  <c r="AA28" i="57"/>
  <c r="D29" i="57"/>
  <c r="C29" i="57" s="1"/>
  <c r="D30" i="57"/>
  <c r="C30" i="57" s="1"/>
  <c r="E31" i="57"/>
  <c r="F31" i="57"/>
  <c r="G31" i="57"/>
  <c r="H31" i="57"/>
  <c r="I31" i="57"/>
  <c r="J31" i="57"/>
  <c r="K31" i="57"/>
  <c r="L31" i="57"/>
  <c r="M31" i="57"/>
  <c r="N31" i="57"/>
  <c r="O31" i="57"/>
  <c r="P31" i="57"/>
  <c r="Q31" i="57"/>
  <c r="R31" i="57"/>
  <c r="S31" i="57"/>
  <c r="T31" i="57"/>
  <c r="U31" i="57"/>
  <c r="V31" i="57"/>
  <c r="W31" i="57"/>
  <c r="X31" i="57"/>
  <c r="Y31" i="57"/>
  <c r="Z31" i="57"/>
  <c r="AA31" i="57"/>
  <c r="D32" i="57"/>
  <c r="C32" i="57" s="1"/>
  <c r="D33" i="57"/>
  <c r="C33" i="57" s="1"/>
  <c r="E34" i="57"/>
  <c r="F34" i="57"/>
  <c r="G34" i="57"/>
  <c r="H34" i="57"/>
  <c r="I34" i="57"/>
  <c r="J34" i="57"/>
  <c r="K34" i="57"/>
  <c r="L34" i="57"/>
  <c r="M34" i="57"/>
  <c r="N34" i="57"/>
  <c r="O34" i="57"/>
  <c r="P34" i="57"/>
  <c r="Q34" i="57"/>
  <c r="R34" i="57"/>
  <c r="S34" i="57"/>
  <c r="T34" i="57"/>
  <c r="U34" i="57"/>
  <c r="V34" i="57"/>
  <c r="W34" i="57"/>
  <c r="X34" i="57"/>
  <c r="Y34" i="57"/>
  <c r="Z34" i="57"/>
  <c r="AA34" i="57"/>
  <c r="D35" i="57"/>
  <c r="C35" i="57" s="1"/>
  <c r="D36" i="57"/>
  <c r="C36" i="57" s="1"/>
  <c r="E11" i="57"/>
  <c r="F11" i="57"/>
  <c r="G11" i="57"/>
  <c r="H11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Y11" i="57"/>
  <c r="Z11" i="57"/>
  <c r="AA11" i="57"/>
  <c r="E12" i="57"/>
  <c r="F12" i="57"/>
  <c r="G12" i="57"/>
  <c r="H12" i="57"/>
  <c r="I12" i="57"/>
  <c r="J12" i="57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Y12" i="57"/>
  <c r="Z12" i="57"/>
  <c r="AA12" i="57"/>
  <c r="H18" i="7"/>
  <c r="I18" i="7"/>
  <c r="J18" i="7"/>
  <c r="K18" i="7"/>
  <c r="H19" i="7"/>
  <c r="I19" i="7"/>
  <c r="J19" i="7"/>
  <c r="K19" i="7"/>
  <c r="H20" i="7"/>
  <c r="I20" i="7"/>
  <c r="J20" i="7"/>
  <c r="K20" i="7"/>
  <c r="H21" i="7"/>
  <c r="I21" i="7"/>
  <c r="J21" i="7"/>
  <c r="K21" i="7"/>
  <c r="H22" i="7"/>
  <c r="I22" i="7"/>
  <c r="J22" i="7"/>
  <c r="K22" i="7"/>
  <c r="H23" i="7"/>
  <c r="I23" i="7"/>
  <c r="J23" i="7"/>
  <c r="K23" i="7"/>
  <c r="H24" i="7"/>
  <c r="I24" i="7"/>
  <c r="J24" i="7"/>
  <c r="K24" i="7"/>
  <c r="H25" i="7"/>
  <c r="I25" i="7"/>
  <c r="J25" i="7"/>
  <c r="K25" i="7"/>
  <c r="H26" i="7"/>
  <c r="I26" i="7"/>
  <c r="J26" i="7"/>
  <c r="K26" i="7"/>
  <c r="H27" i="7"/>
  <c r="I27" i="7"/>
  <c r="J27" i="7"/>
  <c r="K27" i="7"/>
  <c r="H28" i="7"/>
  <c r="I28" i="7"/>
  <c r="J28" i="7"/>
  <c r="K28" i="7"/>
  <c r="I29" i="7"/>
  <c r="K17" i="7"/>
  <c r="J17" i="7"/>
  <c r="I17" i="7"/>
  <c r="H17" i="7"/>
  <c r="C17" i="7"/>
  <c r="C34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D8" i="6"/>
  <c r="C8" i="6" s="1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E17" i="2"/>
  <c r="L17" i="4"/>
  <c r="V18" i="4"/>
  <c r="J17" i="4"/>
  <c r="W17" i="4"/>
  <c r="W11" i="4"/>
  <c r="W10" i="4"/>
  <c r="W9" i="4"/>
  <c r="X9" i="4"/>
  <c r="C17" i="3"/>
  <c r="D34" i="57" l="1"/>
  <c r="C34" i="57" s="1"/>
  <c r="D31" i="57"/>
  <c r="C31" i="57" s="1"/>
  <c r="D28" i="57"/>
  <c r="C28" i="57" s="1"/>
  <c r="D25" i="57"/>
  <c r="C25" i="57" s="1"/>
  <c r="D16" i="57"/>
  <c r="C16" i="57" s="1"/>
  <c r="D13" i="57"/>
  <c r="C13" i="57" s="1"/>
  <c r="AA10" i="57"/>
  <c r="W10" i="57"/>
  <c r="S10" i="57"/>
  <c r="K10" i="57"/>
  <c r="G10" i="57"/>
  <c r="X10" i="57"/>
  <c r="T10" i="57"/>
  <c r="L10" i="57"/>
  <c r="H10" i="57"/>
  <c r="Y10" i="57"/>
  <c r="M10" i="57"/>
  <c r="I10" i="57"/>
  <c r="V10" i="57"/>
  <c r="R10" i="57"/>
  <c r="N10" i="57"/>
  <c r="D19" i="57"/>
  <c r="C19" i="57" s="1"/>
  <c r="F10" i="57"/>
  <c r="D12" i="57"/>
  <c r="C12" i="57" s="1"/>
  <c r="D11" i="57"/>
  <c r="C11" i="57" s="1"/>
  <c r="E10" i="57"/>
  <c r="B18" i="3"/>
  <c r="B21" i="2"/>
  <c r="B19" i="2"/>
  <c r="B18" i="2"/>
  <c r="D17" i="2"/>
  <c r="D10" i="57" l="1"/>
  <c r="C10" i="57" s="1"/>
  <c r="I17" i="26"/>
  <c r="J17" i="26"/>
  <c r="K17" i="26"/>
  <c r="I18" i="26"/>
  <c r="J18" i="26"/>
  <c r="K18" i="26"/>
  <c r="I19" i="26"/>
  <c r="J19" i="26"/>
  <c r="K19" i="26"/>
  <c r="I20" i="26"/>
  <c r="J20" i="26"/>
  <c r="K20" i="26"/>
  <c r="I21" i="26"/>
  <c r="J21" i="26"/>
  <c r="K21" i="26"/>
  <c r="I22" i="26"/>
  <c r="J22" i="26"/>
  <c r="K22" i="26"/>
  <c r="I23" i="26"/>
  <c r="J23" i="26"/>
  <c r="K23" i="26"/>
  <c r="I24" i="26"/>
  <c r="J24" i="26"/>
  <c r="K24" i="26"/>
  <c r="I25" i="26"/>
  <c r="J25" i="26"/>
  <c r="K25" i="26"/>
  <c r="I26" i="26"/>
  <c r="J26" i="26"/>
  <c r="K26" i="26"/>
  <c r="I27" i="26"/>
  <c r="J27" i="26"/>
  <c r="K27" i="26"/>
  <c r="I28" i="26"/>
  <c r="J28" i="26"/>
  <c r="K28" i="26"/>
  <c r="I29" i="26"/>
  <c r="J29" i="26"/>
  <c r="K29" i="26"/>
  <c r="K16" i="26"/>
  <c r="J16" i="26"/>
  <c r="I16" i="26"/>
  <c r="AD41" i="8"/>
  <c r="AD42" i="8"/>
  <c r="AD43" i="8"/>
  <c r="AD20" i="8"/>
  <c r="N7" i="7"/>
  <c r="U41" i="6" l="1"/>
  <c r="D11" i="6" l="1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D17" i="6"/>
  <c r="E17" i="6"/>
  <c r="E15" i="6" s="1"/>
  <c r="F17" i="6"/>
  <c r="G17" i="6"/>
  <c r="H17" i="6"/>
  <c r="I17" i="6"/>
  <c r="I15" i="6" s="1"/>
  <c r="J17" i="6"/>
  <c r="K17" i="6"/>
  <c r="L17" i="6"/>
  <c r="M17" i="6"/>
  <c r="M15" i="6" s="1"/>
  <c r="N17" i="6"/>
  <c r="O17" i="6"/>
  <c r="P17" i="6"/>
  <c r="Q17" i="6"/>
  <c r="Q15" i="6" s="1"/>
  <c r="R17" i="6"/>
  <c r="S17" i="6"/>
  <c r="T17" i="6"/>
  <c r="U17" i="6"/>
  <c r="U15" i="6" s="1"/>
  <c r="V17" i="6"/>
  <c r="W17" i="6"/>
  <c r="X17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S18" i="6" s="1"/>
  <c r="T20" i="6"/>
  <c r="U20" i="6"/>
  <c r="V20" i="6"/>
  <c r="W20" i="6"/>
  <c r="X20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D32" i="6"/>
  <c r="E32" i="6"/>
  <c r="F32" i="6"/>
  <c r="G32" i="6"/>
  <c r="G30" i="6" s="1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P36" i="6" s="1"/>
  <c r="Q37" i="6"/>
  <c r="R37" i="6"/>
  <c r="S37" i="6"/>
  <c r="T37" i="6"/>
  <c r="T36" i="6" s="1"/>
  <c r="U37" i="6"/>
  <c r="V37" i="6"/>
  <c r="W37" i="6"/>
  <c r="X37" i="6"/>
  <c r="X36" i="6" s="1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D40" i="6"/>
  <c r="E40" i="6"/>
  <c r="F40" i="6"/>
  <c r="F39" i="6" s="1"/>
  <c r="G40" i="6"/>
  <c r="H40" i="6"/>
  <c r="I40" i="6"/>
  <c r="J40" i="6"/>
  <c r="J39" i="6" s="1"/>
  <c r="K40" i="6"/>
  <c r="L40" i="6"/>
  <c r="M40" i="6"/>
  <c r="N40" i="6"/>
  <c r="N39" i="6" s="1"/>
  <c r="O40" i="6"/>
  <c r="P40" i="6"/>
  <c r="Q40" i="6"/>
  <c r="R40" i="6"/>
  <c r="R39" i="6" s="1"/>
  <c r="S40" i="6"/>
  <c r="T40" i="6"/>
  <c r="U40" i="6"/>
  <c r="V40" i="6"/>
  <c r="W40" i="6"/>
  <c r="X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V41" i="6"/>
  <c r="W41" i="6"/>
  <c r="X41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X7" i="6" s="1"/>
  <c r="C7" i="6" s="1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D10" i="6"/>
  <c r="P42" i="6" l="1"/>
  <c r="H42" i="6"/>
  <c r="V39" i="6"/>
  <c r="X42" i="6"/>
  <c r="T42" i="6"/>
  <c r="L42" i="6"/>
  <c r="D42" i="6"/>
  <c r="P39" i="6"/>
  <c r="H15" i="6"/>
  <c r="L36" i="6"/>
  <c r="H36" i="6"/>
  <c r="D36" i="6"/>
  <c r="X30" i="6"/>
  <c r="T30" i="6"/>
  <c r="P30" i="6"/>
  <c r="L30" i="6"/>
  <c r="H30" i="6"/>
  <c r="D30" i="6"/>
  <c r="V27" i="6"/>
  <c r="R27" i="6"/>
  <c r="N27" i="6"/>
  <c r="J27" i="6"/>
  <c r="F27" i="6"/>
  <c r="X24" i="6"/>
  <c r="T24" i="6"/>
  <c r="P24" i="6"/>
  <c r="L24" i="6"/>
  <c r="H24" i="6"/>
  <c r="D24" i="6"/>
  <c r="X18" i="6"/>
  <c r="T18" i="6"/>
  <c r="P18" i="6"/>
  <c r="L18" i="6"/>
  <c r="H18" i="6"/>
  <c r="D18" i="6"/>
  <c r="V15" i="6"/>
  <c r="R15" i="6"/>
  <c r="N15" i="6"/>
  <c r="J15" i="6"/>
  <c r="F15" i="6"/>
  <c r="X12" i="6"/>
  <c r="T12" i="6"/>
  <c r="P12" i="6"/>
  <c r="L12" i="6"/>
  <c r="H12" i="6"/>
  <c r="D12" i="6"/>
  <c r="K42" i="6"/>
  <c r="T39" i="6"/>
  <c r="D39" i="6"/>
  <c r="W30" i="6"/>
  <c r="K30" i="6"/>
  <c r="P27" i="6"/>
  <c r="L27" i="6"/>
  <c r="W18" i="6"/>
  <c r="G18" i="6"/>
  <c r="X15" i="6"/>
  <c r="L15" i="6"/>
  <c r="R12" i="6"/>
  <c r="N12" i="6"/>
  <c r="W15" i="6"/>
  <c r="Q45" i="6"/>
  <c r="I45" i="6"/>
  <c r="O42" i="6"/>
  <c r="Q39" i="6"/>
  <c r="E39" i="6"/>
  <c r="S36" i="6"/>
  <c r="K36" i="6"/>
  <c r="Q33" i="6"/>
  <c r="I33" i="6"/>
  <c r="O30" i="6"/>
  <c r="U27" i="6"/>
  <c r="I27" i="6"/>
  <c r="W24" i="6"/>
  <c r="K24" i="6"/>
  <c r="M21" i="6"/>
  <c r="L39" i="6"/>
  <c r="U45" i="6"/>
  <c r="E45" i="6"/>
  <c r="S42" i="6"/>
  <c r="M39" i="6"/>
  <c r="W36" i="6"/>
  <c r="G36" i="6"/>
  <c r="M33" i="6"/>
  <c r="S30" i="6"/>
  <c r="M27" i="6"/>
  <c r="O24" i="6"/>
  <c r="G24" i="6"/>
  <c r="Q21" i="6"/>
  <c r="I21" i="6"/>
  <c r="E21" i="6"/>
  <c r="O18" i="6"/>
  <c r="K18" i="6"/>
  <c r="W12" i="6"/>
  <c r="S12" i="6"/>
  <c r="O12" i="6"/>
  <c r="K12" i="6"/>
  <c r="G12" i="6"/>
  <c r="M45" i="6"/>
  <c r="W42" i="6"/>
  <c r="G42" i="6"/>
  <c r="U39" i="6"/>
  <c r="I39" i="6"/>
  <c r="O36" i="6"/>
  <c r="U33" i="6"/>
  <c r="E33" i="6"/>
  <c r="Q27" i="6"/>
  <c r="E27" i="6"/>
  <c r="S24" i="6"/>
  <c r="U21" i="6"/>
  <c r="X39" i="6"/>
  <c r="H39" i="6"/>
  <c r="X27" i="6"/>
  <c r="T27" i="6"/>
  <c r="H27" i="6"/>
  <c r="D27" i="6"/>
  <c r="B23" i="7" s="1"/>
  <c r="T15" i="6"/>
  <c r="P15" i="6"/>
  <c r="D15" i="6"/>
  <c r="B19" i="7" s="1"/>
  <c r="V12" i="6"/>
  <c r="J12" i="6"/>
  <c r="F12" i="6"/>
  <c r="X45" i="6"/>
  <c r="X6" i="6" s="1"/>
  <c r="C6" i="6" s="1"/>
  <c r="T45" i="6"/>
  <c r="P45" i="6"/>
  <c r="L45" i="6"/>
  <c r="H45" i="6"/>
  <c r="D45" i="6"/>
  <c r="V42" i="6"/>
  <c r="R42" i="6"/>
  <c r="N42" i="6"/>
  <c r="J42" i="6"/>
  <c r="F42" i="6"/>
  <c r="V36" i="6"/>
  <c r="R36" i="6"/>
  <c r="N36" i="6"/>
  <c r="J36" i="6"/>
  <c r="F36" i="6"/>
  <c r="X33" i="6"/>
  <c r="T33" i="6"/>
  <c r="P33" i="6"/>
  <c r="L33" i="6"/>
  <c r="H33" i="6"/>
  <c r="D33" i="6"/>
  <c r="V30" i="6"/>
  <c r="R30" i="6"/>
  <c r="N30" i="6"/>
  <c r="J30" i="6"/>
  <c r="F30" i="6"/>
  <c r="V24" i="6"/>
  <c r="R24" i="6"/>
  <c r="N24" i="6"/>
  <c r="J24" i="6"/>
  <c r="F24" i="6"/>
  <c r="X21" i="6"/>
  <c r="T21" i="6"/>
  <c r="P21" i="6"/>
  <c r="L21" i="6"/>
  <c r="H21" i="6"/>
  <c r="D21" i="6"/>
  <c r="V18" i="6"/>
  <c r="R18" i="6"/>
  <c r="N18" i="6"/>
  <c r="J18" i="6"/>
  <c r="F18" i="6"/>
  <c r="V45" i="6"/>
  <c r="R45" i="6"/>
  <c r="N45" i="6"/>
  <c r="J45" i="6"/>
  <c r="F45" i="6"/>
  <c r="W45" i="6"/>
  <c r="S45" i="6"/>
  <c r="O45" i="6"/>
  <c r="K45" i="6"/>
  <c r="G45" i="6"/>
  <c r="U42" i="6"/>
  <c r="Q42" i="6"/>
  <c r="M42" i="6"/>
  <c r="I42" i="6"/>
  <c r="E42" i="6"/>
  <c r="W39" i="6"/>
  <c r="S39" i="6"/>
  <c r="O39" i="6"/>
  <c r="K39" i="6"/>
  <c r="G39" i="6"/>
  <c r="U36" i="6"/>
  <c r="Q36" i="6"/>
  <c r="M36" i="6"/>
  <c r="I36" i="6"/>
  <c r="E36" i="6"/>
  <c r="V33" i="6"/>
  <c r="R33" i="6"/>
  <c r="N33" i="6"/>
  <c r="J33" i="6"/>
  <c r="F33" i="6"/>
  <c r="W33" i="6"/>
  <c r="S33" i="6"/>
  <c r="O33" i="6"/>
  <c r="K33" i="6"/>
  <c r="G33" i="6"/>
  <c r="U30" i="6"/>
  <c r="Q30" i="6"/>
  <c r="M30" i="6"/>
  <c r="I30" i="6"/>
  <c r="E30" i="6"/>
  <c r="W27" i="6"/>
  <c r="S27" i="6"/>
  <c r="O27" i="6"/>
  <c r="K27" i="6"/>
  <c r="G27" i="6"/>
  <c r="U24" i="6"/>
  <c r="Q24" i="6"/>
  <c r="M24" i="6"/>
  <c r="I24" i="6"/>
  <c r="E24" i="6"/>
  <c r="V21" i="6"/>
  <c r="R21" i="6"/>
  <c r="N21" i="6"/>
  <c r="J21" i="6"/>
  <c r="F21" i="6"/>
  <c r="W21" i="6"/>
  <c r="S21" i="6"/>
  <c r="O21" i="6"/>
  <c r="K21" i="6"/>
  <c r="G21" i="6"/>
  <c r="U18" i="6"/>
  <c r="Q18" i="6"/>
  <c r="M18" i="6"/>
  <c r="I18" i="6"/>
  <c r="E18" i="6"/>
  <c r="S15" i="6"/>
  <c r="O15" i="6"/>
  <c r="K15" i="6"/>
  <c r="G15" i="6"/>
  <c r="U12" i="6"/>
  <c r="Q12" i="6"/>
  <c r="M12" i="6"/>
  <c r="I12" i="6"/>
  <c r="E12" i="6"/>
  <c r="B25" i="7" l="1"/>
  <c r="B29" i="7"/>
  <c r="B20" i="7"/>
  <c r="B24" i="7"/>
  <c r="B28" i="7"/>
  <c r="B18" i="7"/>
  <c r="B26" i="7"/>
  <c r="B21" i="7"/>
  <c r="B27" i="7"/>
  <c r="B22" i="7"/>
  <c r="V30" i="4"/>
  <c r="X10" i="4"/>
  <c r="X11" i="4"/>
  <c r="W12" i="4" s="1"/>
  <c r="X12" i="4"/>
  <c r="W13" i="4" s="1"/>
  <c r="X13" i="4"/>
  <c r="W14" i="4" s="1"/>
  <c r="X14" i="4"/>
  <c r="W15" i="4" s="1"/>
  <c r="X15" i="4"/>
  <c r="W16" i="4" s="1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8" i="4"/>
  <c r="C17" i="2" l="1"/>
  <c r="F29" i="26" l="1"/>
  <c r="F28" i="26"/>
  <c r="F27" i="26"/>
  <c r="F26" i="26"/>
  <c r="F25" i="26"/>
  <c r="F24" i="26"/>
  <c r="F23" i="26"/>
  <c r="F22" i="26"/>
  <c r="F21" i="26"/>
  <c r="F20" i="26"/>
  <c r="F19" i="26"/>
  <c r="F18" i="26"/>
  <c r="F16" i="26" s="1"/>
  <c r="F17" i="26"/>
  <c r="AD21" i="8" l="1"/>
  <c r="F29" i="7"/>
  <c r="F28" i="7"/>
  <c r="F27" i="7"/>
  <c r="F26" i="7"/>
  <c r="F25" i="7"/>
  <c r="F24" i="7"/>
  <c r="F23" i="7"/>
  <c r="F22" i="7"/>
  <c r="F21" i="7"/>
  <c r="F20" i="7"/>
  <c r="F19" i="7"/>
  <c r="F18" i="7"/>
  <c r="D28" i="7"/>
  <c r="D27" i="7"/>
  <c r="D26" i="7"/>
  <c r="D25" i="7"/>
  <c r="D24" i="7"/>
  <c r="D23" i="7"/>
  <c r="D22" i="7"/>
  <c r="D21" i="7"/>
  <c r="D20" i="7"/>
  <c r="D19" i="7"/>
  <c r="D18" i="7"/>
  <c r="D29" i="7"/>
  <c r="J29" i="7" l="1"/>
  <c r="H29" i="7"/>
  <c r="K29" i="7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12" i="8"/>
  <c r="AD11" i="8"/>
  <c r="AD10" i="8"/>
  <c r="N8" i="7"/>
  <c r="N9" i="7"/>
  <c r="N10" i="7"/>
  <c r="N11" i="7"/>
  <c r="N12" i="7"/>
  <c r="N13" i="7"/>
  <c r="N14" i="7"/>
  <c r="N15" i="7"/>
  <c r="N18" i="7"/>
  <c r="N19" i="7"/>
  <c r="N20" i="7"/>
  <c r="N21" i="7"/>
  <c r="N22" i="7"/>
  <c r="N23" i="7"/>
  <c r="N24" i="7"/>
  <c r="N25" i="7"/>
  <c r="N26" i="7"/>
  <c r="N27" i="7"/>
  <c r="N28" i="7"/>
  <c r="N29" i="7"/>
  <c r="O7" i="7"/>
  <c r="O8" i="7"/>
  <c r="O9" i="7"/>
  <c r="O10" i="7"/>
  <c r="O11" i="7"/>
  <c r="O12" i="7"/>
  <c r="O13" i="7"/>
  <c r="O14" i="7"/>
  <c r="O15" i="7"/>
  <c r="O18" i="7"/>
  <c r="O19" i="7"/>
  <c r="O20" i="7"/>
  <c r="O21" i="7"/>
  <c r="O22" i="7"/>
  <c r="O23" i="7"/>
  <c r="O24" i="7"/>
  <c r="O25" i="7"/>
  <c r="O26" i="7"/>
  <c r="O27" i="7"/>
  <c r="O28" i="7"/>
  <c r="O29" i="7"/>
  <c r="P8" i="7"/>
  <c r="P29" i="7"/>
  <c r="P7" i="7"/>
  <c r="P9" i="7"/>
  <c r="P10" i="7"/>
  <c r="P11" i="7"/>
  <c r="P12" i="7"/>
  <c r="P13" i="7"/>
  <c r="P14" i="7"/>
  <c r="P15" i="7"/>
  <c r="P18" i="7"/>
  <c r="P19" i="7"/>
  <c r="P20" i="7"/>
  <c r="P21" i="7"/>
  <c r="P22" i="7"/>
  <c r="P23" i="7"/>
  <c r="P24" i="7"/>
  <c r="P25" i="7"/>
  <c r="P26" i="7"/>
  <c r="P27" i="7"/>
  <c r="P28" i="7"/>
  <c r="AD14" i="57" l="1"/>
  <c r="AD15" i="57"/>
  <c r="AD16" i="57"/>
  <c r="AD17" i="57"/>
  <c r="AD18" i="57"/>
  <c r="AD19" i="57"/>
  <c r="AD20" i="57"/>
  <c r="AD21" i="57"/>
  <c r="AD22" i="57"/>
  <c r="AD23" i="57"/>
  <c r="AD24" i="57"/>
  <c r="AD25" i="57"/>
  <c r="AD26" i="57"/>
  <c r="AD27" i="57"/>
  <c r="AD28" i="57"/>
  <c r="AD29" i="57"/>
  <c r="M18" i="7" l="1"/>
  <c r="M19" i="7"/>
  <c r="M20" i="7"/>
  <c r="M21" i="7"/>
  <c r="M22" i="7"/>
  <c r="M23" i="7"/>
  <c r="M24" i="7"/>
  <c r="M25" i="7"/>
  <c r="M26" i="7"/>
  <c r="M27" i="7"/>
  <c r="M28" i="7"/>
  <c r="M29" i="7"/>
  <c r="C18" i="7"/>
  <c r="C19" i="7"/>
  <c r="C20" i="7"/>
  <c r="C21" i="7"/>
  <c r="C22" i="7"/>
  <c r="C23" i="7"/>
  <c r="C24" i="7"/>
  <c r="C25" i="7"/>
  <c r="C26" i="7"/>
  <c r="C27" i="7"/>
  <c r="C28" i="7"/>
  <c r="C29" i="7"/>
  <c r="E18" i="7"/>
  <c r="E19" i="7"/>
  <c r="E20" i="7"/>
  <c r="E21" i="7"/>
  <c r="E22" i="7"/>
  <c r="E23" i="7"/>
  <c r="E24" i="7"/>
  <c r="E25" i="7"/>
  <c r="E26" i="7"/>
  <c r="E27" i="7"/>
  <c r="E28" i="7"/>
  <c r="E29" i="7"/>
  <c r="G18" i="7"/>
  <c r="G19" i="7"/>
  <c r="G20" i="7"/>
  <c r="G21" i="7"/>
  <c r="G22" i="7"/>
  <c r="G23" i="7"/>
  <c r="G24" i="7"/>
  <c r="G25" i="7"/>
  <c r="G26" i="7"/>
  <c r="G27" i="7"/>
  <c r="G28" i="7"/>
  <c r="G29" i="7"/>
  <c r="G18" i="4" l="1"/>
  <c r="G30" i="4"/>
  <c r="G29" i="4"/>
  <c r="G28" i="4"/>
  <c r="G27" i="4"/>
  <c r="G26" i="4"/>
  <c r="G25" i="4"/>
  <c r="G24" i="4"/>
  <c r="G23" i="4"/>
  <c r="G22" i="4"/>
  <c r="G21" i="4"/>
  <c r="G20" i="4"/>
  <c r="G19" i="4"/>
  <c r="D30" i="4"/>
  <c r="D29" i="4"/>
  <c r="D28" i="4"/>
  <c r="D27" i="4"/>
  <c r="D26" i="4"/>
  <c r="D25" i="4"/>
  <c r="D24" i="4"/>
  <c r="D23" i="4"/>
  <c r="D22" i="4"/>
  <c r="D21" i="4"/>
  <c r="D20" i="4"/>
  <c r="D19" i="4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30" i="3"/>
  <c r="B29" i="3"/>
  <c r="B28" i="3"/>
  <c r="B27" i="3"/>
  <c r="B26" i="3"/>
  <c r="B25" i="3"/>
  <c r="B24" i="3"/>
  <c r="B23" i="3"/>
  <c r="B22" i="3"/>
  <c r="B21" i="3"/>
  <c r="B20" i="3"/>
  <c r="B19" i="3"/>
  <c r="F17" i="2"/>
  <c r="G17" i="2"/>
  <c r="H17" i="2"/>
  <c r="I17" i="2"/>
  <c r="J17" i="2"/>
  <c r="K17" i="2"/>
  <c r="L17" i="2"/>
  <c r="M17" i="2"/>
  <c r="N17" i="2"/>
  <c r="O17" i="2"/>
  <c r="P17" i="2"/>
  <c r="Q17" i="2"/>
  <c r="B17" i="3" l="1"/>
  <c r="N17" i="4" s="1"/>
  <c r="F6" i="12"/>
  <c r="C10" i="6"/>
  <c r="R17" i="4" l="1"/>
  <c r="P17" i="4"/>
  <c r="C17" i="4"/>
  <c r="G17" i="4"/>
  <c r="H17" i="4"/>
  <c r="I17" i="4"/>
  <c r="B17" i="4"/>
  <c r="B30" i="2" l="1"/>
  <c r="B29" i="2"/>
  <c r="B28" i="2"/>
  <c r="B27" i="2"/>
  <c r="B26" i="2"/>
  <c r="B25" i="2"/>
  <c r="B24" i="2"/>
  <c r="B23" i="2"/>
  <c r="B22" i="2"/>
  <c r="B20" i="2"/>
  <c r="H16" i="26"/>
  <c r="G16" i="26"/>
  <c r="B17" i="2" l="1"/>
  <c r="M17" i="4" s="1"/>
  <c r="B16" i="26"/>
  <c r="I15" i="11" l="1"/>
  <c r="AA12" i="58" l="1"/>
  <c r="Z12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AA11" i="58"/>
  <c r="Z11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AD45" i="57"/>
  <c r="AD44" i="57"/>
  <c r="AD42" i="57"/>
  <c r="AD41" i="57"/>
  <c r="AD39" i="57"/>
  <c r="AD38" i="57"/>
  <c r="AD36" i="57"/>
  <c r="AD35" i="57"/>
  <c r="AD33" i="57"/>
  <c r="AD32" i="57"/>
  <c r="AD30" i="57"/>
  <c r="AD13" i="57" l="1"/>
  <c r="M10" i="58"/>
  <c r="I10" i="58"/>
  <c r="U10" i="58"/>
  <c r="Y10" i="58"/>
  <c r="Q10" i="58"/>
  <c r="O10" i="58"/>
  <c r="AA10" i="58"/>
  <c r="H10" i="58"/>
  <c r="L10" i="58"/>
  <c r="T10" i="58"/>
  <c r="X10" i="58"/>
  <c r="G10" i="58"/>
  <c r="K10" i="58"/>
  <c r="S10" i="58"/>
  <c r="W10" i="58"/>
  <c r="P10" i="58"/>
  <c r="D11" i="58"/>
  <c r="C11" i="58" s="1"/>
  <c r="D12" i="58"/>
  <c r="C12" i="58" s="1"/>
  <c r="F10" i="58"/>
  <c r="J10" i="58"/>
  <c r="N10" i="58"/>
  <c r="R10" i="58"/>
  <c r="V10" i="58"/>
  <c r="Z10" i="58"/>
  <c r="AD34" i="57"/>
  <c r="AD31" i="57"/>
  <c r="AD37" i="57"/>
  <c r="AD40" i="57"/>
  <c r="AD43" i="57"/>
  <c r="AD12" i="57" l="1"/>
  <c r="AD11" i="57"/>
  <c r="D10" i="58"/>
  <c r="C10" i="58" s="1"/>
  <c r="AD10" i="57" l="1"/>
  <c r="N19" i="12"/>
  <c r="K19" i="12"/>
  <c r="H19" i="12"/>
  <c r="E19" i="12"/>
  <c r="D19" i="12"/>
  <c r="C19" i="12"/>
  <c r="N18" i="12"/>
  <c r="K18" i="12"/>
  <c r="H18" i="12"/>
  <c r="E18" i="12"/>
  <c r="D18" i="12"/>
  <c r="C18" i="12"/>
  <c r="N17" i="12"/>
  <c r="K17" i="12"/>
  <c r="H17" i="12"/>
  <c r="E17" i="12"/>
  <c r="D17" i="12"/>
  <c r="C17" i="12"/>
  <c r="N16" i="12"/>
  <c r="K16" i="12"/>
  <c r="H16" i="12"/>
  <c r="E16" i="12"/>
  <c r="D16" i="12"/>
  <c r="C16" i="12"/>
  <c r="N15" i="12"/>
  <c r="K15" i="12"/>
  <c r="H15" i="12"/>
  <c r="E15" i="12"/>
  <c r="D15" i="12"/>
  <c r="C15" i="12"/>
  <c r="N14" i="12"/>
  <c r="K14" i="12"/>
  <c r="H14" i="12"/>
  <c r="E14" i="12"/>
  <c r="D14" i="12"/>
  <c r="C14" i="12"/>
  <c r="N13" i="12"/>
  <c r="K13" i="12"/>
  <c r="H13" i="12"/>
  <c r="E13" i="12"/>
  <c r="D13" i="12"/>
  <c r="C13" i="12"/>
  <c r="N12" i="12"/>
  <c r="K12" i="12"/>
  <c r="H12" i="12"/>
  <c r="E12" i="12"/>
  <c r="D12" i="12"/>
  <c r="C12" i="12"/>
  <c r="N11" i="12"/>
  <c r="K11" i="12"/>
  <c r="H11" i="12"/>
  <c r="E11" i="12"/>
  <c r="D11" i="12"/>
  <c r="C11" i="12"/>
  <c r="N10" i="12"/>
  <c r="K10" i="12"/>
  <c r="H10" i="12"/>
  <c r="E10" i="12"/>
  <c r="D10" i="12"/>
  <c r="C10" i="12"/>
  <c r="N9" i="12"/>
  <c r="K9" i="12"/>
  <c r="H9" i="12"/>
  <c r="E9" i="12"/>
  <c r="D9" i="12"/>
  <c r="C9" i="12"/>
  <c r="N8" i="12"/>
  <c r="K8" i="12"/>
  <c r="H8" i="12"/>
  <c r="E8" i="12"/>
  <c r="D8" i="12"/>
  <c r="C8" i="12"/>
  <c r="N7" i="12"/>
  <c r="K7" i="12"/>
  <c r="H7" i="12"/>
  <c r="E7" i="12"/>
  <c r="D7" i="12"/>
  <c r="C7" i="12"/>
  <c r="P6" i="12"/>
  <c r="O6" i="12"/>
  <c r="M6" i="12"/>
  <c r="L6" i="12"/>
  <c r="J6" i="12"/>
  <c r="I6" i="12"/>
  <c r="G6" i="12"/>
  <c r="N34" i="11"/>
  <c r="K34" i="11"/>
  <c r="H34" i="11"/>
  <c r="E34" i="11"/>
  <c r="N33" i="11"/>
  <c r="K33" i="11"/>
  <c r="H33" i="11"/>
  <c r="E33" i="11"/>
  <c r="N32" i="11"/>
  <c r="K32" i="11"/>
  <c r="H32" i="11"/>
  <c r="E32" i="11"/>
  <c r="N31" i="11"/>
  <c r="K31" i="11"/>
  <c r="H31" i="11"/>
  <c r="E31" i="11"/>
  <c r="N30" i="11"/>
  <c r="K30" i="11"/>
  <c r="H30" i="11"/>
  <c r="E30" i="11"/>
  <c r="N29" i="11"/>
  <c r="K29" i="11"/>
  <c r="H29" i="11"/>
  <c r="E29" i="11"/>
  <c r="N28" i="11"/>
  <c r="K28" i="11"/>
  <c r="H28" i="11"/>
  <c r="E28" i="11"/>
  <c r="N27" i="11"/>
  <c r="K27" i="11"/>
  <c r="H27" i="11"/>
  <c r="E27" i="11"/>
  <c r="N26" i="11"/>
  <c r="K26" i="11"/>
  <c r="H26" i="11"/>
  <c r="E26" i="11"/>
  <c r="N25" i="11"/>
  <c r="K25" i="11"/>
  <c r="H25" i="11"/>
  <c r="E25" i="11"/>
  <c r="N24" i="11"/>
  <c r="K24" i="11"/>
  <c r="H24" i="11"/>
  <c r="E24" i="11"/>
  <c r="N23" i="11"/>
  <c r="K23" i="11"/>
  <c r="H23" i="11"/>
  <c r="E23" i="11"/>
  <c r="N22" i="11"/>
  <c r="K22" i="11"/>
  <c r="H22" i="11"/>
  <c r="E22" i="11"/>
  <c r="N21" i="11"/>
  <c r="K21" i="11"/>
  <c r="H21" i="11"/>
  <c r="E21" i="11"/>
  <c r="N20" i="11"/>
  <c r="K20" i="11"/>
  <c r="H20" i="11"/>
  <c r="E20" i="11"/>
  <c r="N19" i="11"/>
  <c r="K19" i="11"/>
  <c r="H19" i="11"/>
  <c r="E19" i="11"/>
  <c r="N18" i="11"/>
  <c r="K18" i="11"/>
  <c r="H18" i="11"/>
  <c r="E18" i="11"/>
  <c r="N17" i="11"/>
  <c r="K17" i="11"/>
  <c r="H17" i="11"/>
  <c r="E17" i="11"/>
  <c r="N16" i="11"/>
  <c r="K16" i="11"/>
  <c r="H16" i="11"/>
  <c r="E16" i="11"/>
  <c r="B16" i="11"/>
  <c r="B15" i="11" s="1"/>
  <c r="M15" i="11"/>
  <c r="L15" i="11"/>
  <c r="J15" i="11"/>
  <c r="G15" i="11"/>
  <c r="F15" i="11"/>
  <c r="C47" i="6"/>
  <c r="C46" i="6"/>
  <c r="C44" i="6"/>
  <c r="C43" i="6"/>
  <c r="C41" i="6"/>
  <c r="C40" i="6"/>
  <c r="C38" i="6"/>
  <c r="C37" i="6"/>
  <c r="C35" i="6"/>
  <c r="C32" i="6"/>
  <c r="C31" i="6"/>
  <c r="C29" i="6"/>
  <c r="C28" i="6"/>
  <c r="C26" i="6"/>
  <c r="C25" i="6"/>
  <c r="C23" i="6"/>
  <c r="C22" i="6"/>
  <c r="C20" i="6"/>
  <c r="C19" i="6"/>
  <c r="C17" i="6"/>
  <c r="C16" i="6"/>
  <c r="C14" i="6"/>
  <c r="C13" i="6"/>
  <c r="C11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K30" i="4"/>
  <c r="V29" i="4"/>
  <c r="J29" i="4" s="1"/>
  <c r="V28" i="4"/>
  <c r="K28" i="4" s="1"/>
  <c r="V27" i="4"/>
  <c r="Q27" i="4" s="1"/>
  <c r="V26" i="4"/>
  <c r="K26" i="4" s="1"/>
  <c r="V25" i="4"/>
  <c r="J25" i="4" s="1"/>
  <c r="V24" i="4"/>
  <c r="Q24" i="4" s="1"/>
  <c r="V23" i="4"/>
  <c r="V22" i="4"/>
  <c r="S22" i="4" s="1"/>
  <c r="V21" i="4"/>
  <c r="J21" i="4" s="1"/>
  <c r="V20" i="4"/>
  <c r="S20" i="4" s="1"/>
  <c r="V19" i="4"/>
  <c r="Q19" i="4" s="1"/>
  <c r="V17" i="4"/>
  <c r="S17" i="4" s="1"/>
  <c r="E16" i="26"/>
  <c r="D16" i="26"/>
  <c r="C16" i="26"/>
  <c r="B17" i="7" l="1"/>
  <c r="B16" i="7" s="1"/>
  <c r="N15" i="11"/>
  <c r="F17" i="7"/>
  <c r="F16" i="7" s="1"/>
  <c r="D17" i="7"/>
  <c r="K18" i="4"/>
  <c r="J18" i="4"/>
  <c r="E6" i="12"/>
  <c r="P17" i="7"/>
  <c r="N17" i="7"/>
  <c r="O17" i="7"/>
  <c r="K6" i="12"/>
  <c r="H6" i="12"/>
  <c r="E15" i="11"/>
  <c r="J28" i="4"/>
  <c r="L28" i="4" s="1"/>
  <c r="K20" i="4"/>
  <c r="Q28" i="4"/>
  <c r="K24" i="4"/>
  <c r="J19" i="4"/>
  <c r="S24" i="4"/>
  <c r="Q20" i="4"/>
  <c r="J22" i="4"/>
  <c r="S28" i="4"/>
  <c r="K22" i="4"/>
  <c r="J26" i="4"/>
  <c r="L26" i="4" s="1"/>
  <c r="S23" i="4"/>
  <c r="J23" i="4"/>
  <c r="N23" i="4"/>
  <c r="M23" i="4"/>
  <c r="J30" i="4"/>
  <c r="L30" i="4" s="1"/>
  <c r="Q17" i="4"/>
  <c r="S19" i="4"/>
  <c r="N19" i="4"/>
  <c r="M19" i="4"/>
  <c r="K21" i="4"/>
  <c r="L21" i="4" s="1"/>
  <c r="N21" i="4"/>
  <c r="M21" i="4"/>
  <c r="J24" i="4"/>
  <c r="N24" i="4"/>
  <c r="M24" i="4"/>
  <c r="J27" i="4"/>
  <c r="N28" i="4"/>
  <c r="M28" i="4"/>
  <c r="J20" i="4"/>
  <c r="Q22" i="4"/>
  <c r="N22" i="4"/>
  <c r="M22" i="4"/>
  <c r="Q26" i="4"/>
  <c r="N26" i="4"/>
  <c r="M26" i="4"/>
  <c r="Q30" i="4"/>
  <c r="N30" i="4"/>
  <c r="M30" i="4"/>
  <c r="N20" i="4"/>
  <c r="M20" i="4"/>
  <c r="Q23" i="4"/>
  <c r="K25" i="4"/>
  <c r="L25" i="4" s="1"/>
  <c r="N25" i="4"/>
  <c r="M25" i="4"/>
  <c r="S26" i="4"/>
  <c r="S27" i="4"/>
  <c r="N27" i="4"/>
  <c r="M27" i="4"/>
  <c r="K29" i="4"/>
  <c r="L29" i="4" s="1"/>
  <c r="N29" i="4"/>
  <c r="M29" i="4"/>
  <c r="S30" i="4"/>
  <c r="S18" i="4"/>
  <c r="Q18" i="4"/>
  <c r="N18" i="4"/>
  <c r="M18" i="4"/>
  <c r="B8" i="12"/>
  <c r="N6" i="12"/>
  <c r="B16" i="12"/>
  <c r="B18" i="12"/>
  <c r="B13" i="12"/>
  <c r="B15" i="12"/>
  <c r="B17" i="12"/>
  <c r="B19" i="12"/>
  <c r="B12" i="12"/>
  <c r="D6" i="12"/>
  <c r="B9" i="12"/>
  <c r="B11" i="12"/>
  <c r="B14" i="12"/>
  <c r="C6" i="12"/>
  <c r="B10" i="12"/>
  <c r="C15" i="6"/>
  <c r="C27" i="6"/>
  <c r="C39" i="6"/>
  <c r="C42" i="6"/>
  <c r="C45" i="6"/>
  <c r="K15" i="11"/>
  <c r="H15" i="11"/>
  <c r="C18" i="6"/>
  <c r="C30" i="6"/>
  <c r="C24" i="6"/>
  <c r="C36" i="6"/>
  <c r="C12" i="6"/>
  <c r="C21" i="6"/>
  <c r="C33" i="6"/>
  <c r="C9" i="6"/>
  <c r="B7" i="12"/>
  <c r="K17" i="4"/>
  <c r="Q21" i="4"/>
  <c r="Q25" i="4"/>
  <c r="Q29" i="4"/>
  <c r="K19" i="4"/>
  <c r="S21" i="4"/>
  <c r="K23" i="4"/>
  <c r="S25" i="4"/>
  <c r="K27" i="4"/>
  <c r="S29" i="4"/>
  <c r="K16" i="7" l="1"/>
  <c r="G17" i="7"/>
  <c r="G16" i="7"/>
  <c r="D16" i="7"/>
  <c r="E16" i="7" s="1"/>
  <c r="E17" i="7"/>
  <c r="M17" i="7"/>
  <c r="L20" i="4"/>
  <c r="P16" i="7"/>
  <c r="N16" i="7"/>
  <c r="O16" i="7"/>
  <c r="L22" i="4"/>
  <c r="O27" i="4"/>
  <c r="L24" i="4"/>
  <c r="O30" i="4"/>
  <c r="O21" i="4"/>
  <c r="L23" i="4"/>
  <c r="L27" i="4"/>
  <c r="L19" i="4"/>
  <c r="O29" i="4"/>
  <c r="O19" i="4"/>
  <c r="O25" i="4"/>
  <c r="O26" i="4"/>
  <c r="O28" i="4"/>
  <c r="O23" i="4"/>
  <c r="O18" i="4"/>
  <c r="O20" i="4"/>
  <c r="O22" i="4"/>
  <c r="O24" i="4"/>
  <c r="B6" i="12"/>
  <c r="O17" i="4"/>
  <c r="J16" i="7" l="1"/>
  <c r="H16" i="7"/>
  <c r="I16" i="7"/>
  <c r="M16" i="7"/>
  <c r="C16" i="7"/>
  <c r="F17" i="4"/>
  <c r="E17" i="4"/>
  <c r="D18" i="4"/>
  <c r="L18" i="4" s="1"/>
  <c r="D17" i="4" l="1"/>
</calcChain>
</file>

<file path=xl/comments1.xml><?xml version="1.0" encoding="utf-8"?>
<comments xmlns="http://schemas.openxmlformats.org/spreadsheetml/2006/main">
  <authors>
    <author>簡呈澔</author>
  </authors>
  <commentList>
    <comment ref="A1" authorId="0" shapeId="0">
      <text>
        <r>
          <rPr>
            <b/>
            <sz val="9"/>
            <color indexed="81"/>
            <rFont val="細明體"/>
            <family val="3"/>
            <charset val="136"/>
          </rPr>
          <t>簡呈澔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有隱藏表格
</t>
        </r>
      </text>
    </comment>
    <comment ref="T8" authorId="0" shapeId="0">
      <text/>
    </comment>
  </commentList>
</comments>
</file>

<file path=xl/comments2.xml><?xml version="1.0" encoding="utf-8"?>
<comments xmlns="http://schemas.openxmlformats.org/spreadsheetml/2006/main">
  <authors>
    <author>簡呈澔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HAO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當年度皆為公式</t>
        </r>
      </text>
    </comment>
    <comment ref="L7" authorId="0" shapeId="0">
      <text/>
    </comment>
  </commentList>
</comments>
</file>

<file path=xl/sharedStrings.xml><?xml version="1.0" encoding="utf-8"?>
<sst xmlns="http://schemas.openxmlformats.org/spreadsheetml/2006/main" count="2637" uniqueCount="714">
  <si>
    <t>Population</t>
  </si>
  <si>
    <t>Table 2-1. Resident Households, Population Density and Sex Ratio</t>
  </si>
  <si>
    <t>Resident Households and Population</t>
  </si>
  <si>
    <t>Neighborhoods</t>
  </si>
  <si>
    <t>No. of Population (Persons)</t>
  </si>
  <si>
    <t xml:space="preserve">No. of Households (Households) </t>
  </si>
  <si>
    <t>Mean Size of Households
(Persons/ Households)</t>
  </si>
  <si>
    <t>Population Density
(Persons per km²)</t>
  </si>
  <si>
    <t>Sex Ratio
(Female =100)</t>
  </si>
  <si>
    <t>Table 2-2. Household Registration Movement</t>
  </si>
  <si>
    <t>Unit : Persons</t>
  </si>
  <si>
    <t xml:space="preserve">  Immigrants</t>
  </si>
  <si>
    <t>From Other Provinces (Cities)</t>
  </si>
  <si>
    <t>Year &amp; District</t>
  </si>
  <si>
    <t>Total</t>
  </si>
  <si>
    <t>Male</t>
  </si>
  <si>
    <t>Female</t>
  </si>
  <si>
    <t>New Taipei City</t>
  </si>
  <si>
    <t>Taiwan Province</t>
  </si>
  <si>
    <t xml:space="preserve">Fuchien Province </t>
  </si>
  <si>
    <t>Others</t>
  </si>
  <si>
    <t>First Reg.</t>
  </si>
  <si>
    <t>…</t>
  </si>
  <si>
    <t>-</t>
  </si>
  <si>
    <t xml:space="preserve"> Emigrants    </t>
  </si>
  <si>
    <t>To  Other Provinces (Cities)</t>
  </si>
  <si>
    <t>To Other C. 
&amp; City of Prov.</t>
  </si>
  <si>
    <t>Deleted Reg.</t>
  </si>
  <si>
    <t>Table 2-2. Household Registration Movement (Cont. 2 End)</t>
  </si>
  <si>
    <t xml:space="preserve">Total
</t>
  </si>
  <si>
    <t xml:space="preserve">Male
</t>
  </si>
  <si>
    <t xml:space="preserve">Female
</t>
  </si>
  <si>
    <t>Crude Marriage Rate (‰)</t>
  </si>
  <si>
    <t xml:space="preserve">Immigrants
</t>
  </si>
  <si>
    <t xml:space="preserve">Emigrants
</t>
  </si>
  <si>
    <t xml:space="preserve">Note : Crude Birth (Death) Rate = Number of Births (Deaths) / Mid-year Population x 1000. </t>
  </si>
  <si>
    <t xml:space="preserve">          Marriage (Divorce) Rate = Number of Couples Married (Divorced) / Mid-year Population x 1000. </t>
  </si>
  <si>
    <t xml:space="preserve">Table 2-3. Resident Population by Age Group </t>
  </si>
  <si>
    <r>
      <t>95-99</t>
    </r>
    <r>
      <rPr>
        <sz val="9"/>
        <rFont val="華康粗圓體"/>
        <family val="3"/>
        <charset val="136"/>
      </rPr>
      <t>歲</t>
    </r>
  </si>
  <si>
    <r>
      <t>100</t>
    </r>
    <r>
      <rPr>
        <sz val="9"/>
        <rFont val="華康粗圓體"/>
        <family val="3"/>
        <charset val="136"/>
      </rPr>
      <t>歲
以上</t>
    </r>
  </si>
  <si>
    <t>Sex</t>
  </si>
  <si>
    <t>Grand Total</t>
  </si>
  <si>
    <t xml:space="preserve"> 0~4
Years</t>
  </si>
  <si>
    <t>5~9
Years</t>
  </si>
  <si>
    <t xml:space="preserve"> 10~14
Years</t>
  </si>
  <si>
    <t>15~19
Years</t>
  </si>
  <si>
    <t>20~24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</si>
  <si>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</si>
  <si>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</si>
  <si>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</si>
  <si>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</si>
  <si>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</si>
  <si>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</si>
  <si>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</si>
  <si>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</si>
  <si>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t>65~69
Years</t>
  </si>
  <si>
    <t>70~74
Years</t>
  </si>
  <si>
    <t>75~79
Years</t>
  </si>
  <si>
    <t>80~84
Years</t>
  </si>
  <si>
    <t>85~89
Years</t>
  </si>
  <si>
    <t>90~94
Years</t>
  </si>
  <si>
    <t>95~99
Years</t>
  </si>
  <si>
    <t>100 Years &amp; Over</t>
  </si>
  <si>
    <t>Table 2-3. Resident Population by Age Group (Cont.)</t>
  </si>
  <si>
    <t>End of Year &amp; District</t>
  </si>
  <si>
    <t>Unit : Person</t>
  </si>
  <si>
    <t>100 Years of Age and Over</t>
  </si>
  <si>
    <t>Table 2-4. Resident Population by Age Structure</t>
  </si>
  <si>
    <t>0~14
Years (Persons)</t>
  </si>
  <si>
    <t>15~64
Years (Persons)</t>
  </si>
  <si>
    <t>65 Years &amp;
Over (Persons)</t>
  </si>
  <si>
    <t>Note : Old Age Population Ratio = Year-end Population of Persons Aged 65 or Older / Year-end Population of Persons Aged 15 to 64 x 100</t>
  </si>
  <si>
    <t xml:space="preserve">           Young Age Population Ratio = Year-end Population of Persons Aged 0 to 14 / Year-end Population of Persons Aged 15 to 64 x 100</t>
  </si>
  <si>
    <t>Table  2-5. Educational Attainments of Resident Population Aged 15 and Over by Age Group</t>
  </si>
  <si>
    <t>End of Year</t>
  </si>
  <si>
    <t>Graduated</t>
  </si>
  <si>
    <t>Ungraduated</t>
  </si>
  <si>
    <t>Illiterate</t>
  </si>
  <si>
    <t>Self-study</t>
  </si>
  <si>
    <t>Table 2-7. Marital Status of Resident Population by Age Group</t>
  </si>
  <si>
    <t>End of Year &amp; Age Group</t>
  </si>
  <si>
    <t>Taipei
City</t>
  </si>
  <si>
    <t>Taichung
City</t>
  </si>
  <si>
    <t>Tainan
City</t>
  </si>
  <si>
    <t>Kaohsiung
City</t>
  </si>
  <si>
    <t>From Foreign Countries</t>
    <phoneticPr fontId="18" type="noConversion"/>
  </si>
  <si>
    <t>From Other Dist.</t>
    <phoneticPr fontId="18" type="noConversion"/>
  </si>
  <si>
    <t>Natural Increase Rate (‰)</t>
    <phoneticPr fontId="18" type="noConversion"/>
  </si>
  <si>
    <t>Emmigrant Rate (‰)</t>
    <phoneticPr fontId="18" type="noConversion"/>
  </si>
  <si>
    <t>Table 2-2. Household Registration Movement (Cont.1)</t>
  </si>
  <si>
    <t>Source : Department of Civil Affairs, Taoyuan City Gov.</t>
    <phoneticPr fontId="18" type="noConversion"/>
  </si>
  <si>
    <t>Note : The villiages and neiborhoods in the table was calculated from household registration of registered data.</t>
    <phoneticPr fontId="18" type="noConversion"/>
  </si>
  <si>
    <t>To Foreign Countries</t>
    <phoneticPr fontId="18" type="noConversion"/>
  </si>
  <si>
    <t xml:space="preserve">           Dependency Ratio = (Year-end Population of Persons Aged 0 to 14 + Year-end Population of Persons Aged 65 or Older) /  </t>
    <phoneticPr fontId="18" type="noConversion"/>
  </si>
  <si>
    <t xml:space="preserve">                                             (Year-end Population of Persons Aged 15 to 64 x 100 )</t>
    <phoneticPr fontId="18" type="noConversion"/>
  </si>
  <si>
    <t>Social Increase Rate (‰)</t>
    <phoneticPr fontId="18" type="noConversion"/>
  </si>
  <si>
    <t xml:space="preserve">           Ageing Index = Year-end Population of Persons Aged 65 or Older / Year-end Population of Persons Aged 0 to 14 x 100</t>
    <phoneticPr fontId="18" type="noConversion"/>
  </si>
  <si>
    <r>
      <rPr>
        <sz val="9"/>
        <rFont val="華康粗圓體"/>
        <family val="3"/>
        <charset val="136"/>
      </rPr>
      <t>畢業</t>
    </r>
  </si>
  <si>
    <r>
      <rPr>
        <sz val="9"/>
        <rFont val="華康粗圓體"/>
        <family val="3"/>
        <charset val="136"/>
      </rPr>
      <t>肄業</t>
    </r>
  </si>
  <si>
    <r>
      <rPr>
        <sz val="9"/>
        <rFont val="華康粗圓體"/>
        <family val="3"/>
        <charset val="136"/>
      </rPr>
      <t>識字者</t>
    </r>
  </si>
  <si>
    <r>
      <rPr>
        <sz val="9"/>
        <rFont val="華康粗圓體"/>
        <family val="3"/>
        <charset val="136"/>
      </rPr>
      <t xml:space="preserve">研究所
</t>
    </r>
    <r>
      <rPr>
        <sz val="9"/>
        <rFont val="Arial Narrow"/>
        <family val="2"/>
      </rPr>
      <t>Graduate School</t>
    </r>
  </si>
  <si>
    <r>
      <rPr>
        <sz val="9"/>
        <rFont val="華康粗圓體"/>
        <family val="3"/>
        <charset val="136"/>
      </rPr>
      <t>自修</t>
    </r>
  </si>
  <si>
    <r>
      <rPr>
        <sz val="9"/>
        <rFont val="華康粗圓體"/>
        <family val="3"/>
        <charset val="136"/>
      </rPr>
      <t>資料來源：本府民政局。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</si>
  <si>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</si>
  <si>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  <charset val="136"/>
      </rPr>
      <t>男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</si>
  <si>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>女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</si>
  <si>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>單位：人</t>
    </r>
    <phoneticPr fontId="18" type="noConversion"/>
  </si>
  <si>
    <t>Last 2 Years</t>
    <phoneticPr fontId="18" type="noConversion"/>
  </si>
  <si>
    <t>End of Year &amp;
Age Group</t>
    <phoneticPr fontId="18" type="noConversion"/>
  </si>
  <si>
    <t xml:space="preserve">
End of Year &amp; District</t>
  </si>
  <si>
    <t>Villages</t>
    <phoneticPr fontId="18" type="noConversion"/>
  </si>
  <si>
    <t>Taipei
City</t>
    <phoneticPr fontId="18" type="noConversion"/>
  </si>
  <si>
    <t>Taichung
City</t>
    <phoneticPr fontId="18" type="noConversion"/>
  </si>
  <si>
    <t>Tainan
City</t>
    <phoneticPr fontId="18" type="noConversion"/>
  </si>
  <si>
    <t>Kaohsiung
City</t>
    <phoneticPr fontId="18" type="noConversion"/>
  </si>
  <si>
    <t>From Other C. &amp; City of Prov.</t>
    <phoneticPr fontId="18" type="noConversion"/>
  </si>
  <si>
    <t>Others</t>
    <phoneticPr fontId="18" type="noConversion"/>
  </si>
  <si>
    <t>To Other Dist.</t>
    <phoneticPr fontId="18" type="noConversion"/>
  </si>
  <si>
    <t xml:space="preserve">Crude Bith Rate
(‰) </t>
    <phoneticPr fontId="18" type="noConversion"/>
  </si>
  <si>
    <t xml:space="preserve">Crude Death Rate
(‰) </t>
    <phoneticPr fontId="18" type="noConversion"/>
  </si>
  <si>
    <t>Immigrant Rate (‰)</t>
    <phoneticPr fontId="18" type="noConversion"/>
  </si>
  <si>
    <t>Crude Divorce Rate (‰)</t>
    <phoneticPr fontId="18" type="noConversion"/>
  </si>
  <si>
    <t>Source : Department of Civil Affairs, Taoyuan City Gov.</t>
    <phoneticPr fontId="18" type="noConversion"/>
  </si>
  <si>
    <r>
      <rPr>
        <sz val="9"/>
        <rFont val="華康粗圓體"/>
        <family val="3"/>
        <charset val="136"/>
      </rPr>
      <t xml:space="preserve">高職
</t>
    </r>
    <r>
      <rPr>
        <sz val="9"/>
        <rFont val="Arial Narrow"/>
        <family val="2"/>
      </rPr>
      <t xml:space="preserve"> Vocational High School</t>
    </r>
    <phoneticPr fontId="18" type="noConversion"/>
  </si>
  <si>
    <r>
      <rPr>
        <sz val="9"/>
        <rFont val="華康粗圓體"/>
        <family val="3"/>
        <charset val="136"/>
      </rPr>
      <t xml:space="preserve">高中
</t>
    </r>
    <r>
      <rPr>
        <sz val="9"/>
        <rFont val="Arial Narrow"/>
        <family val="2"/>
      </rPr>
      <t>Senior High School</t>
    </r>
    <phoneticPr fontId="18" type="noConversion"/>
  </si>
  <si>
    <t>Table 2-8. Marital Status of Resident Population by Districts</t>
    <phoneticPr fontId="18" type="noConversion"/>
  </si>
  <si>
    <t>Self-study</t>
    <phoneticPr fontId="18" type="noConversion"/>
  </si>
  <si>
    <t>Last 2 Years</t>
    <phoneticPr fontId="18" type="noConversion"/>
  </si>
  <si>
    <t>5 Years System</t>
    <phoneticPr fontId="18" type="noConversion"/>
  </si>
  <si>
    <t>Junior College</t>
    <phoneticPr fontId="18" type="noConversion"/>
  </si>
  <si>
    <t>Unit : Persons</t>
    <phoneticPr fontId="18" type="noConversion"/>
  </si>
  <si>
    <t>Literate</t>
    <phoneticPr fontId="18" type="noConversion"/>
  </si>
  <si>
    <t>End of Year
&amp; District</t>
    <phoneticPr fontId="18" type="noConversion"/>
  </si>
  <si>
    <t xml:space="preserve">        Junior</t>
    <phoneticPr fontId="18" type="noConversion"/>
  </si>
  <si>
    <t xml:space="preserve">   College</t>
    <phoneticPr fontId="18" type="noConversion"/>
  </si>
  <si>
    <t>Table 2-5. Educational Attainments of Resident Population Aged 15 and Over by Age Group (Cont.)</t>
  </si>
  <si>
    <t xml:space="preserve">          </t>
    <phoneticPr fontId="18" type="noConversion"/>
  </si>
  <si>
    <t>Table 2-6. Educational Attainments of Resident Population Aged 15 and Over by Districts</t>
    <phoneticPr fontId="18" type="noConversion"/>
  </si>
  <si>
    <t>Note :  On December 25, 2010, New Taipei City, Taichung City, Tainan City and Kaohsiung City were upgraded to municipalities.</t>
    <phoneticPr fontId="18" type="noConversion"/>
  </si>
  <si>
    <r>
      <rPr>
        <sz val="10"/>
        <rFont val="華康粗圓體"/>
        <family val="3"/>
        <charset val="136"/>
      </rPr>
      <t>面　　積</t>
    </r>
  </si>
  <si>
    <r>
      <rPr>
        <sz val="10"/>
        <rFont val="華康粗圓體"/>
        <family val="3"/>
        <charset val="136"/>
      </rPr>
      <t>村里數</t>
    </r>
  </si>
  <si>
    <r>
      <rPr>
        <sz val="10"/>
        <rFont val="華康粗圓體"/>
        <family val="3"/>
        <charset val="136"/>
      </rPr>
      <t>鄰　數</t>
    </r>
  </si>
  <si>
    <r>
      <rPr>
        <sz val="10"/>
        <rFont val="華康粗圓體"/>
        <family val="3"/>
        <charset val="136"/>
      </rPr>
      <t>現　住　戶　口</t>
    </r>
    <r>
      <rPr>
        <sz val="10"/>
        <rFont val="Arial Narrow"/>
        <family val="2"/>
      </rPr>
      <t xml:space="preserve">  </t>
    </r>
  </si>
  <si>
    <r>
      <rPr>
        <sz val="10"/>
        <rFont val="華康粗圓體"/>
        <family val="3"/>
        <charset val="136"/>
      </rPr>
      <t>戶　　量</t>
    </r>
  </si>
  <si>
    <r>
      <rPr>
        <sz val="10"/>
        <rFont val="華康粗圓體"/>
        <family val="3"/>
        <charset val="136"/>
      </rPr>
      <t>人口密度</t>
    </r>
  </si>
  <si>
    <r>
      <rPr>
        <sz val="10"/>
        <rFont val="華康粗圓體"/>
        <family val="3"/>
        <charset val="136"/>
      </rPr>
      <t>性　比　例</t>
    </r>
  </si>
  <si>
    <r>
      <t>(</t>
    </r>
    <r>
      <rPr>
        <sz val="10"/>
        <rFont val="華康粗圓體"/>
        <family val="3"/>
        <charset val="136"/>
      </rPr>
      <t>平方公里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</si>
  <si>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</si>
  <si>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</si>
  <si>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人／戶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</si>
  <si>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人／平方公里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</si>
  <si>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每百女子所當男子數</t>
    </r>
    <r>
      <rPr>
        <sz val="10"/>
        <rFont val="Arial Narrow"/>
        <family val="2"/>
      </rPr>
      <t>)</t>
    </r>
    <phoneticPr fontId="18" type="noConversion"/>
  </si>
  <si>
    <r>
      <t>Area
(Km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</si>
  <si>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  <charset val="136"/>
      </rPr>
      <t xml:space="preserve">合計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</si>
  <si>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</si>
  <si>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</si>
  <si>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</si>
  <si>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</si>
  <si>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</si>
  <si>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</si>
  <si>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</si>
  <si>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</si>
  <si>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</si>
  <si>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</si>
  <si>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</si>
  <si>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</si>
  <si>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</si>
  <si>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</si>
  <si>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</si>
  <si>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</t>
    </r>
    <r>
      <rPr>
        <sz val="13"/>
        <rFont val="華康粗圓體"/>
        <family val="3"/>
        <charset val="136"/>
      </rPr>
      <t>、現住戶數、人口密度及性比例</t>
    </r>
  </si>
  <si>
    <r>
      <rPr>
        <sz val="10"/>
        <rFont val="華康粗圓體"/>
        <family val="3"/>
        <charset val="136"/>
      </rPr>
      <t>單位：人</t>
    </r>
  </si>
  <si>
    <r>
      <rPr>
        <sz val="10"/>
        <rFont val="華康粗圓體"/>
        <family val="3"/>
        <charset val="136"/>
      </rPr>
      <t>年及區別</t>
    </r>
  </si>
  <si>
    <r>
      <rPr>
        <sz val="10"/>
        <rFont val="華康粗圓體"/>
        <family val="3"/>
        <charset val="136"/>
      </rPr>
      <t>合計</t>
    </r>
  </si>
  <si>
    <r>
      <rPr>
        <sz val="10"/>
        <rFont val="華康粗圓體"/>
        <family val="3"/>
        <charset val="136"/>
      </rPr>
      <t>自國外</t>
    </r>
    <phoneticPr fontId="18" type="noConversion"/>
  </si>
  <si>
    <r>
      <rPr>
        <sz val="10"/>
        <rFont val="華康粗圓體"/>
        <family val="3"/>
        <charset val="136"/>
      </rPr>
      <t>初設戶籍</t>
    </r>
  </si>
  <si>
    <r>
      <rPr>
        <sz val="10"/>
        <rFont val="華康粗圓體"/>
        <family val="3"/>
        <charset val="136"/>
      </rPr>
      <t>其他</t>
    </r>
  </si>
  <si>
    <r>
      <rPr>
        <sz val="10"/>
        <rFont val="華康粗圓體"/>
        <family val="3"/>
        <charset val="136"/>
      </rPr>
      <t>計</t>
    </r>
  </si>
  <si>
    <r>
      <rPr>
        <sz val="10"/>
        <rFont val="華康粗圓體"/>
        <family val="3"/>
        <charset val="136"/>
      </rPr>
      <t>男</t>
    </r>
  </si>
  <si>
    <r>
      <rPr>
        <sz val="10"/>
        <rFont val="華康粗圓體"/>
        <family val="3"/>
        <charset val="136"/>
      </rPr>
      <t>女</t>
    </r>
  </si>
  <si>
    <r>
      <rPr>
        <sz val="10"/>
        <rFont val="華康粗圓體"/>
        <family val="3"/>
        <charset val="136"/>
      </rPr>
      <t>新北市</t>
    </r>
  </si>
  <si>
    <r>
      <rPr>
        <sz val="10"/>
        <rFont val="華康粗圓體"/>
        <family val="3"/>
        <charset val="136"/>
      </rPr>
      <t>臺北市</t>
    </r>
  </si>
  <si>
    <r>
      <rPr>
        <sz val="10"/>
        <rFont val="華康粗圓體"/>
        <family val="3"/>
        <charset val="136"/>
      </rPr>
      <t>臺中市</t>
    </r>
  </si>
  <si>
    <r>
      <rPr>
        <sz val="10"/>
        <rFont val="華康粗圓體"/>
        <family val="3"/>
        <charset val="136"/>
      </rPr>
      <t>臺南市</t>
    </r>
  </si>
  <si>
    <r>
      <rPr>
        <sz val="10"/>
        <rFont val="華康粗圓體"/>
        <family val="3"/>
        <charset val="136"/>
      </rPr>
      <t>高雄市</t>
    </r>
  </si>
  <si>
    <r>
      <rPr>
        <sz val="10"/>
        <rFont val="華康粗圓體"/>
        <family val="3"/>
        <charset val="136"/>
      </rPr>
      <t>臺灣省</t>
    </r>
  </si>
  <si>
    <r>
      <rPr>
        <sz val="10"/>
        <rFont val="華康粗圓體"/>
        <family val="3"/>
        <charset val="136"/>
      </rPr>
      <t>福建省</t>
    </r>
  </si>
  <si>
    <r>
      <rPr>
        <sz val="10"/>
        <rFont val="華康粗圓體"/>
        <family val="3"/>
        <charset val="136"/>
      </rPr>
      <t>資料來源：本府民政局。</t>
    </r>
  </si>
  <si>
    <r>
      <rPr>
        <sz val="10"/>
        <rFont val="華康粗圓體"/>
        <family val="3"/>
        <charset val="136"/>
      </rPr>
      <t>單位</t>
    </r>
    <r>
      <rPr>
        <sz val="10"/>
        <rFont val="Arial Narrow"/>
        <family val="2"/>
      </rPr>
      <t xml:space="preserve"> : </t>
    </r>
    <r>
      <rPr>
        <sz val="10"/>
        <rFont val="華康粗圓體"/>
        <family val="3"/>
        <charset val="136"/>
      </rPr>
      <t>人</t>
    </r>
  </si>
  <si>
    <r>
      <rPr>
        <sz val="10"/>
        <rFont val="華康粗圓體"/>
        <family val="3"/>
        <charset val="136"/>
      </rPr>
      <t>遷　　　　　出　　　　　人　　　　　數　　</t>
    </r>
    <r>
      <rPr>
        <sz val="10"/>
        <rFont val="Arial Narrow"/>
        <family val="2"/>
      </rPr>
      <t xml:space="preserve">    </t>
    </r>
  </si>
  <si>
    <r>
      <rPr>
        <sz val="10"/>
        <rFont val="華康粗圓體"/>
        <family val="3"/>
        <charset val="136"/>
      </rPr>
      <t>往國外</t>
    </r>
    <phoneticPr fontId="18" type="noConversion"/>
  </si>
  <si>
    <r>
      <rPr>
        <sz val="10"/>
        <rFont val="華康粗圓體"/>
        <family val="3"/>
        <charset val="136"/>
      </rPr>
      <t>往他省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</si>
  <si>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往本省他縣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</si>
  <si>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廢止戶籍</t>
    </r>
  </si>
  <si>
    <r>
      <rPr>
        <sz val="10"/>
        <rFont val="華康粗圓體"/>
        <family val="3"/>
        <charset val="136"/>
      </rPr>
      <t>性別</t>
    </r>
  </si>
  <si>
    <r>
      <rPr>
        <sz val="10"/>
        <rFont val="華康粗圓體"/>
        <family val="3"/>
        <charset val="136"/>
      </rPr>
      <t>總計</t>
    </r>
  </si>
  <si>
    <r>
      <t>0-4</t>
    </r>
    <r>
      <rPr>
        <sz val="10"/>
        <rFont val="華康粗圓體"/>
        <family val="3"/>
        <charset val="136"/>
      </rPr>
      <t>歲</t>
    </r>
  </si>
  <si>
    <r>
      <t>5-9</t>
    </r>
    <r>
      <rPr>
        <sz val="10"/>
        <rFont val="華康粗圓體"/>
        <family val="3"/>
        <charset val="136"/>
      </rPr>
      <t>歲</t>
    </r>
  </si>
  <si>
    <r>
      <t>10-14</t>
    </r>
    <r>
      <rPr>
        <sz val="10"/>
        <rFont val="華康粗圓體"/>
        <family val="3"/>
        <charset val="136"/>
      </rPr>
      <t>歲</t>
    </r>
  </si>
  <si>
    <r>
      <t>15-19</t>
    </r>
    <r>
      <rPr>
        <sz val="10"/>
        <rFont val="華康粗圓體"/>
        <family val="3"/>
        <charset val="136"/>
      </rPr>
      <t>歲</t>
    </r>
  </si>
  <si>
    <r>
      <t>20-24</t>
    </r>
    <r>
      <rPr>
        <sz val="10"/>
        <rFont val="華康粗圓體"/>
        <family val="3"/>
        <charset val="136"/>
      </rPr>
      <t>歲</t>
    </r>
  </si>
  <si>
    <r>
      <t>30-34</t>
    </r>
    <r>
      <rPr>
        <sz val="10"/>
        <rFont val="華康粗圓體"/>
        <family val="3"/>
        <charset val="136"/>
      </rPr>
      <t>歲</t>
    </r>
  </si>
  <si>
    <r>
      <t>35-39</t>
    </r>
    <r>
      <rPr>
        <sz val="10"/>
        <rFont val="華康粗圓體"/>
        <family val="3"/>
        <charset val="136"/>
      </rPr>
      <t>歲</t>
    </r>
  </si>
  <si>
    <r>
      <t>40-44</t>
    </r>
    <r>
      <rPr>
        <sz val="10"/>
        <rFont val="華康粗圓體"/>
        <family val="3"/>
        <charset val="136"/>
      </rPr>
      <t>歲</t>
    </r>
  </si>
  <si>
    <r>
      <t>45-49</t>
    </r>
    <r>
      <rPr>
        <sz val="10"/>
        <rFont val="華康粗圓體"/>
        <family val="3"/>
        <charset val="136"/>
      </rPr>
      <t>歲</t>
    </r>
  </si>
  <si>
    <r>
      <t>50-54</t>
    </r>
    <r>
      <rPr>
        <sz val="10"/>
        <rFont val="華康粗圓體"/>
        <family val="3"/>
        <charset val="136"/>
      </rPr>
      <t>歲</t>
    </r>
  </si>
  <si>
    <r>
      <t>55-59</t>
    </r>
    <r>
      <rPr>
        <sz val="10"/>
        <rFont val="華康粗圓體"/>
        <family val="3"/>
        <charset val="136"/>
      </rPr>
      <t>歲</t>
    </r>
  </si>
  <si>
    <r>
      <t>60-64</t>
    </r>
    <r>
      <rPr>
        <sz val="10"/>
        <rFont val="華康粗圓體"/>
        <family val="3"/>
        <charset val="136"/>
      </rPr>
      <t>歲</t>
    </r>
  </si>
  <si>
    <r>
      <t>65-69</t>
    </r>
    <r>
      <rPr>
        <sz val="10"/>
        <rFont val="華康粗圓體"/>
        <family val="3"/>
        <charset val="136"/>
      </rPr>
      <t>歲</t>
    </r>
  </si>
  <si>
    <r>
      <t>70-74</t>
    </r>
    <r>
      <rPr>
        <sz val="10"/>
        <rFont val="華康粗圓體"/>
        <family val="3"/>
        <charset val="136"/>
      </rPr>
      <t>歲</t>
    </r>
  </si>
  <si>
    <r>
      <t>75-79</t>
    </r>
    <r>
      <rPr>
        <sz val="10"/>
        <rFont val="華康粗圓體"/>
        <family val="3"/>
        <charset val="136"/>
      </rPr>
      <t>歲</t>
    </r>
  </si>
  <si>
    <r>
      <t>25-29</t>
    </r>
    <r>
      <rPr>
        <sz val="10"/>
        <rFont val="華康粗圓體"/>
        <family val="3"/>
        <charset val="136"/>
      </rPr>
      <t>歲</t>
    </r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</si>
  <si>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</si>
  <si>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年底及年齡組別</t>
    </r>
  </si>
  <si>
    <r>
      <t xml:space="preserve">    15-19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15~19 Years</t>
    </r>
  </si>
  <si>
    <r>
      <t xml:space="preserve">    20-24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20~24 Years</t>
    </r>
  </si>
  <si>
    <r>
      <t xml:space="preserve">    25-29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25~29 Years</t>
    </r>
  </si>
  <si>
    <r>
      <t xml:space="preserve">    30-34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30~34 Years</t>
    </r>
  </si>
  <si>
    <r>
      <t xml:space="preserve">    35-39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35~39 Years</t>
    </r>
  </si>
  <si>
    <r>
      <t xml:space="preserve">    40-44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40~44 Years</t>
    </r>
  </si>
  <si>
    <r>
      <t xml:space="preserve">    45-49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45~49 Years</t>
    </r>
  </si>
  <si>
    <r>
      <t xml:space="preserve">    50-54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50~54 Years</t>
    </r>
  </si>
  <si>
    <r>
      <t xml:space="preserve">    55-59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55~59 Years</t>
    </r>
  </si>
  <si>
    <r>
      <t xml:space="preserve">    60-64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60~64 Years</t>
    </r>
  </si>
  <si>
    <r>
      <t xml:space="preserve">    65-69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65~69 Years</t>
    </r>
  </si>
  <si>
    <r>
      <t xml:space="preserve">    70-74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70~74 Years</t>
    </r>
  </si>
  <si>
    <r>
      <t xml:space="preserve">    75-79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75~79 Years</t>
    </r>
  </si>
  <si>
    <r>
      <t xml:space="preserve">    80-84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80~84 Years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</si>
  <si>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</si>
  <si>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男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</si>
  <si>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</si>
  <si>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年　齡　分　配　</t>
    </r>
    <r>
      <rPr>
        <sz val="10"/>
        <rFont val="Arial Narrow"/>
        <family val="2"/>
      </rPr>
      <t>By Age</t>
    </r>
  </si>
  <si>
    <r>
      <rPr>
        <sz val="10"/>
        <rFont val="華康粗圓體"/>
        <family val="3"/>
        <charset val="136"/>
      </rPr>
      <t>扶老比</t>
    </r>
    <r>
      <rPr>
        <sz val="10"/>
        <rFont val="Arial Narrow"/>
        <family val="2"/>
      </rPr>
      <t>(%)
Old Age Population Ratio</t>
    </r>
  </si>
  <si>
    <r>
      <rPr>
        <sz val="10"/>
        <rFont val="華康粗圓體"/>
        <family val="3"/>
        <charset val="136"/>
      </rPr>
      <t>扶幼比</t>
    </r>
    <r>
      <rPr>
        <sz val="10"/>
        <rFont val="Arial Narrow"/>
        <family val="2"/>
      </rPr>
      <t>(%)
Young Age Population Ratio</t>
    </r>
  </si>
  <si>
    <r>
      <t>80-84</t>
    </r>
    <r>
      <rPr>
        <sz val="10"/>
        <rFont val="華康粗圓體"/>
        <family val="3"/>
        <charset val="136"/>
      </rPr>
      <t>歲</t>
    </r>
  </si>
  <si>
    <r>
      <t>85-89</t>
    </r>
    <r>
      <rPr>
        <sz val="10"/>
        <rFont val="華康粗圓體"/>
        <family val="3"/>
        <charset val="136"/>
      </rPr>
      <t>歲</t>
    </r>
  </si>
  <si>
    <r>
      <t>90-94</t>
    </r>
    <r>
      <rPr>
        <sz val="10"/>
        <rFont val="華康粗圓體"/>
        <family val="3"/>
        <charset val="136"/>
      </rPr>
      <t>歲</t>
    </r>
  </si>
  <si>
    <r>
      <t>95-99</t>
    </r>
    <r>
      <rPr>
        <sz val="10"/>
        <rFont val="華康粗圓體"/>
        <family val="3"/>
        <charset val="136"/>
      </rPr>
      <t>歲</t>
    </r>
  </si>
  <si>
    <r>
      <t>100</t>
    </r>
    <r>
      <rPr>
        <sz val="10"/>
        <rFont val="華康粗圓體"/>
        <family val="3"/>
        <charset val="136"/>
      </rPr>
      <t>歲
以上</t>
    </r>
  </si>
  <si>
    <r>
      <rPr>
        <sz val="10"/>
        <rFont val="華康粗圓體"/>
        <family val="3"/>
        <charset val="136"/>
      </rPr>
      <t>　大溪區
　</t>
    </r>
    <r>
      <rPr>
        <sz val="10"/>
        <rFont val="Arial Narrow"/>
        <family val="2"/>
      </rPr>
      <t>Daxi District</t>
    </r>
    <phoneticPr fontId="18" type="noConversion"/>
  </si>
  <si>
    <r>
      <rPr>
        <sz val="10"/>
        <rFont val="華康粗圓體"/>
        <family val="3"/>
        <charset val="136"/>
      </rPr>
      <t>　楊梅區
　</t>
    </r>
    <r>
      <rPr>
        <sz val="10"/>
        <rFont val="Arial Narrow"/>
        <family val="2"/>
      </rPr>
      <t>Yangmei District</t>
    </r>
    <phoneticPr fontId="18" type="noConversion"/>
  </si>
  <si>
    <r>
      <rPr>
        <sz val="10"/>
        <rFont val="華康粗圓體"/>
        <family val="3"/>
        <charset val="136"/>
      </rPr>
      <t>　蘆竹區
　</t>
    </r>
    <r>
      <rPr>
        <sz val="10"/>
        <rFont val="Arial Narrow"/>
        <family val="2"/>
      </rPr>
      <t>Luzhu District</t>
    </r>
    <phoneticPr fontId="18" type="noConversion"/>
  </si>
  <si>
    <r>
      <rPr>
        <sz val="10"/>
        <rFont val="華康粗圓體"/>
        <family val="3"/>
        <charset val="136"/>
      </rPr>
      <t>　大園區
　</t>
    </r>
    <r>
      <rPr>
        <sz val="10"/>
        <rFont val="Arial Narrow"/>
        <family val="2"/>
      </rPr>
      <t>Dayuan District</t>
    </r>
    <phoneticPr fontId="18" type="noConversion"/>
  </si>
  <si>
    <r>
      <rPr>
        <sz val="10"/>
        <rFont val="華康粗圓體"/>
        <family val="3"/>
        <charset val="136"/>
      </rPr>
      <t>　龜山區
　</t>
    </r>
    <r>
      <rPr>
        <sz val="10"/>
        <rFont val="Arial Narrow"/>
        <family val="2"/>
      </rPr>
      <t>Guishan District</t>
    </r>
    <phoneticPr fontId="18" type="noConversion"/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</si>
  <si>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  <phoneticPr fontId="18" type="noConversion"/>
  </si>
  <si>
    <r>
      <rPr>
        <sz val="10"/>
        <rFont val="華康粗圓體"/>
        <family val="3"/>
        <charset val="136"/>
      </rPr>
      <t xml:space="preserve">區內之住址變更人數
</t>
    </r>
    <r>
      <rPr>
        <sz val="10"/>
        <rFont val="Arial Narrow"/>
        <family val="2"/>
      </rPr>
      <t>Change Residence</t>
    </r>
    <phoneticPr fontId="18" type="noConversion"/>
  </si>
  <si>
    <r>
      <rPr>
        <sz val="10"/>
        <rFont val="華康粗圓體"/>
        <family val="3"/>
        <charset val="136"/>
      </rPr>
      <t>出生人數</t>
    </r>
    <r>
      <rPr>
        <sz val="10"/>
        <rFont val="Arial Narrow"/>
        <family val="2"/>
      </rPr>
      <t xml:space="preserve">  No. of Births</t>
    </r>
  </si>
  <si>
    <r>
      <t xml:space="preserve"> </t>
    </r>
    <r>
      <rPr>
        <sz val="10"/>
        <rFont val="華康粗圓體"/>
        <family val="3"/>
        <charset val="136"/>
      </rPr>
      <t>死亡人數</t>
    </r>
    <r>
      <rPr>
        <sz val="10"/>
        <rFont val="Arial Narrow"/>
        <family val="2"/>
      </rPr>
      <t xml:space="preserve"> No. of Deaths</t>
    </r>
  </si>
  <si>
    <r>
      <rPr>
        <sz val="10"/>
        <rFont val="華康粗圓體"/>
        <family val="3"/>
        <charset val="136"/>
      </rPr>
      <t>粗出生率</t>
    </r>
  </si>
  <si>
    <r>
      <rPr>
        <sz val="10"/>
        <rFont val="華康粗圓體"/>
        <family val="3"/>
        <charset val="136"/>
      </rPr>
      <t>粗死亡率</t>
    </r>
  </si>
  <si>
    <r>
      <rPr>
        <sz val="10"/>
        <rFont val="華康粗圓體"/>
        <family val="3"/>
        <charset val="136"/>
      </rPr>
      <t>結婚</t>
    </r>
    <r>
      <rPr>
        <sz val="10"/>
        <rFont val="Arial Narrow"/>
        <family val="2"/>
      </rPr>
      <t xml:space="preserve"> Married</t>
    </r>
  </si>
  <si>
    <r>
      <rPr>
        <sz val="10"/>
        <rFont val="華康粗圓體"/>
        <family val="3"/>
        <charset val="136"/>
      </rPr>
      <t>對數</t>
    </r>
  </si>
  <si>
    <r>
      <rPr>
        <sz val="10"/>
        <rFont val="華康粗圓體"/>
        <family val="3"/>
        <charset val="136"/>
      </rPr>
      <t>粗結婚率</t>
    </r>
  </si>
  <si>
    <r>
      <rPr>
        <sz val="10"/>
        <rFont val="華康粗圓體"/>
        <family val="3"/>
        <charset val="136"/>
      </rPr>
      <t>粗離婚率</t>
    </r>
  </si>
  <si>
    <r>
      <rPr>
        <sz val="10"/>
        <rFont val="華康粗圓體"/>
        <family val="3"/>
        <charset val="136"/>
      </rPr>
      <t>遷　入</t>
    </r>
  </si>
  <si>
    <r>
      <rPr>
        <sz val="10"/>
        <rFont val="華康粗圓體"/>
        <family val="3"/>
        <charset val="136"/>
      </rPr>
      <t>遷　出</t>
    </r>
  </si>
  <si>
    <r>
      <rPr>
        <sz val="10"/>
        <rFont val="華康粗圓體"/>
        <family val="3"/>
        <charset val="136"/>
      </rPr>
      <t>年中</t>
    </r>
  </si>
  <si>
    <r>
      <rPr>
        <sz val="10"/>
        <rFont val="華康粗圓體"/>
        <family val="3"/>
        <charset val="136"/>
      </rPr>
      <t>前期</t>
    </r>
  </si>
  <si>
    <r>
      <rPr>
        <sz val="10"/>
        <rFont val="華康粗圓體"/>
        <family val="3"/>
        <charset val="136"/>
      </rPr>
      <t>當期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</si>
  <si>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</si>
  <si>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</si>
  <si>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2-4</t>
    </r>
    <r>
      <rPr>
        <sz val="13"/>
        <rFont val="華康粗圓體"/>
        <family val="3"/>
        <charset val="136"/>
      </rPr>
      <t>、現住人口之年齡結構</t>
    </r>
  </si>
  <si>
    <r>
      <t xml:space="preserve">    85-89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85~89 Years</t>
    </r>
  </si>
  <si>
    <r>
      <t xml:space="preserve">    90-94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90~94 Years</t>
    </r>
  </si>
  <si>
    <r>
      <t xml:space="preserve">    95-99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95~99 Years</t>
    </r>
  </si>
  <si>
    <r>
      <t>100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2"/>
      </rPr>
      <t xml:space="preserve">  Over 100 Years</t>
    </r>
  </si>
  <si>
    <r>
      <rPr>
        <sz val="10"/>
        <rFont val="華康粗圓體"/>
        <family val="3"/>
        <charset val="136"/>
      </rPr>
      <t>　八德區
　</t>
    </r>
    <r>
      <rPr>
        <sz val="10"/>
        <rFont val="Arial Narrow"/>
        <family val="2"/>
      </rPr>
      <t xml:space="preserve">Bade District </t>
    </r>
    <phoneticPr fontId="18" type="noConversion"/>
  </si>
  <si>
    <r>
      <rPr>
        <sz val="10"/>
        <rFont val="華康粗圓體"/>
        <family val="3"/>
        <charset val="136"/>
      </rPr>
      <t>　龍潭區
　</t>
    </r>
    <r>
      <rPr>
        <sz val="10"/>
        <rFont val="Arial Narrow"/>
        <family val="2"/>
      </rPr>
      <t>Longtan District</t>
    </r>
    <phoneticPr fontId="18" type="noConversion"/>
  </si>
  <si>
    <r>
      <rPr>
        <sz val="10"/>
        <rFont val="華康粗圓體"/>
        <family val="3"/>
        <charset val="136"/>
      </rPr>
      <t>　平鎮區
　</t>
    </r>
    <r>
      <rPr>
        <sz val="10"/>
        <rFont val="Arial Narrow"/>
        <family val="2"/>
      </rPr>
      <t>Pingzhen District</t>
    </r>
    <phoneticPr fontId="18" type="noConversion"/>
  </si>
  <si>
    <r>
      <rPr>
        <sz val="10"/>
        <rFont val="華康粗圓體"/>
        <family val="3"/>
        <charset val="136"/>
      </rPr>
      <t>　新屋區
　</t>
    </r>
    <r>
      <rPr>
        <sz val="10"/>
        <rFont val="Arial Narrow"/>
        <family val="2"/>
      </rPr>
      <t xml:space="preserve">Xinwu District </t>
    </r>
    <phoneticPr fontId="18" type="noConversion"/>
  </si>
  <si>
    <r>
      <rPr>
        <sz val="10"/>
        <rFont val="華康粗圓體"/>
        <family val="3"/>
        <charset val="136"/>
      </rPr>
      <t>　觀音區
　</t>
    </r>
    <r>
      <rPr>
        <sz val="10"/>
        <rFont val="Arial Narrow"/>
        <family val="2"/>
      </rPr>
      <t>Guanyin District</t>
    </r>
    <phoneticPr fontId="18" type="noConversion"/>
  </si>
  <si>
    <r>
      <rPr>
        <sz val="10"/>
        <rFont val="華康粗圓體"/>
        <family val="3"/>
        <charset val="136"/>
      </rPr>
      <t>　復興區
　</t>
    </r>
    <r>
      <rPr>
        <sz val="10"/>
        <rFont val="Arial Narrow"/>
        <family val="2"/>
      </rPr>
      <t>Fuxing District</t>
    </r>
    <phoneticPr fontId="18" type="noConversion"/>
  </si>
  <si>
    <r>
      <rPr>
        <sz val="10"/>
        <rFont val="華康粗圓體"/>
        <family val="3"/>
        <charset val="136"/>
      </rPr>
      <t>　</t>
    </r>
  </si>
  <si>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然
增加率</t>
    </r>
    <phoneticPr fontId="18" type="noConversion"/>
  </si>
  <si>
    <r>
      <rPr>
        <sz val="10"/>
        <rFont val="華康粗圓體"/>
        <family val="3"/>
        <charset val="136"/>
      </rPr>
      <t>遷入率</t>
    </r>
    <phoneticPr fontId="18" type="noConversion"/>
  </si>
  <si>
    <r>
      <rPr>
        <sz val="10"/>
        <rFont val="華康粗圓體"/>
        <family val="3"/>
        <charset val="136"/>
      </rPr>
      <t>遷出率</t>
    </r>
    <phoneticPr fontId="18" type="noConversion"/>
  </si>
  <si>
    <r>
      <rPr>
        <sz val="10"/>
        <rFont val="華康粗圓體"/>
        <family val="3"/>
        <charset val="136"/>
      </rPr>
      <t>社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會
增加率</t>
    </r>
    <phoneticPr fontId="18" type="noConversion"/>
  </si>
  <si>
    <r>
      <rPr>
        <sz val="10"/>
        <rFont val="華康粗圓體"/>
        <family val="3"/>
        <charset val="136"/>
      </rPr>
      <t>說明：粗出生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</si>
  <si>
    <r>
      <rPr>
        <sz val="10"/>
        <rFont val="華康粗圓體"/>
        <family val="3"/>
        <charset val="136"/>
      </rPr>
      <t>　　　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婚對數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</si>
  <si>
    <r>
      <rPr>
        <sz val="10"/>
        <rFont val="華康粗圓體"/>
        <family val="3"/>
        <charset val="136"/>
      </rPr>
      <t>自他省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</si>
  <si>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自本省他縣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</si>
  <si>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9.4"/>
        <rFont val="華康粗圓體"/>
        <family val="3"/>
        <charset val="136"/>
      </rPr>
      <t>資料來源：本府民政局。</t>
    </r>
  </si>
  <si>
    <r>
      <rPr>
        <sz val="9.4"/>
        <rFont val="華康粗圓體"/>
        <family val="3"/>
        <charset val="136"/>
      </rPr>
      <t>說明：扶老比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</si>
  <si>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扶幼比</t>
    </r>
    <r>
      <rPr>
        <sz val="9.4"/>
        <rFont val="Arial Narrow"/>
        <family val="2"/>
      </rPr>
      <t>=0-14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</si>
  <si>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扶養比</t>
    </r>
    <r>
      <rPr>
        <sz val="9.4"/>
        <rFont val="Arial Narrow"/>
        <family val="2"/>
      </rPr>
      <t>=(0-14</t>
    </r>
    <r>
      <rPr>
        <sz val="9.4"/>
        <rFont val="華康粗圓體"/>
        <family val="3"/>
        <charset val="136"/>
      </rPr>
      <t>歲</t>
    </r>
    <r>
      <rPr>
        <sz val="9.4"/>
        <rFont val="Arial Narrow"/>
        <family val="2"/>
      </rPr>
      <t>+65</t>
    </r>
    <r>
      <rPr>
        <sz val="9.4"/>
        <rFont val="華康粗圓體"/>
        <family val="3"/>
        <charset val="136"/>
      </rPr>
      <t>歲以上</t>
    </r>
    <r>
      <rPr>
        <sz val="9.4"/>
        <rFont val="Arial Narrow"/>
        <family val="2"/>
      </rPr>
      <t>)</t>
    </r>
    <r>
      <rPr>
        <sz val="9.4"/>
        <rFont val="華康粗圓體"/>
        <family val="3"/>
        <charset val="136"/>
      </rPr>
      <t>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</si>
  <si>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老化指數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</si>
  <si>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"/>
        <rFont val="華康粗圓體"/>
        <family val="3"/>
        <charset val="136"/>
      </rPr>
      <t>大學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含獨立學院</t>
    </r>
    <r>
      <rPr>
        <sz val="9"/>
        <rFont val="Arial Narrow"/>
        <family val="2"/>
      </rPr>
      <t>)
University &amp; College</t>
    </r>
  </si>
  <si>
    <r>
      <rPr>
        <sz val="9"/>
        <rFont val="華康粗圓體"/>
        <family val="3"/>
        <charset val="136"/>
      </rPr>
      <t>專科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　　</t>
    </r>
    <phoneticPr fontId="18" type="noConversion"/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</si>
  <si>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中
</t>
    </r>
    <r>
      <rPr>
        <sz val="9"/>
        <rFont val="Arial Narrow"/>
        <family val="2"/>
      </rPr>
      <t>Junior High School</t>
    </r>
    <phoneticPr fontId="18" type="noConversion"/>
  </si>
  <si>
    <r>
      <rPr>
        <sz val="9"/>
        <rFont val="華康粗圓體"/>
        <family val="3"/>
        <charset val="136"/>
      </rPr>
      <t xml:space="preserve">初職
</t>
    </r>
    <r>
      <rPr>
        <sz val="9"/>
        <rFont val="Arial Narrow"/>
        <family val="2"/>
      </rPr>
      <t>Junior Vocational School</t>
    </r>
    <phoneticPr fontId="18" type="noConversion"/>
  </si>
  <si>
    <r>
      <rPr>
        <sz val="9"/>
        <rFont val="華康粗圓體"/>
        <family val="3"/>
        <charset val="136"/>
      </rPr>
      <t>不識
字者</t>
    </r>
  </si>
  <si>
    <r>
      <rPr>
        <sz val="9"/>
        <rFont val="華康粗圓體"/>
        <family val="3"/>
        <charset val="136"/>
      </rPr>
      <t xml:space="preserve">前三年
</t>
    </r>
    <r>
      <rPr>
        <sz val="9"/>
        <rFont val="Arial Narrow"/>
        <family val="2"/>
      </rPr>
      <t>First 3 Years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</si>
  <si>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</si>
  <si>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  <charset val="136"/>
      </rPr>
      <t>畢業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</si>
  <si>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</si>
  <si>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</si>
  <si>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</si>
  <si>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</si>
  <si>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</si>
  <si>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  <charset val="136"/>
      </rPr>
      <t xml:space="preserve">國小
</t>
    </r>
    <r>
      <rPr>
        <sz val="9"/>
        <rFont val="Arial Narrow"/>
        <family val="2"/>
      </rPr>
      <t>Primary School</t>
    </r>
    <phoneticPr fontId="18" type="noConversion"/>
  </si>
  <si>
    <r>
      <rPr>
        <sz val="9"/>
        <rFont val="華康粗圓體"/>
        <family val="3"/>
        <charset val="136"/>
      </rPr>
      <t>年底及
年齡組別</t>
    </r>
    <phoneticPr fontId="18" type="noConversion"/>
  </si>
  <si>
    <r>
      <rPr>
        <sz val="9"/>
        <rFont val="華康粗圓體"/>
        <family val="3"/>
        <charset val="136"/>
      </rPr>
      <t>總　計</t>
    </r>
  </si>
  <si>
    <r>
      <rPr>
        <sz val="9"/>
        <rFont val="華康粗圓體"/>
        <family val="3"/>
        <charset val="136"/>
      </rPr>
      <t>合　計</t>
    </r>
  </si>
  <si>
    <r>
      <rPr>
        <sz val="9"/>
        <rFont val="華康粗圓體"/>
        <family val="3"/>
        <charset val="136"/>
      </rPr>
      <t>後二年</t>
    </r>
    <phoneticPr fontId="18" type="noConversion"/>
  </si>
  <si>
    <t>Un-graduated</t>
  </si>
  <si>
    <t>Un-graduated</t>
    <phoneticPr fontId="18" type="noConversion"/>
  </si>
  <si>
    <r>
      <t>15-19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15~19 Years</t>
    </r>
    <phoneticPr fontId="18" type="noConversion"/>
  </si>
  <si>
    <r>
      <t>35-39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35~39 Years</t>
    </r>
    <phoneticPr fontId="18" type="noConversion"/>
  </si>
  <si>
    <r>
      <t>45-49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45~49 Years</t>
    </r>
    <phoneticPr fontId="18" type="noConversion"/>
  </si>
  <si>
    <r>
      <t>50-54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50~54 Years</t>
    </r>
    <phoneticPr fontId="18" type="noConversion"/>
  </si>
  <si>
    <r>
      <t>65</t>
    </r>
    <r>
      <rPr>
        <sz val="9"/>
        <rFont val="華康粗圓體"/>
        <family val="3"/>
        <charset val="136"/>
      </rPr>
      <t xml:space="preserve">歲以上
</t>
    </r>
    <r>
      <rPr>
        <sz val="9"/>
        <rFont val="Arial Narrow"/>
        <family val="2"/>
      </rPr>
      <t>Over 65 Years</t>
    </r>
    <phoneticPr fontId="18" type="noConversion"/>
  </si>
  <si>
    <r>
      <rPr>
        <sz val="9"/>
        <rFont val="華康粗圓體"/>
        <family val="3"/>
        <charset val="136"/>
      </rPr>
      <t>年底及
區別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</si>
  <si>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</si>
  <si>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</si>
  <si>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</si>
  <si>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</si>
  <si>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</si>
  <si>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</si>
  <si>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</si>
  <si>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2015</t>
    </r>
  </si>
  <si>
    <t>End of  Year</t>
    <phoneticPr fontId="18" type="noConversion"/>
  </si>
  <si>
    <t>Graduated</t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</si>
  <si>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</si>
  <si>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</si>
  <si>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</si>
  <si>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</si>
  <si>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</si>
  <si>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</si>
  <si>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</si>
  <si>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</si>
  <si>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</si>
  <si>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</si>
  <si>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</si>
  <si>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</si>
  <si>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</si>
  <si>
    <r>
      <rPr>
        <sz val="9"/>
        <rFont val="華康粗圓體"/>
        <family val="3"/>
        <charset val="136"/>
      </rPr>
      <t>年底別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</si>
  <si>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</si>
  <si>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</si>
  <si>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</si>
  <si>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</si>
  <si>
    <r>
      <rPr>
        <sz val="9"/>
        <rFont val="華康粗圓體"/>
        <family val="3"/>
        <charset val="136"/>
      </rPr>
      <t xml:space="preserve">五專前三年
</t>
    </r>
    <r>
      <rPr>
        <sz val="9"/>
        <rFont val="Arial Narrow"/>
        <family val="2"/>
      </rPr>
      <t>First 3 Years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</si>
  <si>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</si>
  <si>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0"/>
        <rFont val="華康粗圓體"/>
        <family val="3"/>
        <charset val="136"/>
      </rPr>
      <t>資料來源：本府民政局。</t>
    </r>
    <phoneticPr fontId="18" type="noConversion"/>
  </si>
  <si>
    <r>
      <rPr>
        <sz val="9"/>
        <rFont val="華康粗圓體"/>
        <family val="3"/>
        <charset val="136"/>
      </rPr>
      <t>研究所</t>
    </r>
    <r>
      <rPr>
        <sz val="9"/>
        <rFont val="Arial Narrow"/>
        <family val="2"/>
      </rPr>
      <t xml:space="preserve">  Graduate School</t>
    </r>
    <phoneticPr fontId="18" type="noConversion"/>
  </si>
  <si>
    <r>
      <rPr>
        <sz val="9"/>
        <rFont val="華康粗圓體"/>
        <family val="3"/>
        <charset val="136"/>
      </rPr>
      <t>專科</t>
    </r>
    <phoneticPr fontId="18" type="noConversion"/>
  </si>
  <si>
    <r>
      <rPr>
        <sz val="9"/>
        <rFont val="華康粗圓體"/>
        <family val="3"/>
        <charset val="136"/>
      </rPr>
      <t>高級中等　</t>
    </r>
    <r>
      <rPr>
        <sz val="9"/>
        <rFont val="Arial Narrow"/>
        <family val="2"/>
      </rPr>
      <t>Senior Secondary School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</si>
  <si>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18" type="noConversion"/>
  </si>
  <si>
    <r>
      <rPr>
        <sz val="9"/>
        <rFont val="華康粗圓體"/>
        <family val="3"/>
        <charset val="136"/>
      </rPr>
      <t xml:space="preserve">小學
</t>
    </r>
    <r>
      <rPr>
        <sz val="9"/>
        <rFont val="Arial Narrow"/>
        <family val="2"/>
      </rPr>
      <t>Primary School</t>
    </r>
    <phoneticPr fontId="18" type="noConversion"/>
  </si>
  <si>
    <r>
      <rPr>
        <sz val="9"/>
        <rFont val="華康粗圓體"/>
        <family val="3"/>
        <charset val="136"/>
      </rPr>
      <t>性別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</si>
  <si>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歲以上現住人口之教育程度－按年齡別分（續）</t>
    </r>
    <r>
      <rPr>
        <sz val="13"/>
        <rFont val="Arial Narrow"/>
        <family val="2"/>
      </rPr>
      <t xml:space="preserve">                                       </t>
    </r>
    <phoneticPr fontId="18" type="noConversion"/>
  </si>
  <si>
    <r>
      <t xml:space="preserve">        </t>
    </r>
    <r>
      <rPr>
        <sz val="9"/>
        <rFont val="華康粗圓體"/>
        <family val="3"/>
        <charset val="136"/>
      </rPr>
      <t>專科</t>
    </r>
    <phoneticPr fontId="18" type="noConversion"/>
  </si>
  <si>
    <r>
      <t>20-24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20~24 Years</t>
    </r>
    <phoneticPr fontId="18" type="noConversion"/>
  </si>
  <si>
    <r>
      <t>25-29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25~29 Years</t>
    </r>
    <phoneticPr fontId="18" type="noConversion"/>
  </si>
  <si>
    <r>
      <t>30-34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30~34 Years</t>
    </r>
    <phoneticPr fontId="18" type="noConversion"/>
  </si>
  <si>
    <r>
      <t>40-44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40~44 Years</t>
    </r>
    <phoneticPr fontId="18" type="noConversion"/>
  </si>
  <si>
    <r>
      <t>55-59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55~59 Years</t>
    </r>
    <phoneticPr fontId="18" type="noConversion"/>
  </si>
  <si>
    <r>
      <t>60-64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60~64 Years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</si>
  <si>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2009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</si>
  <si>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</si>
  <si>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  <phoneticPr fontId="18" type="noConversion"/>
  </si>
  <si>
    <r>
      <rPr>
        <sz val="10"/>
        <rFont val="華康粗圓體"/>
        <family val="3"/>
        <charset val="136"/>
      </rPr>
      <t>　中壢區
　</t>
    </r>
    <r>
      <rPr>
        <sz val="10"/>
        <rFont val="Arial Narrow"/>
        <family val="2"/>
      </rPr>
      <t xml:space="preserve">Zhongli District 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</si>
  <si>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2 </t>
    </r>
    <r>
      <rPr>
        <sz val="13"/>
        <rFont val="華康粗圓體"/>
        <family val="3"/>
        <charset val="136"/>
      </rPr>
      <t>完）</t>
    </r>
    <phoneticPr fontId="18" type="noConversion"/>
  </si>
  <si>
    <r>
      <rPr>
        <sz val="10"/>
        <rFont val="華康粗圓體"/>
        <family val="3"/>
        <charset val="136"/>
      </rPr>
      <t>年及區別</t>
    </r>
    <phoneticPr fontId="18" type="noConversion"/>
  </si>
  <si>
    <r>
      <rPr>
        <sz val="10"/>
        <rFont val="華康粗圓體"/>
        <family val="3"/>
        <charset val="136"/>
      </rPr>
      <t>往本市他區</t>
    </r>
    <phoneticPr fontId="18" type="noConversion"/>
  </si>
  <si>
    <r>
      <rPr>
        <sz val="10"/>
        <rFont val="華康粗圓體"/>
        <family val="3"/>
        <charset val="136"/>
      </rPr>
      <t>自本市他區</t>
    </r>
    <phoneticPr fontId="18" type="noConversion"/>
  </si>
  <si>
    <r>
      <rPr>
        <sz val="10"/>
        <rFont val="華康粗圓體"/>
        <family val="3"/>
        <charset val="136"/>
      </rPr>
      <t>說　　明：本表村里數及鄰數係指設有戶籍之戶籍登記資料。</t>
    </r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</si>
  <si>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</si>
  <si>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>　桃園區
　</t>
    </r>
    <r>
      <rPr>
        <sz val="10"/>
        <rFont val="Arial Narrow"/>
        <family val="2"/>
      </rPr>
      <t>Taoyuan District</t>
    </r>
    <phoneticPr fontId="18" type="noConversion"/>
  </si>
  <si>
    <r>
      <rPr>
        <sz val="10"/>
        <rFont val="華康粗圓體"/>
        <family val="3"/>
        <charset val="136"/>
      </rPr>
      <t>年底別</t>
    </r>
    <phoneticPr fontId="18" type="noConversion"/>
  </si>
  <si>
    <r>
      <rPr>
        <sz val="10"/>
        <rFont val="華康粗圓體"/>
        <family val="3"/>
        <charset val="136"/>
      </rPr>
      <t>離婚</t>
    </r>
    <r>
      <rPr>
        <sz val="10"/>
        <rFont val="Arial Narrow"/>
        <family val="2"/>
      </rPr>
      <t xml:space="preserve"> Divorced</t>
    </r>
    <phoneticPr fontId="18" type="noConversion"/>
  </si>
  <si>
    <t>Junior</t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</si>
  <si>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  End of 2017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</si>
  <si>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</si>
  <si>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2017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</si>
  <si>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2016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</si>
  <si>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2017</t>
    </r>
    <phoneticPr fontId="18" type="noConversion"/>
  </si>
  <si>
    <t>0-14</t>
    <phoneticPr fontId="18" type="noConversion"/>
  </si>
  <si>
    <t>15-64</t>
    <phoneticPr fontId="18" type="noConversion"/>
  </si>
  <si>
    <t>65+</t>
    <phoneticPr fontId="18" type="noConversion"/>
  </si>
  <si>
    <r>
      <rPr>
        <sz val="9"/>
        <rFont val="華康粗圓體"/>
        <family val="3"/>
        <charset val="136"/>
      </rPr>
      <t xml:space="preserve">桃園區
</t>
    </r>
    <r>
      <rPr>
        <sz val="9"/>
        <rFont val="Arial Narrow"/>
        <family val="2"/>
      </rPr>
      <t>Taoyuan
District</t>
    </r>
    <phoneticPr fontId="18" type="noConversion"/>
  </si>
  <si>
    <r>
      <rPr>
        <sz val="9"/>
        <rFont val="華康粗圓體"/>
        <family val="3"/>
        <charset val="136"/>
      </rPr>
      <t xml:space="preserve">中壢區
</t>
    </r>
    <r>
      <rPr>
        <sz val="9"/>
        <rFont val="Arial Narrow"/>
        <family val="2"/>
      </rPr>
      <t>Zhongli
District</t>
    </r>
    <phoneticPr fontId="18" type="noConversion"/>
  </si>
  <si>
    <r>
      <rPr>
        <sz val="9"/>
        <rFont val="華康粗圓體"/>
        <family val="3"/>
        <charset val="136"/>
      </rPr>
      <t xml:space="preserve">大溪區
</t>
    </r>
    <r>
      <rPr>
        <sz val="9"/>
        <rFont val="Arial Narrow"/>
        <family val="2"/>
      </rPr>
      <t>Daxi
District</t>
    </r>
    <phoneticPr fontId="18" type="noConversion"/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</si>
  <si>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
District</t>
    </r>
    <phoneticPr fontId="18" type="noConversion"/>
  </si>
  <si>
    <r>
      <rPr>
        <sz val="9"/>
        <rFont val="華康粗圓體"/>
        <family val="3"/>
        <charset val="136"/>
      </rPr>
      <t xml:space="preserve">蘆竹區
</t>
    </r>
    <r>
      <rPr>
        <sz val="9"/>
        <rFont val="Arial Narrow"/>
        <family val="2"/>
      </rPr>
      <t>Luzhu
District</t>
    </r>
    <phoneticPr fontId="18" type="noConversion"/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</si>
  <si>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
District</t>
    </r>
    <phoneticPr fontId="18" type="noConversion"/>
  </si>
  <si>
    <r>
      <rPr>
        <sz val="9"/>
        <rFont val="華康粗圓體"/>
        <family val="3"/>
        <charset val="136"/>
      </rPr>
      <t xml:space="preserve">龜山區
</t>
    </r>
    <r>
      <rPr>
        <sz val="9"/>
        <rFont val="Arial Narrow"/>
        <family val="2"/>
      </rPr>
      <t>Guishan
District</t>
    </r>
    <phoneticPr fontId="18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</si>
  <si>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>Bade
District</t>
    </r>
    <phoneticPr fontId="18" type="noConversion"/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</si>
  <si>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 District</t>
    </r>
    <phoneticPr fontId="18" type="noConversion"/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</si>
  <si>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
District</t>
    </r>
    <phoneticPr fontId="18" type="noConversion"/>
  </si>
  <si>
    <r>
      <rPr>
        <sz val="9"/>
        <rFont val="華康粗圓體"/>
        <family val="3"/>
        <charset val="136"/>
      </rPr>
      <t xml:space="preserve">新屋區
</t>
    </r>
    <r>
      <rPr>
        <sz val="9"/>
        <rFont val="Arial Narrow"/>
        <family val="2"/>
      </rPr>
      <t xml:space="preserve">Xinwu
District </t>
    </r>
    <phoneticPr fontId="18" type="noConversion"/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</si>
  <si>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
District</t>
    </r>
    <phoneticPr fontId="18" type="noConversion"/>
  </si>
  <si>
    <r>
      <rPr>
        <sz val="9"/>
        <rFont val="華康粗圓體"/>
        <family val="3"/>
        <charset val="136"/>
      </rPr>
      <t xml:space="preserve">復興區
</t>
    </r>
    <r>
      <rPr>
        <sz val="9"/>
        <rFont val="Arial Narrow"/>
        <family val="2"/>
      </rPr>
      <t>Fuxing
District</t>
    </r>
    <phoneticPr fontId="18" type="noConversion"/>
  </si>
  <si>
    <t>Note : 1.From 2009, "Graduate School" shall be separated into "Doctor" and "Master".</t>
    <phoneticPr fontId="18" type="noConversion"/>
  </si>
  <si>
    <r>
      <rPr>
        <sz val="9"/>
        <rFont val="華康粗圓體"/>
        <family val="3"/>
        <charset val="136"/>
      </rPr>
      <t>說明：</t>
    </r>
    <r>
      <rPr>
        <sz val="9"/>
        <rFont val="Arial Narrow"/>
        <family val="2"/>
      </rPr>
      <t>1.98</t>
    </r>
    <r>
      <rPr>
        <sz val="9"/>
        <rFont val="華康粗圓體"/>
        <family val="3"/>
        <charset val="136"/>
      </rPr>
      <t>年起統計項目「研究所」分列為「博士」及「碩士」。</t>
    </r>
    <phoneticPr fontId="18" type="noConversion"/>
  </si>
  <si>
    <r>
      <rPr>
        <sz val="9"/>
        <color theme="0"/>
        <rFont val="華康粗圓體"/>
        <family val="3"/>
        <charset val="136"/>
      </rPr>
      <t>說明：</t>
    </r>
    <r>
      <rPr>
        <sz val="9"/>
        <rFont val="Arial Narrow"/>
        <family val="2"/>
      </rPr>
      <t>2.105</t>
    </r>
    <r>
      <rPr>
        <sz val="9"/>
        <rFont val="華康粗圓體"/>
        <family val="3"/>
        <charset val="136"/>
      </rPr>
      <t>年起依「中華民國教育程度及學科標準分類」第</t>
    </r>
    <r>
      <rPr>
        <sz val="9"/>
        <rFont val="Arial Narrow"/>
        <family val="2"/>
      </rPr>
      <t>5</t>
    </r>
    <r>
      <rPr>
        <sz val="9"/>
        <rFont val="華康粗圓體"/>
        <family val="3"/>
        <charset val="136"/>
      </rPr>
      <t>次修訂，統計項目「高中」及「高職」修正為「普通教育（高</t>
    </r>
    <phoneticPr fontId="18" type="noConversion"/>
  </si>
  <si>
    <r>
      <rPr>
        <sz val="9"/>
        <color theme="0"/>
        <rFont val="華康粗圓體"/>
        <family val="3"/>
        <charset val="136"/>
      </rPr>
      <t>說明：</t>
    </r>
    <r>
      <rPr>
        <sz val="9"/>
        <color theme="0"/>
        <rFont val="Arial Narrow"/>
        <family val="2"/>
      </rPr>
      <t>2.</t>
    </r>
    <r>
      <rPr>
        <sz val="9"/>
        <rFont val="華康粗圓體"/>
        <family val="3"/>
        <charset val="136"/>
      </rPr>
      <t>中）」及「職業教育（高職）」。</t>
    </r>
    <phoneticPr fontId="18" type="noConversion"/>
  </si>
  <si>
    <r>
      <rPr>
        <sz val="9"/>
        <color theme="0"/>
        <rFont val="Arial Narrow"/>
        <family val="2"/>
      </rPr>
      <t>Note : 2.</t>
    </r>
    <r>
      <rPr>
        <sz val="9"/>
        <rFont val="Arial Narrow"/>
        <family val="2"/>
      </rPr>
      <t>in chinese was renamed from 2016.</t>
    </r>
    <phoneticPr fontId="18" type="noConversion"/>
  </si>
  <si>
    <t>Note : 2.According to Standard Education Attainment and Course of Study Classification, Rev.5 , Senior High School and Vocational High School</t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</si>
  <si>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</si>
  <si>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2-8</t>
    </r>
    <r>
      <rPr>
        <sz val="13"/>
        <rFont val="華康粗圓體"/>
        <family val="3"/>
        <charset val="136"/>
      </rPr>
      <t>、現住人口之婚姻狀況－按區別分</t>
    </r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</si>
  <si>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</si>
  <si>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Total</t>
    </r>
    <phoneticPr fontId="18" type="noConversion"/>
  </si>
  <si>
    <r>
      <rPr>
        <sz val="10"/>
        <rFont val="華康粗圓體"/>
        <family val="3"/>
        <charset val="136"/>
      </rPr>
      <t xml:space="preserve">未婚
</t>
    </r>
    <r>
      <rPr>
        <sz val="10"/>
        <rFont val="Arial Narrow"/>
        <family val="2"/>
      </rPr>
      <t>Unmarried</t>
    </r>
    <phoneticPr fontId="18" type="noConversion"/>
  </si>
  <si>
    <r>
      <rPr>
        <sz val="10"/>
        <rFont val="華康粗圓體"/>
        <family val="3"/>
        <charset val="136"/>
      </rPr>
      <t xml:space="preserve">有偶
</t>
    </r>
    <r>
      <rPr>
        <sz val="10"/>
        <rFont val="Arial Narrow"/>
        <family val="2"/>
      </rPr>
      <t>Currently Married</t>
    </r>
    <phoneticPr fontId="18" type="noConversion"/>
  </si>
  <si>
    <r>
      <rPr>
        <sz val="10"/>
        <rFont val="華康粗圓體"/>
        <family val="3"/>
        <charset val="136"/>
      </rPr>
      <t xml:space="preserve">離婚
</t>
    </r>
    <r>
      <rPr>
        <sz val="10"/>
        <rFont val="Arial Narrow"/>
        <family val="2"/>
      </rPr>
      <t>Divorced</t>
    </r>
    <phoneticPr fontId="18" type="noConversion"/>
  </si>
  <si>
    <r>
      <rPr>
        <sz val="10"/>
        <rFont val="華康粗圓體"/>
        <family val="3"/>
        <charset val="136"/>
      </rPr>
      <t xml:space="preserve">喪偶
</t>
    </r>
    <r>
      <rPr>
        <sz val="10"/>
        <rFont val="Arial Narrow"/>
        <family val="2"/>
      </rPr>
      <t>Widowed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</si>
  <si>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2017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</si>
  <si>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2-7</t>
    </r>
    <r>
      <rPr>
        <sz val="13"/>
        <rFont val="華康粗圓體"/>
        <family val="3"/>
        <charset val="136"/>
      </rPr>
      <t>、現住人口之婚姻狀況－按年齡別分</t>
    </r>
    <phoneticPr fontId="18" type="noConversion"/>
  </si>
  <si>
    <r>
      <rPr>
        <sz val="10"/>
        <rFont val="華康粗圓體"/>
        <family val="3"/>
        <charset val="136"/>
      </rPr>
      <t>總計　</t>
    </r>
    <r>
      <rPr>
        <sz val="10"/>
        <rFont val="Arial Narrow"/>
        <family val="2"/>
      </rPr>
      <t>Grand Total</t>
    </r>
    <phoneticPr fontId="18" type="noConversion"/>
  </si>
  <si>
    <r>
      <rPr>
        <sz val="10"/>
        <rFont val="華康粗圓體"/>
        <family val="3"/>
        <charset val="136"/>
      </rPr>
      <t>未婚　</t>
    </r>
    <r>
      <rPr>
        <sz val="10"/>
        <rFont val="Arial Narrow"/>
        <family val="2"/>
      </rPr>
      <t>Unmarried</t>
    </r>
    <phoneticPr fontId="18" type="noConversion"/>
  </si>
  <si>
    <r>
      <t xml:space="preserve">   </t>
    </r>
    <r>
      <rPr>
        <sz val="10"/>
        <rFont val="華康粗圓體"/>
        <family val="3"/>
        <charset val="136"/>
      </rPr>
      <t>有偶　</t>
    </r>
    <r>
      <rPr>
        <sz val="10"/>
        <rFont val="Arial Narrow"/>
        <family val="2"/>
      </rPr>
      <t xml:space="preserve">Currently Married  </t>
    </r>
    <phoneticPr fontId="18" type="noConversion"/>
  </si>
  <si>
    <r>
      <rPr>
        <sz val="10"/>
        <rFont val="華康粗圓體"/>
        <family val="3"/>
        <charset val="136"/>
      </rPr>
      <t>離婚　</t>
    </r>
    <r>
      <rPr>
        <sz val="10"/>
        <rFont val="Arial Narrow"/>
        <family val="2"/>
      </rPr>
      <t>Divorced</t>
    </r>
    <phoneticPr fontId="18" type="noConversion"/>
  </si>
  <si>
    <r>
      <rPr>
        <sz val="10"/>
        <rFont val="華康粗圓體"/>
        <family val="3"/>
        <charset val="136"/>
      </rPr>
      <t>喪偶　</t>
    </r>
    <r>
      <rPr>
        <sz val="10"/>
        <rFont val="Arial Narrow"/>
        <family val="2"/>
      </rPr>
      <t>Widowed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</si>
  <si>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</si>
  <si>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18" type="noConversion"/>
  </si>
  <si>
    <r>
      <t xml:space="preserve"> </t>
    </r>
    <r>
      <rPr>
        <sz val="10"/>
        <rFont val="華康粗圓體"/>
        <family val="3"/>
        <charset val="136"/>
      </rPr>
      <t>未滿</t>
    </r>
    <r>
      <rPr>
        <sz val="10"/>
        <rFont val="Arial Narrow"/>
        <family val="2"/>
      </rPr>
      <t xml:space="preserve"> 15 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Under 15 Years</t>
    </r>
    <phoneticPr fontId="18" type="noConversion"/>
  </si>
  <si>
    <r>
      <rPr>
        <sz val="9"/>
        <rFont val="華康粗圓體"/>
        <family val="3"/>
        <charset val="136"/>
      </rPr>
      <t>單位：人</t>
    </r>
    <phoneticPr fontId="18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</si>
  <si>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 xml:space="preserve">   Doctor</t>
    </r>
    <phoneticPr fontId="18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</si>
  <si>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 xml:space="preserve">  Master</t>
    </r>
    <phoneticPr fontId="18" type="noConversion"/>
  </si>
  <si>
    <r>
      <rPr>
        <sz val="9"/>
        <rFont val="華康粗圓體"/>
        <family val="3"/>
        <charset val="136"/>
      </rPr>
      <t xml:space="preserve">二、三年制
</t>
    </r>
    <r>
      <rPr>
        <sz val="9"/>
        <rFont val="Arial Narrow"/>
        <family val="2"/>
      </rPr>
      <t>2 or 3 Years System</t>
    </r>
    <phoneticPr fontId="18" type="noConversion"/>
  </si>
  <si>
    <r>
      <rPr>
        <sz val="9"/>
        <rFont val="華康粗圓體"/>
        <family val="3"/>
        <charset val="136"/>
      </rPr>
      <t>五年制</t>
    </r>
    <phoneticPr fontId="18" type="noConversion"/>
  </si>
  <si>
    <r>
      <rPr>
        <sz val="9"/>
        <rFont val="華康粗圓體"/>
        <family val="3"/>
        <charset val="136"/>
      </rPr>
      <t>普通教育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)
Senior High School</t>
    </r>
    <phoneticPr fontId="18" type="noConversion"/>
  </si>
  <si>
    <r>
      <rPr>
        <sz val="9"/>
        <rFont val="華康粗圓體"/>
        <family val="3"/>
        <charset val="136"/>
      </rPr>
      <t>職業教育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高職</t>
    </r>
    <r>
      <rPr>
        <sz val="9"/>
        <rFont val="Arial Narrow"/>
        <family val="2"/>
      </rPr>
      <t>)
 Vocational High School</t>
    </r>
    <phoneticPr fontId="18" type="noConversion"/>
  </si>
  <si>
    <r>
      <rPr>
        <sz val="9"/>
        <rFont val="華康粗圓體"/>
        <family val="3"/>
        <charset val="136"/>
      </rPr>
      <t>二、三年制　</t>
    </r>
    <r>
      <rPr>
        <sz val="9"/>
        <rFont val="Arial Narrow"/>
        <family val="2"/>
      </rPr>
      <t>2 or 3 Years System</t>
    </r>
    <phoneticPr fontId="18" type="noConversion"/>
  </si>
  <si>
    <r>
      <rPr>
        <sz val="10"/>
        <rFont val="華康粗圓體"/>
        <family val="3"/>
        <charset val="136"/>
      </rPr>
      <t xml:space="preserve">年底及區別
</t>
    </r>
    <r>
      <rPr>
        <sz val="10"/>
        <rFont val="Arial Narrow"/>
        <family val="2"/>
      </rPr>
      <t>End of Year &amp; District</t>
    </r>
    <phoneticPr fontId="18" type="noConversion"/>
  </si>
  <si>
    <r>
      <rPr>
        <sz val="10"/>
        <rFont val="華康粗圓體"/>
        <family val="3"/>
        <charset val="136"/>
      </rPr>
      <t>扶養比</t>
    </r>
    <r>
      <rPr>
        <sz val="10"/>
        <rFont val="Arial Narrow"/>
        <family val="2"/>
      </rPr>
      <t>(%)
Dependency Ratio</t>
    </r>
    <phoneticPr fontId="18" type="noConversion"/>
  </si>
  <si>
    <r>
      <rPr>
        <sz val="10"/>
        <rFont val="華康粗圓體"/>
        <family val="3"/>
        <charset val="136"/>
      </rPr>
      <t>老化指數</t>
    </r>
    <r>
      <rPr>
        <sz val="10"/>
        <rFont val="Arial Narrow"/>
        <family val="2"/>
      </rPr>
      <t>(%)
Ageing Index</t>
    </r>
    <phoneticPr fontId="18" type="noConversion"/>
  </si>
  <si>
    <r>
      <t>0-14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</si>
  <si>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15-64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</si>
  <si>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65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</si>
  <si>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比率</t>
    </r>
    <r>
      <rPr>
        <sz val="10"/>
        <rFont val="Arial Narrow"/>
        <family val="2"/>
      </rPr>
      <t>(%)
Rate</t>
    </r>
    <phoneticPr fontId="18" type="noConversion"/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</si>
  <si>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8" type="noConversion"/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</si>
  <si>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  <phoneticPr fontId="18" type="noConversion"/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</si>
  <si>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  <phoneticPr fontId="18" type="noConversion"/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</si>
  <si>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  <phoneticPr fontId="18" type="noConversion"/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</si>
  <si>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  <phoneticPr fontId="18" type="noConversion"/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</si>
  <si>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  <phoneticPr fontId="18" type="noConversion"/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</si>
  <si>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  <phoneticPr fontId="18" type="noConversion"/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</si>
  <si>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  <phoneticPr fontId="18" type="noConversion"/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</si>
  <si>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  <phoneticPr fontId="18" type="noConversion"/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</si>
  <si>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  <phoneticPr fontId="18" type="noConversion"/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</si>
  <si>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  <phoneticPr fontId="18" type="noConversion"/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</si>
  <si>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</si>
  <si>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、現住人口之年齡分配（續）</t>
    </r>
    <phoneticPr fontId="18" type="noConversion"/>
  </si>
  <si>
    <r>
      <t>106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月各區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</si>
  <si>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</si>
  <si>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</t>
    </r>
    <r>
      <rPr>
        <sz val="13"/>
        <rFont val="Arial Narrow"/>
        <family val="2"/>
      </rPr>
      <t xml:space="preserve"> </t>
    </r>
    <phoneticPr fontId="18" type="noConversion"/>
  </si>
  <si>
    <r>
      <rPr>
        <b/>
        <sz val="10"/>
        <rFont val="華康粗圓體"/>
        <family val="3"/>
        <charset val="136"/>
      </rPr>
      <t>粗體需手動改</t>
    </r>
    <phoneticPr fontId="18" type="noConversion"/>
  </si>
  <si>
    <r>
      <t>Couples (</t>
    </r>
    <r>
      <rPr>
        <sz val="10"/>
        <rFont val="華康粗圓體"/>
        <family val="3"/>
        <charset val="136"/>
      </rPr>
      <t>對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</si>
  <si>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其他省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</si>
  <si>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2017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</si>
  <si>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</si>
  <si>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</t>
    </r>
    <phoneticPr fontId="18" type="noConversion"/>
  </si>
  <si>
    <r>
      <rPr>
        <sz val="10"/>
        <rFont val="華康粗圓體"/>
        <family val="3"/>
        <charset val="136"/>
      </rPr>
      <t>遷　　　　　入　　　　　人　　　　　數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</si>
  <si>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2008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</si>
  <si>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2009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</si>
  <si>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2010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</si>
  <si>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2011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</si>
  <si>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2012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</si>
  <si>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2013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</si>
  <si>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</si>
  <si>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</si>
  <si>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2016</t>
    </r>
    <phoneticPr fontId="18" type="noConversion"/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</si>
  <si>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8" type="noConversion"/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</si>
  <si>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  <phoneticPr fontId="18" type="noConversion"/>
  </si>
  <si>
    <r>
      <rPr>
        <sz val="10"/>
        <rFont val="華康粗圓體"/>
        <family val="3"/>
        <charset val="136"/>
      </rPr>
      <t>說明：新北市、臺中市、臺南市及高雄市於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日改制或合併升格為直轄市；高雄市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年以前為合併</t>
    </r>
    <phoneticPr fontId="18" type="noConversion"/>
  </si>
  <si>
    <r>
      <rPr>
        <sz val="10"/>
        <rFont val="華康粗圓體"/>
        <family val="3"/>
        <charset val="136"/>
      </rPr>
      <t>　　　升格前之數值。</t>
    </r>
    <phoneticPr fontId="18" type="noConversion"/>
  </si>
  <si>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   Figures of Kaohsiung County before consolidated in 2010 are included in "Other C. &amp; City of Prov.".</t>
    </r>
    <phoneticPr fontId="18" type="noConversion"/>
  </si>
  <si>
    <t>Indigene of
Mountain</t>
    <phoneticPr fontId="18" type="noConversion"/>
  </si>
  <si>
    <t>Indigene of
Plain-land</t>
    <phoneticPr fontId="18" type="noConversion"/>
  </si>
  <si>
    <t xml:space="preserve"> Total</t>
  </si>
  <si>
    <t>End of Year &amp; District</t>
    <phoneticPr fontId="18" type="noConversion"/>
  </si>
  <si>
    <r>
      <rPr>
        <sz val="10"/>
        <rFont val="華康粗圓體"/>
        <family val="3"/>
        <charset val="136"/>
      </rPr>
      <t>山地原住民族　</t>
    </r>
    <r>
      <rPr>
        <sz val="10"/>
        <rFont val="Arial Narrow"/>
        <family val="2"/>
      </rPr>
      <t>Indigene of Mountain</t>
    </r>
    <phoneticPr fontId="18" type="noConversion"/>
  </si>
  <si>
    <r>
      <rPr>
        <sz val="10"/>
        <rFont val="華康粗圓體"/>
        <family val="3"/>
        <charset val="136"/>
      </rPr>
      <t>平地原住民族　</t>
    </r>
    <r>
      <rPr>
        <sz val="10"/>
        <rFont val="Arial Narrow"/>
        <family val="2"/>
      </rPr>
      <t>Indigene of Plain-land</t>
    </r>
    <phoneticPr fontId="18" type="noConversion"/>
  </si>
  <si>
    <r>
      <rPr>
        <sz val="10"/>
        <rFont val="華康粗圓體"/>
        <family val="3"/>
        <charset val="136"/>
      </rPr>
      <t>計</t>
    </r>
    <phoneticPr fontId="18" type="noConversion"/>
  </si>
  <si>
    <r>
      <rPr>
        <sz val="10"/>
        <rFont val="華康粗圓體"/>
        <family val="3"/>
        <charset val="136"/>
      </rPr>
      <t>合</t>
    </r>
  </si>
  <si>
    <r>
      <rPr>
        <sz val="10"/>
        <rFont val="華康粗圓體"/>
        <family val="3"/>
        <charset val="136"/>
      </rPr>
      <t>山地原住民族</t>
    </r>
    <phoneticPr fontId="18" type="noConversion"/>
  </si>
  <si>
    <r>
      <rPr>
        <sz val="10"/>
        <rFont val="華康粗圓體"/>
        <family val="3"/>
        <charset val="136"/>
      </rPr>
      <t>平地原住民族</t>
    </r>
    <phoneticPr fontId="18" type="noConversion"/>
  </si>
  <si>
    <r>
      <rPr>
        <sz val="10"/>
        <rFont val="華康粗圓體"/>
        <family val="3"/>
        <charset val="136"/>
      </rPr>
      <t>合　　計</t>
    </r>
  </si>
  <si>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口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</si>
  <si>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戶　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No. of Households (Households)</t>
    </r>
    <phoneticPr fontId="18" type="noConversion"/>
  </si>
  <si>
    <r>
      <rPr>
        <sz val="10"/>
        <rFont val="華康粗圓體"/>
        <family val="3"/>
        <charset val="136"/>
      </rPr>
      <t xml:space="preserve">年底及區別
</t>
    </r>
    <phoneticPr fontId="18" type="noConversion"/>
  </si>
  <si>
    <t>Table 2-9. Households and Persons of Resident Indigene</t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</si>
  <si>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2-9</t>
    </r>
    <r>
      <rPr>
        <sz val="13"/>
        <rFont val="華康粗圓體"/>
        <family val="3"/>
        <charset val="136"/>
      </rPr>
      <t>、現住原住民族戶口數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</si>
  <si>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</si>
  <si>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0"/>
        <rFont val="華康粗圓體"/>
        <family val="3"/>
        <charset val="136"/>
      </rPr>
      <t>資料來源：本府民政局。</t>
    </r>
    <phoneticPr fontId="18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</si>
  <si>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</si>
  <si>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</si>
  <si>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</si>
  <si>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phoneticPr fontId="18" type="noConversion"/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</si>
  <si>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</si>
  <si>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phoneticPr fontId="18" type="noConversion"/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</si>
  <si>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</si>
  <si>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</si>
  <si>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  <phoneticPr fontId="18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</si>
  <si>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  <phoneticPr fontId="18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</si>
  <si>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</si>
  <si>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  <phoneticPr fontId="18" type="noConversion"/>
  </si>
  <si>
    <t>80 Years
&amp; Over</t>
  </si>
  <si>
    <t>50~54
Years</t>
    <phoneticPr fontId="18" type="noConversion"/>
  </si>
  <si>
    <t>10~14
Years</t>
  </si>
  <si>
    <t>0~4
Years</t>
  </si>
  <si>
    <t>Grand 
Total</t>
  </si>
  <si>
    <t>By Status
(Plain-land or Mountain)</t>
    <phoneticPr fontId="18" type="noConversion"/>
  </si>
  <si>
    <t xml:space="preserve">Sex
</t>
    <phoneticPr fontId="18" type="noConversion"/>
  </si>
  <si>
    <t xml:space="preserve">End of Year 
</t>
    <phoneticPr fontId="18" type="noConversion"/>
  </si>
  <si>
    <r>
      <t>80</t>
    </r>
    <r>
      <rPr>
        <sz val="10"/>
        <rFont val="華康粗圓體"/>
        <family val="3"/>
        <charset val="136"/>
      </rPr>
      <t>歲以上</t>
    </r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</si>
  <si>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</si>
  <si>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年底別</t>
    </r>
    <phoneticPr fontId="18" type="noConversion"/>
  </si>
  <si>
    <r>
      <rPr>
        <sz val="10"/>
        <rFont val="華康粗圓體"/>
        <family val="3"/>
        <charset val="136"/>
      </rPr>
      <t>單位：人</t>
    </r>
    <phoneticPr fontId="18" type="noConversion"/>
  </si>
  <si>
    <t>Table 2-10. Resident Indigene by Age Group</t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</si>
  <si>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</t>
    </r>
    <phoneticPr fontId="18" type="noConversion"/>
  </si>
  <si>
    <r>
      <t xml:space="preserve">    </t>
    </r>
    <r>
      <rPr>
        <sz val="10"/>
        <rFont val="華康粗圓體"/>
        <family val="3"/>
        <charset val="136"/>
      </rPr>
      <t xml:space="preserve">桃園區
</t>
    </r>
    <r>
      <rPr>
        <sz val="10"/>
        <rFont val="Arial Narrow"/>
        <family val="2"/>
      </rPr>
      <t xml:space="preserve">    Taoyuan District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</si>
  <si>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</si>
  <si>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</si>
  <si>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</si>
  <si>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</si>
  <si>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18" type="noConversion"/>
  </si>
  <si>
    <t>50~54
Years</t>
    <phoneticPr fontId="18" type="noConversion"/>
  </si>
  <si>
    <t>35-39
Years</t>
  </si>
  <si>
    <t>Grand
Total</t>
    <phoneticPr fontId="18" type="noConversion"/>
  </si>
  <si>
    <t>By Status
(Plain-land or Mountain)</t>
    <phoneticPr fontId="18" type="noConversion"/>
  </si>
  <si>
    <t xml:space="preserve">Sex
</t>
    <phoneticPr fontId="18" type="noConversion"/>
  </si>
  <si>
    <t>End of Year &amp; District</t>
    <phoneticPr fontId="18" type="noConversion"/>
  </si>
  <si>
    <r>
      <t>25-29</t>
    </r>
    <r>
      <rPr>
        <sz val="10"/>
        <rFont val="華康粗圓體"/>
        <family val="3"/>
        <charset val="136"/>
      </rPr>
      <t>歲</t>
    </r>
    <phoneticPr fontId="18" type="noConversion"/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</si>
  <si>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</si>
  <si>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</si>
  <si>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t>Table 2-10. Resident Indigene by Age Group (Cont. 1)</t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</si>
  <si>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</si>
  <si>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</si>
  <si>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0"/>
        <rFont val="華康粗圓體"/>
        <family val="3"/>
        <charset val="136"/>
      </rPr>
      <t xml:space="preserve">　龜山區
</t>
    </r>
    <r>
      <rPr>
        <sz val="10"/>
        <rFont val="Arial Narrow"/>
        <family val="2"/>
      </rPr>
      <t xml:space="preserve">    Guishan District</t>
    </r>
  </si>
  <si>
    <r>
      <rPr>
        <sz val="10"/>
        <rFont val="華康粗圓體"/>
        <family val="3"/>
        <charset val="136"/>
      </rPr>
      <t xml:space="preserve">　大園區
</t>
    </r>
    <r>
      <rPr>
        <sz val="10"/>
        <rFont val="Arial Narrow"/>
        <family val="2"/>
      </rPr>
      <t xml:space="preserve">    Dayuan District</t>
    </r>
  </si>
  <si>
    <r>
      <rPr>
        <sz val="10"/>
        <rFont val="華康粗圓體"/>
        <family val="3"/>
        <charset val="136"/>
      </rPr>
      <t xml:space="preserve">　蘆竹區
</t>
    </r>
    <r>
      <rPr>
        <sz val="10"/>
        <rFont val="Arial Narrow"/>
        <family val="2"/>
      </rPr>
      <t xml:space="preserve">    Luzhu District</t>
    </r>
  </si>
  <si>
    <r>
      <rPr>
        <sz val="10"/>
        <rFont val="華康粗圓體"/>
        <family val="3"/>
        <charset val="136"/>
      </rPr>
      <t xml:space="preserve">　楊梅區
</t>
    </r>
    <r>
      <rPr>
        <sz val="10"/>
        <rFont val="Arial Narrow"/>
        <family val="2"/>
      </rPr>
      <t xml:space="preserve">    Yangmei District</t>
    </r>
  </si>
  <si>
    <r>
      <rPr>
        <sz val="10"/>
        <rFont val="華康粗圓體"/>
        <family val="3"/>
        <charset val="136"/>
      </rPr>
      <t xml:space="preserve">　大溪區
</t>
    </r>
    <r>
      <rPr>
        <sz val="10"/>
        <rFont val="Arial Narrow"/>
        <family val="2"/>
      </rPr>
      <t xml:space="preserve">    Daxi District</t>
    </r>
  </si>
  <si>
    <r>
      <t xml:space="preserve">    </t>
    </r>
    <r>
      <rPr>
        <sz val="10"/>
        <rFont val="華康粗圓體"/>
        <family val="3"/>
        <charset val="136"/>
      </rPr>
      <t xml:space="preserve">中壢區
</t>
    </r>
    <r>
      <rPr>
        <sz val="10"/>
        <rFont val="Arial Narrow"/>
        <family val="2"/>
      </rPr>
      <t xml:space="preserve">    Zhongli District </t>
    </r>
  </si>
  <si>
    <t>Grand
Total</t>
    <phoneticPr fontId="18" type="noConversion"/>
  </si>
  <si>
    <r>
      <t>25-29</t>
    </r>
    <r>
      <rPr>
        <sz val="10"/>
        <rFont val="華康粗圓體"/>
        <family val="3"/>
        <charset val="136"/>
      </rPr>
      <t>歲</t>
    </r>
    <phoneticPr fontId="18" type="noConversion"/>
  </si>
  <si>
    <t>Table 2-10. Resident Indigene by Age Group (Cont. 2)</t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</si>
  <si>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  <charset val="136"/>
      </rPr>
      <t>）</t>
    </r>
    <phoneticPr fontId="18" type="noConversion"/>
  </si>
  <si>
    <r>
      <rPr>
        <sz val="10"/>
        <rFont val="華康粗圓體"/>
        <family val="3"/>
        <charset val="136"/>
      </rPr>
      <t xml:space="preserve">　復興區
</t>
    </r>
    <r>
      <rPr>
        <sz val="10"/>
        <rFont val="Arial Narrow"/>
        <family val="2"/>
      </rPr>
      <t xml:space="preserve">    Fuxing District</t>
    </r>
  </si>
  <si>
    <r>
      <rPr>
        <sz val="10"/>
        <rFont val="華康粗圓體"/>
        <family val="3"/>
        <charset val="136"/>
      </rPr>
      <t xml:space="preserve">　觀音區
</t>
    </r>
    <r>
      <rPr>
        <sz val="10"/>
        <rFont val="Arial Narrow"/>
        <family val="2"/>
      </rPr>
      <t xml:space="preserve">    Guanyin District</t>
    </r>
  </si>
  <si>
    <r>
      <rPr>
        <sz val="10"/>
        <rFont val="華康粗圓體"/>
        <family val="3"/>
        <charset val="136"/>
      </rPr>
      <t xml:space="preserve">　新屋區
</t>
    </r>
    <r>
      <rPr>
        <sz val="10"/>
        <rFont val="Arial Narrow"/>
        <family val="2"/>
      </rPr>
      <t xml:space="preserve">    Xinwu District </t>
    </r>
  </si>
  <si>
    <r>
      <rPr>
        <sz val="10"/>
        <rFont val="華康粗圓體"/>
        <family val="3"/>
        <charset val="136"/>
      </rPr>
      <t xml:space="preserve">　平鎮區
</t>
    </r>
    <r>
      <rPr>
        <sz val="10"/>
        <rFont val="Arial Narrow"/>
        <family val="2"/>
      </rPr>
      <t xml:space="preserve">    Pingzhen District</t>
    </r>
  </si>
  <si>
    <r>
      <rPr>
        <sz val="10"/>
        <rFont val="華康粗圓體"/>
        <family val="3"/>
        <charset val="136"/>
      </rPr>
      <t xml:space="preserve">　龍潭區
</t>
    </r>
    <r>
      <rPr>
        <sz val="10"/>
        <rFont val="Arial Narrow"/>
        <family val="2"/>
      </rPr>
      <t xml:space="preserve">    Longtan District</t>
    </r>
  </si>
  <si>
    <r>
      <rPr>
        <sz val="10"/>
        <rFont val="華康粗圓體"/>
        <family val="3"/>
        <charset val="136"/>
      </rPr>
      <t xml:space="preserve">　八德區
</t>
    </r>
    <r>
      <rPr>
        <sz val="10"/>
        <rFont val="Arial Narrow"/>
        <family val="2"/>
      </rPr>
      <t xml:space="preserve">    Bade District </t>
    </r>
  </si>
  <si>
    <t>Table 2-10. Resident Indigene by Age Group (Cont. 3 End)</t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</si>
  <si>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3 </t>
    </r>
    <r>
      <rPr>
        <sz val="13"/>
        <rFont val="華康粗圓體"/>
        <family val="3"/>
        <charset val="136"/>
      </rPr>
      <t>完）</t>
    </r>
    <phoneticPr fontId="18" type="noConversion"/>
  </si>
  <si>
    <t>Note : From 2009, "Graduate School" shall be separated into "Doctor" and "Master".</t>
    <phoneticPr fontId="18" type="noConversion"/>
  </si>
  <si>
    <r>
      <rPr>
        <sz val="10"/>
        <color indexed="8"/>
        <rFont val="華康粗圓體"/>
        <family val="3"/>
        <charset val="136"/>
      </rPr>
      <t>說明：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  <charset val="136"/>
      </rPr>
      <t>年起統計項目「研究所」分列為「博士」及「碩士」。</t>
    </r>
    <phoneticPr fontId="18" type="noConversion"/>
  </si>
  <si>
    <r>
      <rPr>
        <sz val="10"/>
        <color indexed="8"/>
        <rFont val="華康粗圓體"/>
        <family val="3"/>
        <charset val="136"/>
      </rPr>
      <t>資料來源：本府民政局。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</si>
  <si>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</si>
  <si>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</si>
  <si>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</si>
  <si>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肄業</t>
    </r>
  </si>
  <si>
    <r>
      <rPr>
        <sz val="10"/>
        <rFont val="華康粗圓體"/>
        <family val="3"/>
        <charset val="136"/>
      </rPr>
      <t>畢業</t>
    </r>
  </si>
  <si>
    <t xml:space="preserve">End of Year </t>
    <phoneticPr fontId="18" type="noConversion"/>
  </si>
  <si>
    <r>
      <rPr>
        <sz val="10"/>
        <rFont val="華康粗圓體"/>
        <family val="3"/>
        <charset val="136"/>
      </rPr>
      <t xml:space="preserve">後兩年
</t>
    </r>
    <r>
      <rPr>
        <sz val="10"/>
        <rFont val="Arial Narrow"/>
        <family val="2"/>
      </rPr>
      <t>Last 2 Years</t>
    </r>
    <phoneticPr fontId="18" type="noConversion"/>
  </si>
  <si>
    <t>By Status
 (Plain-land or Mountain)</t>
    <phoneticPr fontId="18" type="noConversion"/>
  </si>
  <si>
    <r>
      <rPr>
        <sz val="10"/>
        <rFont val="華康粗圓體"/>
        <family val="3"/>
        <charset val="136"/>
      </rPr>
      <t xml:space="preserve">五年制
</t>
    </r>
    <r>
      <rPr>
        <sz val="10"/>
        <rFont val="Arial Narrow"/>
        <family val="2"/>
      </rPr>
      <t>5 Years System</t>
    </r>
    <phoneticPr fontId="18" type="noConversion"/>
  </si>
  <si>
    <r>
      <rPr>
        <sz val="10"/>
        <rFont val="華康粗圓體"/>
        <family val="3"/>
        <charset val="136"/>
      </rPr>
      <t xml:space="preserve">二、三年制
</t>
    </r>
    <r>
      <rPr>
        <sz val="10"/>
        <rFont val="Arial Narrow"/>
        <family val="2"/>
      </rPr>
      <t>2 or 3 Years System</t>
    </r>
    <phoneticPr fontId="18" type="noConversion"/>
  </si>
  <si>
    <r>
      <rPr>
        <sz val="10"/>
        <rFont val="華康粗圓體"/>
        <family val="3"/>
        <charset val="136"/>
      </rPr>
      <t xml:space="preserve">碩士
</t>
    </r>
    <r>
      <rPr>
        <sz val="10"/>
        <rFont val="Arial Narrow"/>
        <family val="2"/>
      </rPr>
      <t>Master</t>
    </r>
  </si>
  <si>
    <r>
      <rPr>
        <sz val="10"/>
        <rFont val="華康粗圓體"/>
        <family val="3"/>
        <charset val="136"/>
      </rPr>
      <t xml:space="preserve">博士
</t>
    </r>
    <r>
      <rPr>
        <sz val="10"/>
        <rFont val="Arial Narrow"/>
        <family val="2"/>
      </rPr>
      <t>Doctor</t>
    </r>
    <phoneticPr fontId="18" type="noConversion"/>
  </si>
  <si>
    <r>
      <rPr>
        <sz val="10"/>
        <rFont val="華康粗圓體"/>
        <family val="3"/>
        <charset val="136"/>
      </rPr>
      <t>專科</t>
    </r>
    <r>
      <rPr>
        <sz val="10"/>
        <rFont val="Arial Narrow"/>
        <family val="2"/>
      </rPr>
      <t xml:space="preserve"> Junior College</t>
    </r>
    <phoneticPr fontId="18" type="noConversion"/>
  </si>
  <si>
    <r>
      <rPr>
        <sz val="10"/>
        <rFont val="華康粗圓體"/>
        <family val="3"/>
        <charset val="136"/>
      </rPr>
      <t>大學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含獨立院校</t>
    </r>
    <r>
      <rPr>
        <sz val="10"/>
        <rFont val="Arial Narrow"/>
        <family val="2"/>
      </rPr>
      <t>)
University &amp; College</t>
    </r>
    <phoneticPr fontId="18" type="noConversion"/>
  </si>
  <si>
    <t>Graduate School</t>
    <phoneticPr fontId="18" type="noConversion"/>
  </si>
  <si>
    <t>研究所</t>
    <phoneticPr fontId="18" type="noConversion"/>
  </si>
  <si>
    <t>Literate</t>
  </si>
  <si>
    <r>
      <rPr>
        <sz val="10"/>
        <rFont val="華康粗圓體"/>
        <family val="3"/>
        <charset val="136"/>
      </rPr>
      <t>識字者</t>
    </r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</si>
  <si>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</si>
  <si>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97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</si>
  <si>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t>Last 2 Years Ungraduated</t>
  </si>
  <si>
    <r>
      <rPr>
        <sz val="10"/>
        <rFont val="華康粗圓體"/>
        <family val="3"/>
        <charset val="136"/>
      </rPr>
      <t>後二年肄業</t>
    </r>
  </si>
  <si>
    <r>
      <rPr>
        <sz val="10"/>
        <rFont val="華康粗圓體"/>
        <family val="3"/>
        <charset val="136"/>
      </rPr>
      <t>五專</t>
    </r>
  </si>
  <si>
    <r>
      <rPr>
        <sz val="10"/>
        <rFont val="華康粗圓體"/>
        <family val="3"/>
        <charset val="136"/>
      </rPr>
      <t xml:space="preserve">二、三專
</t>
    </r>
    <r>
      <rPr>
        <sz val="10"/>
        <rFont val="Arial Narrow"/>
        <family val="2"/>
      </rPr>
      <t>2-Year &amp; 3-Year  College</t>
    </r>
  </si>
  <si>
    <r>
      <rPr>
        <sz val="10"/>
        <rFont val="華康粗圓體"/>
        <family val="3"/>
        <charset val="136"/>
      </rPr>
      <t xml:space="preserve">大學
</t>
    </r>
    <r>
      <rPr>
        <sz val="10"/>
        <rFont val="Arial Narrow"/>
        <family val="2"/>
      </rPr>
      <t>University</t>
    </r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</si>
  <si>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</si>
  <si>
    <r>
      <rPr>
        <sz val="10"/>
        <color indexed="8"/>
        <rFont val="華康粗圓體"/>
        <family val="3"/>
        <charset val="136"/>
      </rPr>
      <t>單位：人</t>
    </r>
  </si>
  <si>
    <t xml:space="preserve">Table 2-11. Educational Attainments of Resident Indigene Aged 15 and Over </t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</si>
  <si>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</t>
    </r>
    <phoneticPr fontId="18" type="noConversion"/>
  </si>
  <si>
    <t xml:space="preserve"> Self-study</t>
  </si>
  <si>
    <r>
      <rPr>
        <sz val="10"/>
        <rFont val="華康粗圓體"/>
        <family val="3"/>
        <charset val="136"/>
      </rPr>
      <t xml:space="preserve">肄業
</t>
    </r>
    <r>
      <rPr>
        <sz val="10"/>
        <rFont val="Arial Narrow"/>
        <family val="2"/>
      </rPr>
      <t>Ungraduated</t>
    </r>
    <phoneticPr fontId="18" type="noConversion"/>
  </si>
  <si>
    <t>Sex</t>
    <phoneticPr fontId="18" type="noConversion"/>
  </si>
  <si>
    <r>
      <rPr>
        <sz val="10"/>
        <rFont val="華康粗圓體"/>
        <family val="3"/>
        <charset val="136"/>
      </rPr>
      <t xml:space="preserve">五專前三年
</t>
    </r>
    <r>
      <rPr>
        <sz val="10"/>
        <rFont val="Arial Narrow"/>
        <family val="2"/>
      </rPr>
      <t>First 3 Years</t>
    </r>
    <phoneticPr fontId="18" type="noConversion"/>
  </si>
  <si>
    <r>
      <rPr>
        <sz val="10"/>
        <rFont val="華康粗圓體"/>
        <family val="3"/>
        <charset val="136"/>
      </rPr>
      <t>畢業</t>
    </r>
    <phoneticPr fontId="18" type="noConversion"/>
  </si>
  <si>
    <r>
      <rPr>
        <sz val="10"/>
        <rFont val="華康粗圓體"/>
        <family val="3"/>
        <charset val="136"/>
      </rPr>
      <t>不識
字者</t>
    </r>
    <phoneticPr fontId="18" type="noConversion"/>
  </si>
  <si>
    <r>
      <rPr>
        <sz val="10"/>
        <rFont val="華康粗圓體"/>
        <family val="3"/>
        <charset val="136"/>
      </rPr>
      <t>自修</t>
    </r>
  </si>
  <si>
    <r>
      <rPr>
        <sz val="10"/>
        <rFont val="華康粗圓體"/>
        <family val="3"/>
        <charset val="136"/>
      </rPr>
      <t>職業教育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高職</t>
    </r>
    <r>
      <rPr>
        <sz val="10"/>
        <rFont val="Arial Narrow"/>
        <family val="2"/>
      </rPr>
      <t>)
 Vocational High School</t>
    </r>
    <phoneticPr fontId="18" type="noConversion"/>
  </si>
  <si>
    <r>
      <rPr>
        <sz val="10"/>
        <rFont val="華康粗圓體"/>
        <family val="3"/>
        <charset val="136"/>
      </rPr>
      <t>普通教育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)
Senior High School</t>
    </r>
    <phoneticPr fontId="18" type="noConversion"/>
  </si>
  <si>
    <r>
      <rPr>
        <sz val="10"/>
        <rFont val="華康粗圓體"/>
        <family val="3"/>
        <charset val="136"/>
      </rPr>
      <t xml:space="preserve">小學
</t>
    </r>
    <r>
      <rPr>
        <sz val="10"/>
        <rFont val="Arial Narrow"/>
        <family val="2"/>
      </rPr>
      <t>Primary School</t>
    </r>
    <phoneticPr fontId="18" type="noConversion"/>
  </si>
  <si>
    <r>
      <rPr>
        <sz val="10"/>
        <rFont val="華康粗圓體"/>
        <family val="3"/>
        <charset val="136"/>
      </rPr>
      <t>國中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初職</t>
    </r>
    <r>
      <rPr>
        <sz val="10"/>
        <rFont val="Arial Narrow"/>
        <family val="2"/>
      </rPr>
      <t>)
Junior High School (Junior Vocation School)</t>
    </r>
    <phoneticPr fontId="18" type="noConversion"/>
  </si>
  <si>
    <r>
      <rPr>
        <sz val="10"/>
        <rFont val="華康粗圓體"/>
        <family val="3"/>
        <charset val="136"/>
      </rPr>
      <t>高等中學</t>
    </r>
    <r>
      <rPr>
        <sz val="10"/>
        <rFont val="Arial Narrow"/>
        <family val="2"/>
      </rPr>
      <t xml:space="preserve"> Senior Secondary School</t>
    </r>
    <phoneticPr fontId="18" type="noConversion"/>
  </si>
  <si>
    <r>
      <rPr>
        <sz val="10"/>
        <rFont val="華康粗圓體"/>
        <family val="3"/>
        <charset val="136"/>
      </rPr>
      <t>識字者</t>
    </r>
    <phoneticPr fontId="18" type="noConversion"/>
  </si>
  <si>
    <t>First 3 Years Ungraduated</t>
  </si>
  <si>
    <r>
      <rPr>
        <sz val="10"/>
        <rFont val="華康粗圓體"/>
        <family val="3"/>
        <charset val="136"/>
      </rPr>
      <t>前三年肄業</t>
    </r>
  </si>
  <si>
    <r>
      <rPr>
        <sz val="10"/>
        <rFont val="華康粗圓體"/>
        <family val="3"/>
        <charset val="136"/>
      </rPr>
      <t xml:space="preserve">高職
</t>
    </r>
    <r>
      <rPr>
        <sz val="10"/>
        <rFont val="Arial Narrow"/>
        <family val="2"/>
      </rPr>
      <t xml:space="preserve"> Vocational High School</t>
    </r>
    <phoneticPr fontId="18" type="noConversion"/>
  </si>
  <si>
    <r>
      <rPr>
        <sz val="10"/>
        <rFont val="華康粗圓體"/>
        <family val="3"/>
        <charset val="136"/>
      </rPr>
      <t xml:space="preserve">高中
</t>
    </r>
    <r>
      <rPr>
        <sz val="10"/>
        <rFont val="Arial Narrow"/>
        <family val="2"/>
      </rPr>
      <t>Senior High School</t>
    </r>
    <phoneticPr fontId="18" type="noConversion"/>
  </si>
  <si>
    <t>5-Year College</t>
  </si>
  <si>
    <t>Table 2-11. Educational Attainments of Resident Indigene Aged 15 and Over (Cont. 1)</t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</si>
  <si>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1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</si>
  <si>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10"/>
        <color indexed="8"/>
        <rFont val="華康粗圓體"/>
        <family val="3"/>
        <charset val="136"/>
      </rPr>
      <t>山地</t>
    </r>
    <r>
      <rPr>
        <sz val="10"/>
        <color indexed="8"/>
        <rFont val="Arial Narrow"/>
        <family val="2"/>
      </rPr>
      <t xml:space="preserve"> Mountain</t>
    </r>
  </si>
  <si>
    <r>
      <rPr>
        <sz val="10"/>
        <color indexed="8"/>
        <rFont val="華康粗圓體"/>
        <family val="3"/>
        <charset val="136"/>
      </rPr>
      <t>平地</t>
    </r>
    <r>
      <rPr>
        <sz val="10"/>
        <color indexed="8"/>
        <rFont val="Arial Narrow"/>
        <family val="2"/>
      </rPr>
      <t xml:space="preserve"> Plain-land</t>
    </r>
  </si>
  <si>
    <r>
      <rPr>
        <sz val="10"/>
        <color indexed="8"/>
        <rFont val="華康粗圓體"/>
        <family val="3"/>
        <charset val="136"/>
      </rPr>
      <t>計</t>
    </r>
    <r>
      <rPr>
        <sz val="10"/>
        <color indexed="8"/>
        <rFont val="Arial Narrow"/>
        <family val="2"/>
      </rPr>
      <t xml:space="preserve">  Total</t>
    </r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</si>
  <si>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color indexed="8"/>
        <rFont val="Arial Narrow"/>
        <family val="2"/>
      </rPr>
      <t>Female</t>
    </r>
  </si>
  <si>
    <r>
      <rPr>
        <sz val="10"/>
        <color indexed="8"/>
        <rFont val="華康粗圓體"/>
        <family val="3"/>
        <charset val="136"/>
      </rPr>
      <t xml:space="preserve">男
</t>
    </r>
    <r>
      <rPr>
        <sz val="10"/>
        <color indexed="8"/>
        <rFont val="Arial Narrow"/>
        <family val="2"/>
      </rPr>
      <t>Male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</si>
  <si>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2016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</si>
  <si>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2015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</si>
  <si>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2014</t>
    </r>
    <phoneticPr fontId="18" type="noConversion"/>
  </si>
  <si>
    <t xml:space="preserve">           -</t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</si>
  <si>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2013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</si>
  <si>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2012</t>
    </r>
    <phoneticPr fontId="18" type="noConversion"/>
  </si>
  <si>
    <r>
      <rPr>
        <sz val="10"/>
        <rFont val="華康粗圓體"/>
        <family val="3"/>
        <charset val="136"/>
      </rPr>
      <t xml:space="preserve">畢業
</t>
    </r>
    <r>
      <rPr>
        <sz val="10"/>
        <rFont val="Arial Narrow"/>
        <family val="2"/>
      </rPr>
      <t>Graduated</t>
    </r>
    <phoneticPr fontId="18" type="noConversion"/>
  </si>
  <si>
    <r>
      <rPr>
        <sz val="10"/>
        <color indexed="8"/>
        <rFont val="華康粗圓體"/>
        <family val="3"/>
        <charset val="136"/>
      </rPr>
      <t xml:space="preserve">後兩年
</t>
    </r>
    <r>
      <rPr>
        <sz val="10"/>
        <color indexed="8"/>
        <rFont val="Arial Narrow"/>
        <family val="2"/>
      </rPr>
      <t>Last 2 Years</t>
    </r>
    <phoneticPr fontId="18" type="noConversion"/>
  </si>
  <si>
    <r>
      <rPr>
        <sz val="10"/>
        <rFont val="華康粗圓體"/>
        <family val="3"/>
        <charset val="136"/>
      </rPr>
      <t xml:space="preserve">博士
</t>
    </r>
    <r>
      <rPr>
        <sz val="10"/>
        <rFont val="Arial Narrow"/>
        <family val="2"/>
      </rPr>
      <t>Doctor</t>
    </r>
  </si>
  <si>
    <r>
      <rPr>
        <sz val="10"/>
        <rFont val="華康粗圓體"/>
        <family val="3"/>
        <charset val="136"/>
      </rPr>
      <t xml:space="preserve">合計
</t>
    </r>
    <phoneticPr fontId="18" type="noConversion"/>
  </si>
  <si>
    <r>
      <rPr>
        <sz val="10"/>
        <rFont val="華康粗圓體"/>
        <family val="3"/>
        <charset val="136"/>
      </rPr>
      <t xml:space="preserve">總計
</t>
    </r>
    <phoneticPr fontId="18" type="noConversion"/>
  </si>
  <si>
    <r>
      <rPr>
        <sz val="10"/>
        <rFont val="華康粗圓體"/>
        <family val="3"/>
        <charset val="136"/>
      </rPr>
      <t xml:space="preserve">性別
</t>
    </r>
    <phoneticPr fontId="18" type="noConversion"/>
  </si>
  <si>
    <r>
      <rPr>
        <sz val="10"/>
        <color indexed="8"/>
        <rFont val="華康粗圓體"/>
        <family val="3"/>
        <charset val="136"/>
      </rPr>
      <t xml:space="preserve">年底別
</t>
    </r>
    <phoneticPr fontId="18" type="noConversion"/>
  </si>
  <si>
    <t>Table 2-11. Educational Attainments of Resident Indigene Aged 15 and Over (Cont. 2)</t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</si>
  <si>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2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</si>
  <si>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t xml:space="preserve">          chinese was renamed from 2016.</t>
  </si>
  <si>
    <r>
      <rPr>
        <sz val="9"/>
        <color indexed="8"/>
        <rFont val="華康粗圓體"/>
        <family val="3"/>
        <charset val="136"/>
      </rPr>
      <t>　　　教育（高中）」及「職業教育（高職）」。</t>
    </r>
    <phoneticPr fontId="18" type="noConversion"/>
  </si>
  <si>
    <t>Note : According to Standard Education Attainment and Course of Study Classification, Rev.5 , Senior High School and Vocational High School in</t>
    <phoneticPr fontId="18" type="noConversion"/>
  </si>
  <si>
    <r>
      <rPr>
        <sz val="9"/>
        <color indexed="8"/>
        <rFont val="華康粗圓體"/>
        <family val="3"/>
        <charset val="136"/>
      </rPr>
      <t>說明：</t>
    </r>
    <r>
      <rPr>
        <sz val="9"/>
        <color indexed="8"/>
        <rFont val="Arial Narrow"/>
        <family val="2"/>
      </rPr>
      <t>105</t>
    </r>
    <r>
      <rPr>
        <sz val="9"/>
        <color indexed="8"/>
        <rFont val="華康粗圓體"/>
        <family val="3"/>
        <charset val="136"/>
      </rPr>
      <t>年起依「中華民國教育程度及學科標準分類」第</t>
    </r>
    <r>
      <rPr>
        <sz val="9"/>
        <color indexed="8"/>
        <rFont val="Arial Narrow"/>
        <family val="2"/>
      </rPr>
      <t>5</t>
    </r>
    <r>
      <rPr>
        <sz val="9"/>
        <color indexed="8"/>
        <rFont val="華康粗圓體"/>
        <family val="3"/>
        <charset val="136"/>
      </rPr>
      <t>次修訂，統計項目「高中」及「高職」修正為「普通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</si>
  <si>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2016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</si>
  <si>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2014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</si>
  <si>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2013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</si>
  <si>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2012</t>
    </r>
  </si>
  <si>
    <t>Illiterate</t>
    <phoneticPr fontId="18" type="noConversion"/>
  </si>
  <si>
    <r>
      <rPr>
        <sz val="10"/>
        <rFont val="華康粗圓體"/>
        <family val="3"/>
        <charset val="136"/>
      </rPr>
      <t>高級中等</t>
    </r>
    <r>
      <rPr>
        <sz val="10"/>
        <rFont val="Arial Narrow"/>
        <family val="2"/>
      </rPr>
      <t xml:space="preserve"> Senior Secondary School</t>
    </r>
    <phoneticPr fontId="18" type="noConversion"/>
  </si>
  <si>
    <t>Table 2-11. Educational Attainments of Resident Indigene Aged 15 and Over (Cont. 3)</t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</si>
  <si>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3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</si>
  <si>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9"/>
        <rFont val="華康粗圓體"/>
        <family val="3"/>
        <charset val="136"/>
      </rPr>
      <t>山地</t>
    </r>
    <r>
      <rPr>
        <sz val="9"/>
        <rFont val="Arial Narrow"/>
        <family val="2"/>
      </rPr>
      <t xml:space="preserve"> Mountain</t>
    </r>
  </si>
  <si>
    <r>
      <rPr>
        <sz val="9"/>
        <rFont val="華康粗圓體"/>
        <family val="3"/>
        <charset val="136"/>
      </rPr>
      <t>平地</t>
    </r>
    <r>
      <rPr>
        <sz val="9"/>
        <rFont val="Arial Narrow"/>
        <family val="2"/>
      </rPr>
      <t xml:space="preserve"> Plain-land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</si>
  <si>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 xml:space="preserve">  Total</t>
    </r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</si>
  <si>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</si>
  <si>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</si>
  <si>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 District</t>
    </r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</si>
  <si>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
District</t>
    </r>
    <phoneticPr fontId="18" type="noConversion"/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</si>
  <si>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 District</t>
    </r>
  </si>
  <si>
    <r>
      <rPr>
        <sz val="9"/>
        <rFont val="華康粗圓體"/>
        <family val="3"/>
        <charset val="136"/>
      </rPr>
      <t xml:space="preserve">中壢區
</t>
    </r>
    <r>
      <rPr>
        <sz val="9"/>
        <rFont val="Arial Narrow"/>
        <family val="2"/>
      </rPr>
      <t>Zhongli
District</t>
    </r>
    <phoneticPr fontId="18" type="noConversion"/>
  </si>
  <si>
    <r>
      <rPr>
        <sz val="9"/>
        <rFont val="華康粗圓體"/>
        <family val="3"/>
        <charset val="136"/>
      </rPr>
      <t xml:space="preserve">民國
</t>
    </r>
    <r>
      <rPr>
        <sz val="9"/>
        <rFont val="Arial Narrow"/>
        <family val="2"/>
      </rPr>
      <t>106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2017</t>
    </r>
    <phoneticPr fontId="18" type="noConversion"/>
  </si>
  <si>
    <r>
      <rPr>
        <sz val="9"/>
        <rFont val="華康粗圓體"/>
        <family val="3"/>
        <charset val="136"/>
      </rPr>
      <t>畢業</t>
    </r>
    <phoneticPr fontId="18" type="noConversion"/>
  </si>
  <si>
    <t>Grand</t>
    <phoneticPr fontId="18" type="noConversion"/>
  </si>
  <si>
    <r>
      <rPr>
        <sz val="9"/>
        <rFont val="華康粗圓體"/>
        <family val="3"/>
        <charset val="136"/>
      </rPr>
      <t xml:space="preserve">後二年
</t>
    </r>
    <r>
      <rPr>
        <sz val="9"/>
        <rFont val="Arial Narrow"/>
        <family val="2"/>
      </rPr>
      <t>Last 2 Years</t>
    </r>
    <phoneticPr fontId="18" type="noConversion"/>
  </si>
  <si>
    <t>End of Year 
&amp; District</t>
  </si>
  <si>
    <t>Junior High School
(Junior Vocational School)</t>
    <phoneticPr fontId="18" type="noConversion"/>
  </si>
  <si>
    <r>
      <rPr>
        <sz val="9"/>
        <rFont val="華康粗圓體"/>
        <family val="3"/>
        <charset val="136"/>
      </rPr>
      <t>職業教育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高職</t>
    </r>
    <r>
      <rPr>
        <sz val="9"/>
        <rFont val="Arial Narrow"/>
        <family val="2"/>
      </rPr>
      <t>)
 Vocational High School</t>
    </r>
    <phoneticPr fontId="18" type="noConversion"/>
  </si>
  <si>
    <r>
      <rPr>
        <sz val="9"/>
        <rFont val="華康粗圓體"/>
        <family val="3"/>
        <charset val="136"/>
      </rPr>
      <t xml:space="preserve">五年制
</t>
    </r>
    <r>
      <rPr>
        <sz val="9"/>
        <rFont val="Arial Narrow"/>
        <family val="2"/>
      </rPr>
      <t>5 Years System</t>
    </r>
    <phoneticPr fontId="18" type="noConversion"/>
  </si>
  <si>
    <r>
      <rPr>
        <sz val="9"/>
        <rFont val="華康粗圓體"/>
        <family val="3"/>
        <charset val="136"/>
      </rPr>
      <t>國中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初職</t>
    </r>
    <r>
      <rPr>
        <sz val="9"/>
        <rFont val="Arial Narrow"/>
        <family val="2"/>
      </rPr>
      <t>)</t>
    </r>
    <phoneticPr fontId="18" type="noConversion"/>
  </si>
  <si>
    <t>Junior College</t>
    <phoneticPr fontId="18" type="noConversion"/>
  </si>
  <si>
    <r>
      <rPr>
        <sz val="9"/>
        <rFont val="華康粗圓體"/>
        <family val="3"/>
        <charset val="136"/>
      </rPr>
      <t>研究所</t>
    </r>
    <r>
      <rPr>
        <sz val="9"/>
        <rFont val="Arial Narrow"/>
        <family val="2"/>
      </rPr>
      <t xml:space="preserve">  Graduate School</t>
    </r>
    <phoneticPr fontId="18" type="noConversion"/>
  </si>
  <si>
    <r>
      <rPr>
        <sz val="9"/>
        <rFont val="華康粗圓體"/>
        <family val="3"/>
        <charset val="136"/>
      </rPr>
      <t>合計</t>
    </r>
    <phoneticPr fontId="18" type="noConversion"/>
  </si>
  <si>
    <r>
      <rPr>
        <sz val="9"/>
        <rFont val="華康粗圓體"/>
        <family val="3"/>
        <charset val="136"/>
      </rPr>
      <t>總計</t>
    </r>
    <phoneticPr fontId="18" type="noConversion"/>
  </si>
  <si>
    <r>
      <rPr>
        <sz val="9"/>
        <rFont val="華康粗圓體"/>
        <family val="3"/>
        <charset val="136"/>
      </rPr>
      <t xml:space="preserve">身分別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平地或山地</t>
    </r>
    <r>
      <rPr>
        <sz val="9"/>
        <rFont val="Arial Narrow"/>
        <family val="2"/>
      </rPr>
      <t>)</t>
    </r>
    <phoneticPr fontId="18" type="noConversion"/>
  </si>
  <si>
    <r>
      <rPr>
        <sz val="9"/>
        <rFont val="華康粗圓體"/>
        <family val="3"/>
        <charset val="136"/>
      </rPr>
      <t>性別</t>
    </r>
  </si>
  <si>
    <r>
      <rPr>
        <sz val="9"/>
        <rFont val="華康粗圓體"/>
        <family val="3"/>
        <charset val="136"/>
      </rPr>
      <t>年底及區別</t>
    </r>
    <phoneticPr fontId="18" type="noConversion"/>
  </si>
  <si>
    <r>
      <rPr>
        <sz val="9"/>
        <color indexed="8"/>
        <rFont val="華康粗圓體"/>
        <family val="3"/>
        <charset val="136"/>
      </rPr>
      <t>單位：人</t>
    </r>
  </si>
  <si>
    <t>Table 2-11. Educational Attainments of Resident Indigene Aged 15 and Over (Cont. 4)</t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</si>
  <si>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4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</si>
  <si>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18" type="noConversion"/>
  </si>
  <si>
    <r>
      <rPr>
        <sz val="9"/>
        <rFont val="華康粗圓體"/>
        <family val="3"/>
        <charset val="136"/>
      </rPr>
      <t xml:space="preserve">復興區
</t>
    </r>
    <r>
      <rPr>
        <sz val="9"/>
        <rFont val="Arial Narrow"/>
        <family val="2"/>
      </rPr>
      <t>Fuxing
District</t>
    </r>
    <phoneticPr fontId="18" type="noConversion"/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</si>
  <si>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 District</t>
    </r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</si>
  <si>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 District</t>
    </r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</si>
  <si>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District</t>
    </r>
    <phoneticPr fontId="18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</si>
  <si>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
District </t>
    </r>
    <phoneticPr fontId="18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</si>
  <si>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 District </t>
    </r>
  </si>
  <si>
    <t>District</t>
    <phoneticPr fontId="18" type="noConversion"/>
  </si>
  <si>
    <r>
      <rPr>
        <sz val="9"/>
        <rFont val="華康粗圓體"/>
        <family val="3"/>
        <charset val="136"/>
      </rPr>
      <t>區別</t>
    </r>
    <phoneticPr fontId="18" type="noConversion"/>
  </si>
  <si>
    <t>Table 2-11. Educational Attainments of Resident Indigene Aged 15 and Over (Cont. 5 End)</t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</si>
  <si>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5 </t>
    </r>
    <r>
      <rPr>
        <sz val="13"/>
        <color indexed="8"/>
        <rFont val="華康粗圓體"/>
        <family val="3"/>
        <charset val="136"/>
      </rPr>
      <t>完）</t>
    </r>
    <phoneticPr fontId="18" type="noConversion"/>
  </si>
  <si>
    <r>
      <rPr>
        <sz val="10"/>
        <rFont val="華康粗圓體"/>
        <family val="3"/>
        <charset val="136"/>
      </rPr>
      <t xml:space="preserve">　桃園區
</t>
    </r>
    <r>
      <rPr>
        <sz val="10"/>
        <rFont val="Arial Narrow"/>
        <family val="2"/>
      </rPr>
      <t xml:space="preserve">     Taoyuan District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</si>
  <si>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</si>
  <si>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2016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</si>
  <si>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</si>
  <si>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</si>
  <si>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2013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</si>
  <si>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2012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</si>
  <si>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2011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</si>
  <si>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</si>
  <si>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 of 2009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</si>
  <si>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97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2008</t>
    </r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</si>
  <si>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</si>
  <si>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 xml:space="preserve">喪　　　偶
</t>
    </r>
    <r>
      <rPr>
        <sz val="10"/>
        <rFont val="Arial Narrow"/>
        <family val="2"/>
      </rPr>
      <t>Widowed</t>
    </r>
  </si>
  <si>
    <r>
      <rPr>
        <sz val="10"/>
        <rFont val="華康粗圓體"/>
        <family val="3"/>
        <charset val="136"/>
      </rPr>
      <t xml:space="preserve">離　　　婚
</t>
    </r>
    <r>
      <rPr>
        <sz val="10"/>
        <rFont val="Arial Narrow"/>
        <family val="2"/>
      </rPr>
      <t>Divorced</t>
    </r>
  </si>
  <si>
    <r>
      <rPr>
        <sz val="10"/>
        <rFont val="華康粗圓體"/>
        <family val="3"/>
        <charset val="136"/>
      </rPr>
      <t xml:space="preserve">有　　　偶
</t>
    </r>
    <r>
      <rPr>
        <sz val="10"/>
        <rFont val="Arial Narrow"/>
        <family val="2"/>
      </rPr>
      <t>Currently Married</t>
    </r>
  </si>
  <si>
    <r>
      <rPr>
        <sz val="10"/>
        <rFont val="華康粗圓體"/>
        <family val="3"/>
        <charset val="136"/>
      </rPr>
      <t xml:space="preserve">未　　　婚
</t>
    </r>
    <r>
      <rPr>
        <sz val="10"/>
        <rFont val="Arial Narrow"/>
        <family val="2"/>
      </rPr>
      <t>Unmarried</t>
    </r>
  </si>
  <si>
    <r>
      <rPr>
        <sz val="10"/>
        <rFont val="華康粗圓體"/>
        <family val="3"/>
        <charset val="136"/>
      </rPr>
      <t>總　　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Grand Total</t>
    </r>
  </si>
  <si>
    <t xml:space="preserve">  </t>
  </si>
  <si>
    <t>Table 2-12. Marital Status of Resident Indigene</t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</si>
  <si>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2-12</t>
    </r>
    <r>
      <rPr>
        <sz val="13"/>
        <rFont val="華康粗圓體"/>
        <family val="3"/>
        <charset val="136"/>
      </rPr>
      <t>、現住原住民族婚姻狀況</t>
    </r>
    <r>
      <rPr>
        <sz val="13"/>
        <rFont val="Arial Narrow"/>
        <family val="2"/>
      </rPr>
      <t xml:space="preserve"> </t>
    </r>
    <phoneticPr fontId="18" type="noConversion"/>
  </si>
  <si>
    <r>
      <rPr>
        <sz val="10"/>
        <rFont val="華康粗圓體"/>
        <family val="3"/>
        <charset val="136"/>
      </rPr>
      <t xml:space="preserve">　復興區
</t>
    </r>
    <r>
      <rPr>
        <sz val="10"/>
        <rFont val="Arial Narrow"/>
        <family val="2"/>
      </rPr>
      <t xml:space="preserve">    Fuxing District</t>
    </r>
    <phoneticPr fontId="18" type="noConversion"/>
  </si>
  <si>
    <r>
      <rPr>
        <sz val="10"/>
        <rFont val="華康粗圓體"/>
        <family val="3"/>
        <charset val="136"/>
      </rPr>
      <t xml:space="preserve">　觀音區
</t>
    </r>
    <r>
      <rPr>
        <sz val="10"/>
        <rFont val="Arial Narrow"/>
        <family val="2"/>
      </rPr>
      <t xml:space="preserve">    Guanyin District</t>
    </r>
    <phoneticPr fontId="18" type="noConversion"/>
  </si>
  <si>
    <r>
      <rPr>
        <sz val="10"/>
        <rFont val="華康粗圓體"/>
        <family val="3"/>
        <charset val="136"/>
      </rPr>
      <t xml:space="preserve">　新屋區
</t>
    </r>
    <r>
      <rPr>
        <sz val="10"/>
        <rFont val="Arial Narrow"/>
        <family val="2"/>
      </rPr>
      <t xml:space="preserve">    Xinwu District </t>
    </r>
    <phoneticPr fontId="18" type="noConversion"/>
  </si>
  <si>
    <r>
      <rPr>
        <sz val="10"/>
        <rFont val="華康粗圓體"/>
        <family val="3"/>
        <charset val="136"/>
      </rPr>
      <t xml:space="preserve">　平鎮區
</t>
    </r>
    <r>
      <rPr>
        <sz val="10"/>
        <rFont val="Arial Narrow"/>
        <family val="2"/>
      </rPr>
      <t xml:space="preserve">    Pingzhen District</t>
    </r>
    <phoneticPr fontId="18" type="noConversion"/>
  </si>
  <si>
    <r>
      <rPr>
        <sz val="10"/>
        <rFont val="華康粗圓體"/>
        <family val="3"/>
        <charset val="136"/>
      </rPr>
      <t xml:space="preserve">　龍潭區
</t>
    </r>
    <r>
      <rPr>
        <sz val="10"/>
        <rFont val="Arial Narrow"/>
        <family val="2"/>
      </rPr>
      <t xml:space="preserve">    Longtan District</t>
    </r>
    <phoneticPr fontId="18" type="noConversion"/>
  </si>
  <si>
    <r>
      <rPr>
        <sz val="10"/>
        <rFont val="華康粗圓體"/>
        <family val="3"/>
        <charset val="136"/>
      </rPr>
      <t xml:space="preserve">　八德區
</t>
    </r>
    <r>
      <rPr>
        <sz val="10"/>
        <rFont val="Arial Narrow"/>
        <family val="2"/>
      </rPr>
      <t xml:space="preserve">    Bade District </t>
    </r>
    <phoneticPr fontId="18" type="noConversion"/>
  </si>
  <si>
    <r>
      <rPr>
        <sz val="10"/>
        <rFont val="華康粗圓體"/>
        <family val="3"/>
        <charset val="136"/>
      </rPr>
      <t xml:space="preserve">　龜山區
</t>
    </r>
    <r>
      <rPr>
        <sz val="10"/>
        <rFont val="Arial Narrow"/>
        <family val="2"/>
      </rPr>
      <t xml:space="preserve">    Guishan District</t>
    </r>
    <phoneticPr fontId="18" type="noConversion"/>
  </si>
  <si>
    <r>
      <rPr>
        <sz val="10"/>
        <rFont val="華康粗圓體"/>
        <family val="3"/>
        <charset val="136"/>
      </rPr>
      <t xml:space="preserve">　大園區
</t>
    </r>
    <r>
      <rPr>
        <sz val="10"/>
        <rFont val="Arial Narrow"/>
        <family val="2"/>
      </rPr>
      <t xml:space="preserve">    Dayuan District</t>
    </r>
    <phoneticPr fontId="18" type="noConversion"/>
  </si>
  <si>
    <r>
      <rPr>
        <sz val="10"/>
        <rFont val="華康粗圓體"/>
        <family val="3"/>
        <charset val="136"/>
      </rPr>
      <t xml:space="preserve">　蘆竹區
</t>
    </r>
    <r>
      <rPr>
        <sz val="10"/>
        <rFont val="Arial Narrow"/>
        <family val="2"/>
      </rPr>
      <t xml:space="preserve">    Luzhu District</t>
    </r>
    <phoneticPr fontId="18" type="noConversion"/>
  </si>
  <si>
    <r>
      <rPr>
        <sz val="10"/>
        <rFont val="華康粗圓體"/>
        <family val="3"/>
        <charset val="136"/>
      </rPr>
      <t xml:space="preserve">　楊梅區
</t>
    </r>
    <r>
      <rPr>
        <sz val="10"/>
        <rFont val="Arial Narrow"/>
        <family val="2"/>
      </rPr>
      <t xml:space="preserve">    Yangmei District</t>
    </r>
    <phoneticPr fontId="18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</si>
  <si>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 Mountain</t>
    </r>
    <phoneticPr fontId="18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</si>
  <si>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 Plain-land</t>
    </r>
    <phoneticPr fontId="18" type="noConversion"/>
  </si>
  <si>
    <r>
      <rPr>
        <sz val="10"/>
        <rFont val="華康粗圓體"/>
        <family val="3"/>
        <charset val="136"/>
      </rPr>
      <t xml:space="preserve">　大溪區
</t>
    </r>
    <r>
      <rPr>
        <sz val="10"/>
        <rFont val="Arial Narrow"/>
        <family val="2"/>
      </rPr>
      <t xml:space="preserve">    Daxi District</t>
    </r>
    <phoneticPr fontId="18" type="noConversion"/>
  </si>
  <si>
    <r>
      <rPr>
        <sz val="10"/>
        <rFont val="華康粗圓體"/>
        <family val="3"/>
        <charset val="136"/>
      </rPr>
      <t xml:space="preserve">　中壢區
</t>
    </r>
    <r>
      <rPr>
        <sz val="10"/>
        <rFont val="Arial Narrow"/>
        <family val="2"/>
      </rPr>
      <t xml:space="preserve">     Zhongli District </t>
    </r>
    <phoneticPr fontId="18" type="noConversion"/>
  </si>
  <si>
    <r>
      <rPr>
        <sz val="10"/>
        <color indexed="8"/>
        <rFont val="華康粗圓體"/>
        <family val="3"/>
        <charset val="136"/>
      </rPr>
      <t xml:space="preserve">喪　　　偶
</t>
    </r>
    <r>
      <rPr>
        <sz val="10"/>
        <color indexed="8"/>
        <rFont val="Arial Narrow"/>
        <family val="2"/>
      </rPr>
      <t>Widowed</t>
    </r>
  </si>
  <si>
    <r>
      <rPr>
        <sz val="10"/>
        <color indexed="8"/>
        <rFont val="華康粗圓體"/>
        <family val="3"/>
        <charset val="136"/>
      </rPr>
      <t xml:space="preserve">離　　　婚
</t>
    </r>
    <r>
      <rPr>
        <sz val="10"/>
        <color indexed="8"/>
        <rFont val="Arial Narrow"/>
        <family val="2"/>
      </rPr>
      <t>Divorced</t>
    </r>
  </si>
  <si>
    <r>
      <rPr>
        <sz val="10"/>
        <color indexed="8"/>
        <rFont val="華康粗圓體"/>
        <family val="3"/>
        <charset val="136"/>
      </rPr>
      <t xml:space="preserve">有　　　偶
</t>
    </r>
    <r>
      <rPr>
        <sz val="10"/>
        <color indexed="8"/>
        <rFont val="Arial Narrow"/>
        <family val="2"/>
      </rPr>
      <t>Currently Married</t>
    </r>
  </si>
  <si>
    <r>
      <rPr>
        <sz val="10"/>
        <color indexed="8"/>
        <rFont val="華康粗圓體"/>
        <family val="3"/>
        <charset val="136"/>
      </rPr>
      <t xml:space="preserve">未　　　婚
</t>
    </r>
    <r>
      <rPr>
        <sz val="10"/>
        <color indexed="8"/>
        <rFont val="Arial Narrow"/>
        <family val="2"/>
      </rPr>
      <t>Unmarried</t>
    </r>
  </si>
  <si>
    <r>
      <rPr>
        <sz val="10"/>
        <color indexed="8"/>
        <rFont val="華康粗圓體"/>
        <family val="3"/>
        <charset val="136"/>
      </rPr>
      <t>總　　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 xml:space="preserve">計
</t>
    </r>
    <r>
      <rPr>
        <sz val="10"/>
        <color indexed="8"/>
        <rFont val="Arial Narrow"/>
        <family val="2"/>
      </rPr>
      <t>Grand Total</t>
    </r>
  </si>
  <si>
    <r>
      <rPr>
        <sz val="10"/>
        <rFont val="華康粗圓體"/>
        <family val="3"/>
        <charset val="136"/>
      </rPr>
      <t>區別</t>
    </r>
    <phoneticPr fontId="18" type="noConversion"/>
  </si>
  <si>
    <t>Table 2-12. Marital Status of Resident Indigene (Cont.)</t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</si>
  <si>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2-12</t>
    </r>
    <r>
      <rPr>
        <sz val="13"/>
        <color indexed="8"/>
        <rFont val="華康粗圓體"/>
        <family val="3"/>
        <charset val="136"/>
      </rPr>
      <t>、現住原住民族婚姻狀況（續）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</si>
  <si>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</si>
  <si>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2-6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歲以上現住人口之教育程度－按區別分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</si>
</sst>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176" formatCode="_-* #,##0.00_-;\-* #,##0.00_-;_-* \-??_-;_-@_-"/>
    <numFmt numFmtId="177" formatCode="_-* #,##0_-;\-* #,##0_-;_-* \-_-;_-@_-"/>
    <numFmt numFmtId="178" formatCode="#,##0.0000"/>
    <numFmt numFmtId="179" formatCode="#,##0.0000;[Red]#,##0.0000"/>
    <numFmt numFmtId="180" formatCode="#,##0;[Red]#,##0"/>
    <numFmt numFmtId="181" formatCode="#,##0.00;[Red]#,##0.00"/>
    <numFmt numFmtId="182" formatCode="#,##0_);[Red]\(#,##0\)"/>
    <numFmt numFmtId="183" formatCode="#,##0.00_);[Red]\(#,##0.00\)"/>
    <numFmt numFmtId="184" formatCode="#,##0.00_ "/>
    <numFmt numFmtId="185" formatCode="0_ "/>
    <numFmt numFmtId="186" formatCode="_-* #,##0_-;\-* #,##0_-;_-* \-??_-;_-@_-"/>
    <numFmt numFmtId="187" formatCode="_(* #,##0_);_(* \(#,##0\);_(* \-??_);_(@_)"/>
    <numFmt numFmtId="188" formatCode="#,##0_ "/>
    <numFmt numFmtId="189" formatCode="0_);[Red]\(0\)"/>
    <numFmt numFmtId="190" formatCode="_-* ##0_-;\-* #,##0\-;_-* \-_-;_-@_-"/>
  </numFmts>
  <fonts count="53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9"/>
      <name val="新細明體"/>
      <family val="1"/>
      <charset val="136"/>
    </font>
    <font>
      <sz val="9"/>
      <name val="Arial Narrow"/>
      <family val="2"/>
    </font>
    <font>
      <sz val="9"/>
      <name val="華康粗圓體"/>
      <family val="3"/>
      <charset val="136"/>
    </font>
    <font>
      <sz val="8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vertAlign val="superscript"/>
      <sz val="10"/>
      <name val="Arial Narrow"/>
      <family val="2"/>
    </font>
    <font>
      <sz val="13"/>
      <name val="Arial Narrow"/>
      <family val="2"/>
    </font>
    <font>
      <sz val="13"/>
      <name val="華康粗圓體"/>
      <family val="3"/>
      <charset val="136"/>
    </font>
    <font>
      <b/>
      <sz val="13"/>
      <name val="Arial Narrow"/>
      <family val="2"/>
    </font>
    <font>
      <b/>
      <sz val="10"/>
      <name val="Arial Narrow"/>
      <family val="2"/>
    </font>
    <font>
      <sz val="9.4"/>
      <name val="Arial Narrow"/>
      <family val="2"/>
    </font>
    <font>
      <sz val="9.4"/>
      <name val="華康粗圓體"/>
      <family val="3"/>
      <charset val="136"/>
    </font>
    <font>
      <sz val="9"/>
      <color indexed="8"/>
      <name val="Arial Narrow"/>
      <family val="2"/>
    </font>
    <font>
      <b/>
      <sz val="15"/>
      <name val="Arial Narrow"/>
      <family val="2"/>
    </font>
    <font>
      <sz val="9"/>
      <color theme="0"/>
      <name val="華康粗圓體"/>
      <family val="3"/>
      <charset val="136"/>
    </font>
    <font>
      <sz val="12"/>
      <name val="Arial Narrow"/>
      <family val="2"/>
    </font>
    <font>
      <sz val="9"/>
      <color theme="0"/>
      <name val="Arial Narrow"/>
      <family val="2"/>
    </font>
    <font>
      <b/>
      <sz val="10"/>
      <name val="華康粗圓體"/>
      <family val="3"/>
      <charset val="136"/>
    </font>
    <font>
      <sz val="10"/>
      <color indexed="8"/>
      <name val="Arial Narrow"/>
      <family val="2"/>
    </font>
    <font>
      <sz val="10"/>
      <color indexed="8"/>
      <name val="華康粗圓體"/>
      <family val="3"/>
      <charset val="136"/>
    </font>
    <font>
      <b/>
      <sz val="10"/>
      <color indexed="8"/>
      <name val="Arial Narrow"/>
      <family val="2"/>
    </font>
    <font>
      <sz val="13"/>
      <color indexed="8"/>
      <name val="Arial Narrow"/>
      <family val="2"/>
    </font>
    <font>
      <sz val="13"/>
      <color indexed="8"/>
      <name val="華康粗圓體"/>
      <family val="3"/>
      <charset val="136"/>
    </font>
    <font>
      <sz val="9"/>
      <color indexed="8"/>
      <name val="華康粗圓體"/>
      <family val="3"/>
      <charset val="136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3"/>
      <color indexed="9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</fills>
  <borders count="9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7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7" fontId="24" fillId="0" borderId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44">
    <xf numFmtId="0" fontId="0" fillId="0" borderId="0" xfId="0"/>
    <xf numFmtId="180" fontId="19" fillId="0" borderId="0" xfId="81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19" fillId="0" borderId="12" xfId="81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>
      <alignment horizontal="justify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83" applyNumberFormat="1" applyFont="1" applyFill="1" applyBorder="1" applyAlignment="1" applyProtection="1">
      <alignment vertical="center"/>
    </xf>
    <xf numFmtId="187" fontId="19" fillId="0" borderId="0" xfId="81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178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 applyProtection="1">
      <alignment horizontal="justify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19" fillId="0" borderId="39" xfId="0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justify" vertical="center"/>
      <protection locked="0"/>
    </xf>
    <xf numFmtId="0" fontId="19" fillId="0" borderId="0" xfId="0" applyFont="1" applyFill="1" applyAlignment="1" applyProtection="1">
      <alignment horizontal="justify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</xf>
    <xf numFmtId="180" fontId="19" fillId="0" borderId="13" xfId="0" applyNumberFormat="1" applyFont="1" applyFill="1" applyBorder="1" applyAlignment="1" applyProtection="1">
      <alignment horizontal="right" vertical="center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left" vertical="center"/>
      <protection locked="0"/>
    </xf>
    <xf numFmtId="180" fontId="19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0" fontId="19" fillId="0" borderId="35" xfId="0" applyFont="1" applyFill="1" applyBorder="1" applyAlignment="1" applyProtection="1">
      <alignment wrapText="1"/>
      <protection locked="0"/>
    </xf>
    <xf numFmtId="3" fontId="19" fillId="0" borderId="28" xfId="0" applyNumberFormat="1" applyFont="1" applyFill="1" applyBorder="1" applyAlignment="1" applyProtection="1">
      <alignment horizontal="center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justify" vertical="center"/>
    </xf>
    <xf numFmtId="3" fontId="19" fillId="0" borderId="12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Alignment="1" applyProtection="1">
      <alignment vertical="center"/>
    </xf>
    <xf numFmtId="4" fontId="19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3" fontId="19" fillId="0" borderId="15" xfId="0" applyNumberFormat="1" applyFont="1" applyFill="1" applyBorder="1" applyAlignment="1" applyProtection="1">
      <alignment horizontal="center" vertical="center"/>
    </xf>
    <xf numFmtId="3" fontId="19" fillId="0" borderId="16" xfId="0" applyNumberFormat="1" applyFont="1" applyFill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3" fontId="23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41" fontId="19" fillId="0" borderId="0" xfId="0" applyNumberFormat="1" applyFont="1" applyFill="1" applyBorder="1" applyAlignment="1" applyProtection="1">
      <alignment horizontal="right" vertical="center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41" fontId="19" fillId="0" borderId="55" xfId="0" applyNumberFormat="1" applyFont="1" applyFill="1" applyBorder="1" applyAlignment="1" applyProtection="1">
      <alignment horizontal="right" vertical="center"/>
      <protection locked="0"/>
    </xf>
    <xf numFmtId="3" fontId="19" fillId="0" borderId="37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5" xfId="0" applyNumberFormat="1" applyFont="1" applyFill="1" applyBorder="1" applyAlignment="1" applyProtection="1">
      <alignment horizontal="center" wrapText="1"/>
      <protection locked="0"/>
    </xf>
    <xf numFmtId="4" fontId="29" fillId="0" borderId="0" xfId="0" applyNumberFormat="1" applyFont="1" applyFill="1" applyAlignment="1">
      <alignment horizontal="left" vertical="center"/>
    </xf>
    <xf numFmtId="178" fontId="29" fillId="0" borderId="0" xfId="0" applyNumberFormat="1" applyFont="1" applyFill="1" applyAlignment="1">
      <alignment horizontal="justify" vertical="center"/>
    </xf>
    <xf numFmtId="0" fontId="29" fillId="0" borderId="0" xfId="0" applyFont="1" applyFill="1" applyAlignment="1">
      <alignment horizontal="justify" vertical="center"/>
    </xf>
    <xf numFmtId="3" fontId="29" fillId="0" borderId="0" xfId="0" applyNumberFormat="1" applyFont="1" applyFill="1" applyAlignment="1">
      <alignment horizontal="justify" vertical="center"/>
    </xf>
    <xf numFmtId="4" fontId="29" fillId="0" borderId="0" xfId="0" applyNumberFormat="1" applyFont="1" applyFill="1" applyAlignment="1">
      <alignment horizontal="justify" vertical="center"/>
    </xf>
    <xf numFmtId="4" fontId="29" fillId="0" borderId="0" xfId="0" applyNumberFormat="1" applyFont="1" applyFill="1" applyAlignment="1">
      <alignment horizontal="right" vertical="center"/>
    </xf>
    <xf numFmtId="0" fontId="29" fillId="0" borderId="12" xfId="0" applyFont="1" applyFill="1" applyBorder="1" applyAlignment="1">
      <alignment horizontal="justify" vertical="center"/>
    </xf>
    <xf numFmtId="178" fontId="29" fillId="0" borderId="12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right" vertical="center"/>
    </xf>
    <xf numFmtId="4" fontId="29" fillId="0" borderId="12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78" fontId="29" fillId="0" borderId="26" xfId="0" applyNumberFormat="1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26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178" fontId="29" fillId="0" borderId="26" xfId="0" applyNumberFormat="1" applyFont="1" applyFill="1" applyBorder="1" applyAlignment="1">
      <alignment horizontal="center" vertical="center"/>
    </xf>
    <xf numFmtId="3" fontId="29" fillId="0" borderId="35" xfId="0" applyNumberFormat="1" applyFont="1" applyFill="1" applyBorder="1" applyAlignment="1">
      <alignment horizontal="center" vertical="center"/>
    </xf>
    <xf numFmtId="178" fontId="29" fillId="0" borderId="19" xfId="0" applyNumberFormat="1" applyFont="1" applyFill="1" applyBorder="1" applyAlignment="1">
      <alignment horizontal="center" vertical="center" wrapText="1"/>
    </xf>
    <xf numFmtId="3" fontId="29" fillId="0" borderId="30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horizontal="right" vertical="center"/>
    </xf>
    <xf numFmtId="180" fontId="29" fillId="0" borderId="0" xfId="0" applyNumberFormat="1" applyFont="1" applyFill="1" applyAlignment="1">
      <alignment vertical="center"/>
    </xf>
    <xf numFmtId="0" fontId="29" fillId="0" borderId="21" xfId="0" applyFont="1" applyFill="1" applyBorder="1" applyAlignment="1">
      <alignment vertical="center" wrapText="1"/>
    </xf>
    <xf numFmtId="3" fontId="29" fillId="0" borderId="0" xfId="0" applyNumberFormat="1" applyFont="1" applyFill="1" applyAlignment="1">
      <alignment vertical="center"/>
    </xf>
    <xf numFmtId="0" fontId="29" fillId="0" borderId="20" xfId="0" applyFont="1" applyFill="1" applyBorder="1" applyAlignment="1">
      <alignment vertical="center" wrapText="1"/>
    </xf>
    <xf numFmtId="180" fontId="29" fillId="0" borderId="12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left" vertical="center"/>
    </xf>
    <xf numFmtId="180" fontId="29" fillId="0" borderId="0" xfId="0" applyNumberFormat="1" applyFont="1" applyFill="1" applyBorder="1" applyAlignment="1">
      <alignment horizontal="left" vertical="center"/>
    </xf>
    <xf numFmtId="181" fontId="29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right" vertical="center"/>
    </xf>
    <xf numFmtId="3" fontId="29" fillId="0" borderId="37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top"/>
    </xf>
    <xf numFmtId="3" fontId="29" fillId="0" borderId="19" xfId="0" applyNumberFormat="1" applyFont="1" applyFill="1" applyBorder="1" applyAlignment="1">
      <alignment horizontal="center" vertical="top"/>
    </xf>
    <xf numFmtId="3" fontId="29" fillId="0" borderId="19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/>
    </xf>
    <xf numFmtId="41" fontId="29" fillId="0" borderId="11" xfId="0" applyNumberFormat="1" applyFont="1" applyFill="1" applyBorder="1" applyAlignment="1">
      <alignment horizontal="right" vertical="center"/>
    </xf>
    <xf numFmtId="41" fontId="29" fillId="0" borderId="0" xfId="0" applyNumberFormat="1" applyFont="1" applyFill="1" applyBorder="1" applyAlignment="1">
      <alignment horizontal="right" vertical="center"/>
    </xf>
    <xf numFmtId="41" fontId="29" fillId="0" borderId="0" xfId="83" applyNumberFormat="1" applyFont="1" applyFill="1" applyBorder="1" applyAlignment="1" applyProtection="1">
      <alignment vertical="center"/>
    </xf>
    <xf numFmtId="41" fontId="29" fillId="0" borderId="0" xfId="75" applyNumberFormat="1" applyFont="1" applyFill="1">
      <alignment vertical="center"/>
    </xf>
    <xf numFmtId="41" fontId="29" fillId="0" borderId="0" xfId="81" applyNumberFormat="1" applyFont="1" applyFill="1" applyBorder="1" applyAlignment="1" applyProtection="1">
      <alignment horizontal="right" vertical="center"/>
    </xf>
    <xf numFmtId="41" fontId="29" fillId="0" borderId="12" xfId="0" applyNumberFormat="1" applyFont="1" applyFill="1" applyBorder="1" applyAlignment="1">
      <alignment horizontal="right" vertical="center"/>
    </xf>
    <xf numFmtId="41" fontId="29" fillId="0" borderId="12" xfId="75" applyNumberFormat="1" applyFont="1" applyFill="1" applyBorder="1">
      <alignment vertical="center"/>
    </xf>
    <xf numFmtId="3" fontId="29" fillId="0" borderId="35" xfId="0" applyNumberFormat="1" applyFont="1" applyFill="1" applyBorder="1" applyAlignment="1">
      <alignment vertical="center"/>
    </xf>
    <xf numFmtId="41" fontId="29" fillId="0" borderId="0" xfId="83" applyNumberFormat="1" applyFont="1" applyFill="1" applyBorder="1" applyAlignment="1" applyProtection="1">
      <alignment horizontal="right" vertical="center"/>
    </xf>
    <xf numFmtId="41" fontId="29" fillId="0" borderId="0" xfId="76" applyNumberFormat="1" applyFont="1" applyFill="1">
      <alignment vertical="center"/>
    </xf>
    <xf numFmtId="41" fontId="29" fillId="0" borderId="0" xfId="0" applyNumberFormat="1" applyFont="1" applyFill="1" applyAlignment="1">
      <alignment vertical="center"/>
    </xf>
    <xf numFmtId="41" fontId="29" fillId="0" borderId="12" xfId="76" applyNumberFormat="1" applyFont="1" applyFill="1" applyBorder="1">
      <alignment vertical="center"/>
    </xf>
    <xf numFmtId="3" fontId="29" fillId="0" borderId="40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/>
    </xf>
    <xf numFmtId="3" fontId="29" fillId="0" borderId="0" xfId="83" applyNumberFormat="1" applyFont="1" applyFill="1" applyBorder="1" applyAlignment="1" applyProtection="1">
      <alignment horizontal="justify" vertical="center"/>
    </xf>
    <xf numFmtId="187" fontId="29" fillId="0" borderId="0" xfId="81" applyNumberFormat="1" applyFont="1" applyFill="1" applyBorder="1" applyAlignment="1" applyProtection="1">
      <alignment horizontal="right" vertical="center"/>
    </xf>
    <xf numFmtId="3" fontId="29" fillId="0" borderId="12" xfId="83" applyNumberFormat="1" applyFont="1" applyFill="1" applyBorder="1" applyAlignment="1" applyProtection="1">
      <alignment vertical="center"/>
    </xf>
    <xf numFmtId="49" fontId="29" fillId="0" borderId="12" xfId="81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left" vertical="center" wrapText="1"/>
    </xf>
    <xf numFmtId="3" fontId="29" fillId="0" borderId="0" xfId="83" applyNumberFormat="1" applyFont="1" applyFill="1" applyBorder="1" applyAlignment="1" applyProtection="1">
      <alignment vertical="center"/>
    </xf>
    <xf numFmtId="187" fontId="29" fillId="0" borderId="0" xfId="81" applyNumberFormat="1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justify" vertical="center"/>
      <protection locked="0"/>
    </xf>
    <xf numFmtId="3" fontId="29" fillId="0" borderId="0" xfId="0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/>
    <xf numFmtId="0" fontId="29" fillId="0" borderId="24" xfId="0" applyFont="1" applyFill="1" applyBorder="1" applyAlignment="1" applyProtection="1">
      <alignment horizontal="left" vertical="center"/>
      <protection locked="0"/>
    </xf>
    <xf numFmtId="177" fontId="29" fillId="0" borderId="0" xfId="0" applyNumberFormat="1" applyFont="1" applyFill="1" applyAlignment="1" applyProtection="1">
      <alignment vertical="center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43" xfId="0" applyNumberFormat="1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vertical="center" wrapText="1"/>
    </xf>
    <xf numFmtId="3" fontId="29" fillId="0" borderId="41" xfId="0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3" fontId="29" fillId="0" borderId="21" xfId="0" applyNumberFormat="1" applyFont="1" applyFill="1" applyBorder="1" applyAlignment="1">
      <alignment horizontal="left" vertical="center"/>
    </xf>
    <xf numFmtId="37" fontId="29" fillId="0" borderId="0" xfId="0" applyNumberFormat="1" applyFont="1" applyFill="1" applyAlignment="1">
      <alignment vertical="center"/>
    </xf>
    <xf numFmtId="3" fontId="29" fillId="0" borderId="11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Fill="1" applyBorder="1" applyAlignment="1" applyProtection="1">
      <alignment horizontal="right" vertical="center"/>
    </xf>
    <xf numFmtId="3" fontId="29" fillId="0" borderId="0" xfId="73" applyNumberFormat="1" applyFont="1" applyFill="1" applyAlignment="1">
      <alignment horizontal="right" vertical="center"/>
    </xf>
    <xf numFmtId="3" fontId="29" fillId="0" borderId="12" xfId="73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horizontal="left" vertical="center"/>
    </xf>
    <xf numFmtId="3" fontId="29" fillId="0" borderId="0" xfId="0" applyNumberFormat="1" applyFont="1" applyFill="1" applyAlignment="1" applyProtection="1">
      <alignment horizontal="justify" vertical="center"/>
    </xf>
    <xf numFmtId="4" fontId="29" fillId="0" borderId="0" xfId="0" applyNumberFormat="1" applyFont="1" applyFill="1" applyAlignment="1" applyProtection="1">
      <alignment horizontal="right" vertical="center"/>
    </xf>
    <xf numFmtId="0" fontId="29" fillId="0" borderId="0" xfId="0" applyFont="1" applyFill="1" applyAlignment="1" applyProtection="1">
      <alignment horizontal="justify" vertical="center"/>
    </xf>
    <xf numFmtId="0" fontId="35" fillId="0" borderId="12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justify" vertical="center"/>
    </xf>
    <xf numFmtId="3" fontId="29" fillId="0" borderId="12" xfId="0" applyNumberFormat="1" applyFont="1" applyFill="1" applyBorder="1" applyAlignment="1" applyProtection="1">
      <alignment vertical="center"/>
    </xf>
    <xf numFmtId="3" fontId="29" fillId="0" borderId="0" xfId="0" applyNumberFormat="1" applyFont="1" applyFill="1" applyAlignment="1" applyProtection="1">
      <alignment vertical="center"/>
    </xf>
    <xf numFmtId="3" fontId="29" fillId="0" borderId="12" xfId="0" applyNumberFormat="1" applyFont="1" applyFill="1" applyBorder="1" applyAlignment="1" applyProtection="1">
      <alignment horizontal="right" vertical="center"/>
    </xf>
    <xf numFmtId="4" fontId="29" fillId="0" borderId="12" xfId="0" applyNumberFormat="1" applyFont="1" applyFill="1" applyBorder="1" applyAlignment="1" applyProtection="1">
      <alignment horizontal="right" vertical="center"/>
    </xf>
    <xf numFmtId="4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Alignment="1" applyProtection="1">
      <alignment vertical="center"/>
    </xf>
    <xf numFmtId="0" fontId="29" fillId="0" borderId="25" xfId="0" applyFont="1" applyFill="1" applyBorder="1" applyAlignment="1" applyProtection="1">
      <alignment horizontal="center" vertical="center" wrapText="1"/>
    </xf>
    <xf numFmtId="0" fontId="29" fillId="0" borderId="40" xfId="0" applyFont="1" applyFill="1" applyBorder="1" applyAlignment="1" applyProtection="1">
      <alignment horizontal="center" vertical="center" wrapText="1"/>
    </xf>
    <xf numFmtId="3" fontId="29" fillId="0" borderId="40" xfId="0" applyNumberFormat="1" applyFont="1" applyFill="1" applyBorder="1" applyAlignment="1" applyProtection="1">
      <alignment horizontal="center" vertical="center" wrapText="1"/>
    </xf>
    <xf numFmtId="3" fontId="29" fillId="0" borderId="15" xfId="0" applyNumberFormat="1" applyFont="1" applyFill="1" applyBorder="1" applyAlignment="1" applyProtection="1">
      <alignment horizontal="center" vertical="center" wrapText="1"/>
    </xf>
    <xf numFmtId="3" fontId="29" fillId="0" borderId="15" xfId="0" applyNumberFormat="1" applyFont="1" applyFill="1" applyBorder="1" applyAlignment="1" applyProtection="1">
      <alignment horizontal="center" vertical="center"/>
    </xf>
    <xf numFmtId="3" fontId="29" fillId="0" borderId="40" xfId="0" applyNumberFormat="1" applyFont="1" applyFill="1" applyBorder="1" applyAlignment="1" applyProtection="1">
      <alignment horizontal="center" vertical="center"/>
    </xf>
    <xf numFmtId="3" fontId="29" fillId="0" borderId="16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3" fontId="29" fillId="0" borderId="19" xfId="0" applyNumberFormat="1" applyFont="1" applyFill="1" applyBorder="1" applyAlignment="1" applyProtection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center" vertical="center" wrapText="1"/>
    </xf>
    <xf numFmtId="3" fontId="29" fillId="0" borderId="17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left" vertical="center"/>
    </xf>
    <xf numFmtId="41" fontId="29" fillId="0" borderId="0" xfId="0" applyNumberFormat="1" applyFont="1" applyFill="1" applyBorder="1" applyAlignment="1" applyProtection="1">
      <alignment horizontal="right"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180" fontId="29" fillId="0" borderId="0" xfId="0" applyNumberFormat="1" applyFont="1" applyFill="1" applyAlignment="1" applyProtection="1">
      <alignment vertical="center"/>
    </xf>
    <xf numFmtId="0" fontId="29" fillId="0" borderId="0" xfId="0" applyFont="1" applyFill="1" applyBorder="1" applyAlignment="1">
      <alignment horizontal="center" vertical="center"/>
    </xf>
    <xf numFmtId="180" fontId="29" fillId="0" borderId="38" xfId="0" applyNumberFormat="1" applyFont="1" applyFill="1" applyBorder="1" applyAlignment="1">
      <alignment horizontal="right" vertic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2" fontId="29" fillId="0" borderId="0" xfId="0" applyNumberFormat="1" applyFont="1" applyFill="1" applyBorder="1" applyAlignment="1">
      <alignment horizontal="right" vertical="center"/>
    </xf>
    <xf numFmtId="183" fontId="29" fillId="0" borderId="0" xfId="0" applyNumberFormat="1" applyFont="1" applyFill="1" applyBorder="1" applyAlignment="1">
      <alignment horizontal="right" vertical="center"/>
    </xf>
    <xf numFmtId="0" fontId="29" fillId="0" borderId="14" xfId="0" applyFont="1" applyFill="1" applyBorder="1"/>
    <xf numFmtId="3" fontId="29" fillId="0" borderId="14" xfId="0" applyNumberFormat="1" applyFont="1" applyFill="1" applyBorder="1" applyAlignment="1">
      <alignment horizontal="right"/>
    </xf>
    <xf numFmtId="182" fontId="29" fillId="0" borderId="0" xfId="0" applyNumberFormat="1" applyFont="1" applyFill="1" applyAlignment="1">
      <alignment vertical="center"/>
    </xf>
    <xf numFmtId="184" fontId="29" fillId="0" borderId="0" xfId="0" applyNumberFormat="1" applyFont="1" applyFill="1" applyBorder="1" applyAlignment="1">
      <alignment horizontal="right" vertical="center"/>
    </xf>
    <xf numFmtId="182" fontId="29" fillId="0" borderId="12" xfId="0" applyNumberFormat="1" applyFont="1" applyFill="1" applyBorder="1" applyAlignment="1">
      <alignment vertical="center"/>
    </xf>
    <xf numFmtId="182" fontId="29" fillId="0" borderId="12" xfId="0" applyNumberFormat="1" applyFont="1" applyFill="1" applyBorder="1" applyAlignment="1">
      <alignment horizontal="right" vertical="center"/>
    </xf>
    <xf numFmtId="183" fontId="29" fillId="0" borderId="12" xfId="0" applyNumberFormat="1" applyFont="1" applyFill="1" applyBorder="1" applyAlignment="1">
      <alignment horizontal="right" vertical="center"/>
    </xf>
    <xf numFmtId="184" fontId="29" fillId="0" borderId="12" xfId="0" applyNumberFormat="1" applyFont="1" applyFill="1" applyBorder="1" applyAlignment="1">
      <alignment horizontal="right" vertical="center"/>
    </xf>
    <xf numFmtId="182" fontId="29" fillId="0" borderId="3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 applyProtection="1">
      <alignment vertical="center"/>
      <protection locked="0"/>
    </xf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57" xfId="0" applyFont="1" applyFill="1" applyBorder="1" applyAlignment="1" applyProtection="1">
      <alignment horizontal="left" vertical="center"/>
    </xf>
    <xf numFmtId="178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 vertical="center"/>
    </xf>
    <xf numFmtId="41" fontId="29" fillId="0" borderId="12" xfId="0" applyNumberFormat="1" applyFont="1" applyFill="1" applyBorder="1" applyAlignment="1">
      <alignment vertical="center"/>
    </xf>
    <xf numFmtId="41" fontId="29" fillId="0" borderId="34" xfId="0" applyNumberFormat="1" applyFont="1" applyFill="1" applyBorder="1" applyAlignment="1">
      <alignment vertical="center"/>
    </xf>
    <xf numFmtId="185" fontId="29" fillId="0" borderId="0" xfId="0" applyNumberFormat="1" applyFont="1" applyFill="1" applyBorder="1" applyAlignment="1">
      <alignment vertical="center"/>
    </xf>
    <xf numFmtId="186" fontId="29" fillId="0" borderId="0" xfId="81" applyNumberFormat="1" applyFont="1" applyFill="1" applyBorder="1" applyAlignment="1" applyProtection="1">
      <alignment vertical="center"/>
    </xf>
    <xf numFmtId="0" fontId="29" fillId="0" borderId="39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/>
    <xf numFmtId="37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justify" vertical="center"/>
      <protection locked="0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35" xfId="0" applyNumberFormat="1" applyFont="1" applyFill="1" applyBorder="1" applyAlignment="1" applyProtection="1">
      <alignment wrapText="1"/>
      <protection locked="0"/>
    </xf>
    <xf numFmtId="3" fontId="19" fillId="0" borderId="28" xfId="0" applyNumberFormat="1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3" fontId="19" fillId="0" borderId="28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3" fontId="19" fillId="0" borderId="38" xfId="0" applyNumberFormat="1" applyFont="1" applyFill="1" applyBorder="1" applyAlignment="1" applyProtection="1">
      <alignment wrapText="1"/>
      <protection locked="0"/>
    </xf>
    <xf numFmtId="3" fontId="19" fillId="0" borderId="26" xfId="0" applyNumberFormat="1" applyFont="1" applyFill="1" applyBorder="1" applyAlignment="1" applyProtection="1">
      <alignment wrapText="1"/>
      <protection locked="0"/>
    </xf>
    <xf numFmtId="0" fontId="19" fillId="0" borderId="38" xfId="0" applyFont="1" applyFill="1" applyBorder="1" applyAlignment="1">
      <alignment wrapText="1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180" fontId="19" fillId="0" borderId="38" xfId="0" applyNumberFormat="1" applyFont="1" applyFill="1" applyBorder="1" applyAlignment="1" applyProtection="1">
      <alignment horizontal="right" vertical="center"/>
      <protection locked="0"/>
    </xf>
    <xf numFmtId="0" fontId="19" fillId="0" borderId="44" xfId="0" applyFont="1" applyFill="1" applyBorder="1" applyAlignment="1" applyProtection="1">
      <alignment horizontal="left" vertical="center"/>
      <protection locked="0"/>
    </xf>
    <xf numFmtId="180" fontId="19" fillId="0" borderId="45" xfId="0" applyNumberFormat="1" applyFont="1" applyFill="1" applyBorder="1" applyAlignment="1" applyProtection="1">
      <alignment horizontal="right" vertical="center"/>
      <protection locked="0"/>
    </xf>
    <xf numFmtId="180" fontId="19" fillId="0" borderId="34" xfId="0" applyNumberFormat="1" applyFont="1" applyFill="1" applyBorder="1" applyAlignment="1" applyProtection="1">
      <alignment horizontal="right" vertical="center"/>
      <protection locked="0"/>
    </xf>
    <xf numFmtId="3" fontId="19" fillId="0" borderId="34" xfId="0" applyNumberFormat="1" applyFont="1" applyFill="1" applyBorder="1" applyAlignment="1" applyProtection="1">
      <alignment vertical="center"/>
      <protection locked="0"/>
    </xf>
    <xf numFmtId="3" fontId="19" fillId="0" borderId="3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 shrinkToFit="1"/>
      <protection locked="0"/>
    </xf>
    <xf numFmtId="0" fontId="19" fillId="0" borderId="42" xfId="0" applyFont="1" applyFill="1" applyBorder="1" applyAlignment="1" applyProtection="1">
      <alignment horizontal="left" vertical="center"/>
      <protection locked="0"/>
    </xf>
    <xf numFmtId="180" fontId="19" fillId="0" borderId="16" xfId="0" applyNumberFormat="1" applyFont="1" applyFill="1" applyBorder="1" applyAlignment="1" applyProtection="1">
      <alignment horizontal="right" vertical="center"/>
      <protection locked="0"/>
    </xf>
    <xf numFmtId="180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Alignment="1" applyProtection="1">
      <alignment vertical="center"/>
      <protection locked="0"/>
    </xf>
    <xf numFmtId="188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38" xfId="0" applyNumberFormat="1" applyFont="1" applyFill="1" applyBorder="1" applyAlignment="1" applyProtection="1">
      <alignment horizontal="right"/>
      <protection locked="0"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 applyProtection="1">
      <alignment horizontal="right" wrapText="1"/>
      <protection locked="0"/>
    </xf>
    <xf numFmtId="180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24" xfId="0" applyFont="1" applyFill="1" applyBorder="1" applyAlignment="1" applyProtection="1">
      <alignment vertical="center"/>
      <protection locked="0"/>
    </xf>
    <xf numFmtId="181" fontId="19" fillId="0" borderId="0" xfId="0" applyNumberFormat="1" applyFont="1" applyFill="1" applyBorder="1" applyAlignment="1" applyProtection="1">
      <alignment vertical="center"/>
      <protection locked="0"/>
    </xf>
    <xf numFmtId="180" fontId="19" fillId="0" borderId="0" xfId="81" applyNumberFormat="1" applyFont="1" applyFill="1" applyBorder="1" applyAlignment="1" applyProtection="1">
      <alignment horizontal="right" vertical="center"/>
      <protection locked="0"/>
    </xf>
    <xf numFmtId="3" fontId="19" fillId="0" borderId="0" xfId="81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protection locked="0"/>
    </xf>
    <xf numFmtId="0" fontId="19" fillId="0" borderId="47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horizontal="center" wrapText="1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41" fontId="19" fillId="0" borderId="0" xfId="0" applyNumberFormat="1" applyFont="1" applyFill="1" applyAlignment="1" applyProtection="1">
      <alignment horizontal="right" vertical="center"/>
    </xf>
    <xf numFmtId="41" fontId="19" fillId="0" borderId="0" xfId="0" applyNumberFormat="1" applyFont="1" applyFill="1" applyAlignment="1" applyProtection="1">
      <alignment horizontal="right" vertical="center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177" fontId="19" fillId="0" borderId="0" xfId="0" applyNumberFormat="1" applyFont="1" applyFill="1" applyAlignment="1" applyProtection="1">
      <alignment vertical="center"/>
      <protection locked="0"/>
    </xf>
    <xf numFmtId="3" fontId="19" fillId="0" borderId="35" xfId="0" applyNumberFormat="1" applyFont="1" applyFill="1" applyBorder="1" applyAlignment="1" applyProtection="1">
      <alignment vertical="center" wrapText="1"/>
      <protection locked="0"/>
    </xf>
    <xf numFmtId="0" fontId="29" fillId="0" borderId="21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3" fontId="19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29" fillId="0" borderId="42" xfId="0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 applyProtection="1">
      <alignment horizontal="justify" vertical="center"/>
      <protection locked="0"/>
    </xf>
    <xf numFmtId="4" fontId="29" fillId="0" borderId="0" xfId="0" applyNumberFormat="1" applyFont="1" applyFill="1" applyAlignment="1" applyProtection="1">
      <alignment horizontal="right" vertical="center"/>
      <protection locked="0"/>
    </xf>
    <xf numFmtId="0" fontId="29" fillId="0" borderId="21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 horizontal="justify" vertical="center"/>
    </xf>
    <xf numFmtId="3" fontId="39" fillId="0" borderId="14" xfId="0" applyNumberFormat="1" applyFont="1" applyFill="1" applyBorder="1" applyAlignment="1">
      <alignment horizontal="right"/>
    </xf>
    <xf numFmtId="0" fontId="39" fillId="0" borderId="14" xfId="0" applyFont="1" applyFill="1" applyBorder="1" applyAlignment="1">
      <alignment horizontal="right" vertical="center"/>
    </xf>
    <xf numFmtId="183" fontId="29" fillId="0" borderId="34" xfId="0" applyNumberFormat="1" applyFont="1" applyFill="1" applyBorder="1" applyAlignment="1">
      <alignment horizontal="right" vertical="center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41" fontId="29" fillId="0" borderId="34" xfId="0" applyNumberFormat="1" applyFont="1" applyFill="1" applyBorder="1" applyAlignment="1">
      <alignment horizontal="right" vertical="center"/>
    </xf>
    <xf numFmtId="0" fontId="41" fillId="0" borderId="0" xfId="0" applyFont="1"/>
    <xf numFmtId="0" fontId="29" fillId="0" borderId="25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0" borderId="17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vertical="center"/>
    </xf>
    <xf numFmtId="41" fontId="29" fillId="0" borderId="0" xfId="0" applyNumberFormat="1" applyFont="1" applyFill="1" applyAlignment="1" applyProtection="1">
      <alignment horizontal="right" vertical="center"/>
    </xf>
    <xf numFmtId="41" fontId="19" fillId="0" borderId="38" xfId="0" applyNumberFormat="1" applyFont="1" applyFill="1" applyBorder="1" applyAlignment="1" applyProtection="1">
      <alignment horizontal="right" vertical="center"/>
    </xf>
    <xf numFmtId="41" fontId="19" fillId="0" borderId="58" xfId="0" applyNumberFormat="1" applyFont="1" applyFill="1" applyBorder="1" applyAlignment="1" applyProtection="1">
      <alignment horizontal="right" vertical="center"/>
    </xf>
    <xf numFmtId="41" fontId="19" fillId="0" borderId="55" xfId="0" applyNumberFormat="1" applyFont="1" applyFill="1" applyBorder="1" applyAlignment="1" applyProtection="1">
      <alignment horizontal="right" vertical="center"/>
    </xf>
    <xf numFmtId="41" fontId="29" fillId="0" borderId="38" xfId="0" applyNumberFormat="1" applyFont="1" applyFill="1" applyBorder="1" applyAlignment="1" applyProtection="1">
      <alignment horizontal="right" vertical="center"/>
    </xf>
    <xf numFmtId="41" fontId="29" fillId="0" borderId="58" xfId="0" applyNumberFormat="1" applyFont="1" applyFill="1" applyBorder="1" applyAlignment="1" applyProtection="1">
      <alignment horizontal="right" vertical="center"/>
    </xf>
    <xf numFmtId="41" fontId="29" fillId="0" borderId="34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Alignment="1" applyProtection="1">
      <alignment horizontal="right" vertical="center"/>
    </xf>
    <xf numFmtId="177" fontId="19" fillId="0" borderId="0" xfId="0" applyNumberFormat="1" applyFont="1" applyFill="1" applyAlignment="1" applyProtection="1">
      <alignment horizontal="right" vertical="center"/>
      <protection locked="0"/>
    </xf>
    <xf numFmtId="177" fontId="29" fillId="0" borderId="0" xfId="0" applyNumberFormat="1" applyFont="1" applyFill="1" applyAlignment="1" applyProtection="1">
      <alignment horizontal="right" vertical="center"/>
    </xf>
    <xf numFmtId="177" fontId="19" fillId="0" borderId="58" xfId="0" applyNumberFormat="1" applyFont="1" applyFill="1" applyBorder="1" applyAlignment="1" applyProtection="1">
      <alignment horizontal="right" vertical="center"/>
    </xf>
    <xf numFmtId="177" fontId="19" fillId="0" borderId="55" xfId="0" applyNumberFormat="1" applyFont="1" applyFill="1" applyBorder="1" applyAlignment="1" applyProtection="1">
      <alignment horizontal="right" vertical="center"/>
    </xf>
    <xf numFmtId="177" fontId="19" fillId="0" borderId="55" xfId="0" applyNumberFormat="1" applyFont="1" applyFill="1" applyBorder="1" applyAlignment="1" applyProtection="1">
      <alignment horizontal="right" vertical="center"/>
      <protection locked="0"/>
    </xf>
    <xf numFmtId="3" fontId="29" fillId="0" borderId="0" xfId="80" applyNumberFormat="1" applyFont="1" applyFill="1" applyAlignment="1">
      <alignment horizontal="right" vertical="center"/>
    </xf>
    <xf numFmtId="3" fontId="29" fillId="0" borderId="33" xfId="80" applyNumberFormat="1" applyFont="1" applyFill="1" applyBorder="1" applyAlignment="1">
      <alignment horizontal="right" vertical="center"/>
    </xf>
    <xf numFmtId="3" fontId="29" fillId="0" borderId="12" xfId="80" applyNumberFormat="1" applyFont="1" applyFill="1" applyBorder="1" applyAlignment="1">
      <alignment horizontal="right" vertical="center"/>
    </xf>
    <xf numFmtId="179" fontId="29" fillId="0" borderId="11" xfId="0" applyNumberFormat="1" applyFont="1" applyFill="1" applyBorder="1" applyAlignment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Alignment="1">
      <alignment horizontal="right" vertical="center"/>
    </xf>
    <xf numFmtId="179" fontId="29" fillId="0" borderId="33" xfId="0" applyNumberFormat="1" applyFont="1" applyFill="1" applyBorder="1" applyAlignment="1">
      <alignment horizontal="right" vertical="center"/>
    </xf>
    <xf numFmtId="181" fontId="29" fillId="0" borderId="12" xfId="0" applyNumberFormat="1" applyFont="1" applyFill="1" applyBorder="1" applyAlignment="1">
      <alignment horizontal="right" vertical="center"/>
    </xf>
    <xf numFmtId="180" fontId="29" fillId="0" borderId="17" xfId="0" applyNumberFormat="1" applyFont="1" applyFill="1" applyBorder="1" applyAlignment="1">
      <alignment horizontal="right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180" fontId="29" fillId="0" borderId="55" xfId="0" applyNumberFormat="1" applyFont="1" applyFill="1" applyBorder="1" applyAlignment="1">
      <alignment horizontal="right" vertical="center"/>
    </xf>
    <xf numFmtId="180" fontId="29" fillId="0" borderId="33" xfId="0" applyNumberFormat="1" applyFont="1" applyFill="1" applyBorder="1" applyAlignment="1">
      <alignment horizontal="right" vertical="center"/>
    </xf>
    <xf numFmtId="0" fontId="29" fillId="0" borderId="61" xfId="0" applyFont="1" applyFill="1" applyBorder="1" applyAlignment="1">
      <alignment vertical="center" wrapText="1"/>
    </xf>
    <xf numFmtId="180" fontId="29" fillId="0" borderId="11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26" xfId="0" applyNumberFormat="1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left" vertical="center" wrapText="1"/>
    </xf>
    <xf numFmtId="177" fontId="29" fillId="0" borderId="62" xfId="83" applyFont="1" applyFill="1" applyBorder="1" applyAlignment="1" applyProtection="1">
      <alignment horizontal="center" vertical="center" wrapText="1"/>
    </xf>
    <xf numFmtId="177" fontId="29" fillId="0" borderId="60" xfId="83" applyFont="1" applyFill="1" applyBorder="1" applyAlignment="1" applyProtection="1">
      <alignment horizontal="center" vertical="center" wrapText="1"/>
    </xf>
    <xf numFmtId="177" fontId="29" fillId="0" borderId="59" xfId="83" applyFont="1" applyFill="1" applyBorder="1" applyAlignment="1" applyProtection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0" fontId="29" fillId="0" borderId="55" xfId="0" applyFont="1" applyFill="1" applyBorder="1" applyAlignment="1">
      <alignment vertical="center"/>
    </xf>
    <xf numFmtId="177" fontId="29" fillId="0" borderId="55" xfId="0" applyNumberFormat="1" applyFont="1" applyFill="1" applyBorder="1" applyAlignment="1">
      <alignment vertical="center"/>
    </xf>
    <xf numFmtId="177" fontId="29" fillId="0" borderId="55" xfId="81" applyNumberFormat="1" applyFont="1" applyFill="1" applyBorder="1" applyAlignment="1" applyProtection="1">
      <alignment horizontal="right" vertical="center"/>
    </xf>
    <xf numFmtId="177" fontId="29" fillId="0" borderId="58" xfId="81" applyNumberFormat="1" applyFont="1" applyFill="1" applyBorder="1" applyAlignment="1" applyProtection="1">
      <alignment horizontal="right" vertical="center"/>
    </xf>
    <xf numFmtId="0" fontId="29" fillId="0" borderId="70" xfId="0" applyNumberFormat="1" applyFont="1" applyFill="1" applyBorder="1" applyAlignment="1" applyProtection="1">
      <alignment horizontal="left" vertical="center" wrapText="1"/>
    </xf>
    <xf numFmtId="177" fontId="29" fillId="0" borderId="0" xfId="0" applyNumberFormat="1" applyFont="1" applyFill="1" applyAlignment="1">
      <alignment vertical="center"/>
    </xf>
    <xf numFmtId="177" fontId="29" fillId="0" borderId="0" xfId="81" applyNumberFormat="1" applyFont="1" applyFill="1" applyBorder="1" applyAlignment="1" applyProtection="1">
      <alignment horizontal="right" vertical="center"/>
    </xf>
    <xf numFmtId="177" fontId="29" fillId="0" borderId="38" xfId="81" applyNumberFormat="1" applyFont="1" applyFill="1" applyBorder="1" applyAlignment="1" applyProtection="1">
      <alignment horizontal="right" vertical="center"/>
    </xf>
    <xf numFmtId="0" fontId="29" fillId="0" borderId="35" xfId="0" applyNumberFormat="1" applyFont="1" applyFill="1" applyBorder="1" applyAlignment="1" applyProtection="1">
      <alignment horizontal="left" vertical="center" wrapText="1"/>
    </xf>
    <xf numFmtId="177" fontId="29" fillId="0" borderId="0" xfId="0" applyNumberFormat="1" applyFont="1" applyFill="1" applyBorder="1" applyAlignment="1">
      <alignment horizontal="right" vertical="center"/>
    </xf>
    <xf numFmtId="180" fontId="29" fillId="0" borderId="0" xfId="81" applyNumberFormat="1" applyFont="1" applyFill="1" applyBorder="1" applyAlignment="1" applyProtection="1">
      <alignment horizontal="right" vertical="center"/>
    </xf>
    <xf numFmtId="180" fontId="29" fillId="0" borderId="0" xfId="0" applyNumberFormat="1" applyFont="1" applyFill="1" applyBorder="1" applyAlignment="1">
      <alignment vertical="center"/>
    </xf>
    <xf numFmtId="0" fontId="29" fillId="0" borderId="6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44" fillId="25" borderId="0" xfId="0" applyFont="1" applyFill="1" applyAlignment="1">
      <alignment vertical="center"/>
    </xf>
    <xf numFmtId="0" fontId="44" fillId="25" borderId="0" xfId="0" applyNumberFormat="1" applyFont="1" applyFill="1" applyAlignment="1">
      <alignment vertical="center"/>
    </xf>
    <xf numFmtId="180" fontId="44" fillId="25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 applyProtection="1">
      <alignment vertical="center"/>
    </xf>
    <xf numFmtId="0" fontId="29" fillId="26" borderId="0" xfId="0" applyFont="1" applyFill="1" applyAlignment="1">
      <alignment vertical="center"/>
    </xf>
    <xf numFmtId="3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180" fontId="29" fillId="0" borderId="12" xfId="0" applyNumberFormat="1" applyFont="1" applyFill="1" applyBorder="1" applyAlignment="1" applyProtection="1">
      <alignment horizontal="right" vertical="center"/>
      <protection locked="0"/>
    </xf>
    <xf numFmtId="180" fontId="29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9" xfId="0" applyNumberFormat="1" applyFont="1" applyFill="1" applyBorder="1" applyAlignment="1" applyProtection="1">
      <alignment horizontal="left" vertical="center" wrapText="1"/>
    </xf>
    <xf numFmtId="0" fontId="29" fillId="27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180" fontId="29" fillId="0" borderId="0" xfId="0" applyNumberFormat="1" applyFont="1" applyFill="1" applyBorder="1" applyAlignment="1" applyProtection="1">
      <alignment horizontal="right" vertical="center"/>
      <protection locked="0"/>
    </xf>
    <xf numFmtId="180" fontId="29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4" xfId="0" applyNumberFormat="1" applyFont="1" applyFill="1" applyBorder="1" applyAlignment="1" applyProtection="1">
      <alignment horizontal="left" vertical="center" wrapText="1"/>
    </xf>
    <xf numFmtId="0" fontId="29" fillId="28" borderId="0" xfId="0" applyFont="1" applyFill="1" applyAlignment="1">
      <alignment vertical="center"/>
    </xf>
    <xf numFmtId="0" fontId="29" fillId="29" borderId="0" xfId="0" applyFont="1" applyFill="1" applyAlignment="1">
      <alignment vertical="center"/>
    </xf>
    <xf numFmtId="0" fontId="29" fillId="30" borderId="0" xfId="0" applyFont="1" applyFill="1" applyAlignment="1">
      <alignment vertical="center"/>
    </xf>
    <xf numFmtId="0" fontId="29" fillId="31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180" fontId="29" fillId="0" borderId="38" xfId="0" applyNumberFormat="1" applyFont="1" applyFill="1" applyBorder="1" applyAlignment="1" applyProtection="1">
      <alignment horizontal="right" vertical="center"/>
    </xf>
    <xf numFmtId="180" fontId="29" fillId="0" borderId="13" xfId="0" applyNumberFormat="1" applyFont="1" applyFill="1" applyBorder="1" applyAlignment="1" applyProtection="1">
      <alignment horizontal="right" vertical="center"/>
    </xf>
    <xf numFmtId="180" fontId="29" fillId="0" borderId="13" xfId="0" applyNumberFormat="1" applyFont="1" applyFill="1" applyBorder="1" applyAlignment="1">
      <alignment vertical="center"/>
    </xf>
    <xf numFmtId="180" fontId="29" fillId="0" borderId="16" xfId="0" applyNumberFormat="1" applyFont="1" applyFill="1" applyBorder="1" applyAlignment="1" applyProtection="1">
      <alignment horizontal="right" vertical="center"/>
    </xf>
    <xf numFmtId="0" fontId="29" fillId="0" borderId="42" xfId="0" applyNumberFormat="1" applyFont="1" applyFill="1" applyBorder="1" applyAlignment="1" applyProtection="1">
      <alignment horizontal="left" vertical="center" wrapText="1"/>
    </xf>
    <xf numFmtId="3" fontId="29" fillId="0" borderId="35" xfId="0" applyNumberFormat="1" applyFont="1" applyFill="1" applyBorder="1" applyAlignment="1" applyProtection="1">
      <alignment horizontal="center" vertical="center"/>
      <protection locked="0"/>
    </xf>
    <xf numFmtId="3" fontId="29" fillId="0" borderId="70" xfId="0" applyNumberFormat="1" applyFont="1" applyFill="1" applyBorder="1" applyAlignment="1" applyProtection="1">
      <alignment horizontal="center" vertical="center"/>
      <protection locked="0"/>
    </xf>
    <xf numFmtId="3" fontId="29" fillId="0" borderId="59" xfId="0" applyNumberFormat="1" applyFont="1" applyFill="1" applyBorder="1" applyAlignment="1" applyProtection="1">
      <alignment horizontal="center" vertical="center"/>
      <protection locked="0"/>
    </xf>
    <xf numFmtId="3" fontId="29" fillId="0" borderId="60" xfId="0" applyNumberFormat="1" applyFont="1" applyFill="1" applyBorder="1" applyAlignment="1" applyProtection="1">
      <alignment horizontal="center" vertical="center"/>
      <protection locked="0"/>
    </xf>
    <xf numFmtId="3" fontId="29" fillId="0" borderId="74" xfId="0" applyNumberFormat="1" applyFont="1" applyFill="1" applyBorder="1" applyAlignment="1" applyProtection="1">
      <alignment horizontal="center" vertical="center"/>
      <protection locked="0"/>
    </xf>
    <xf numFmtId="3" fontId="29" fillId="0" borderId="57" xfId="0" applyNumberFormat="1" applyFont="1" applyFill="1" applyBorder="1" applyAlignment="1" applyProtection="1">
      <alignment horizontal="center" vertical="center"/>
      <protection locked="0"/>
    </xf>
    <xf numFmtId="0" fontId="29" fillId="0" borderId="59" xfId="0" applyFont="1" applyFill="1" applyBorder="1" applyAlignment="1" applyProtection="1">
      <alignment horizontal="center" vertical="center"/>
      <protection locked="0"/>
    </xf>
    <xf numFmtId="0" fontId="29" fillId="0" borderId="59" xfId="0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horizontal="justify" vertical="center"/>
      <protection locked="0"/>
    </xf>
    <xf numFmtId="0" fontId="29" fillId="0" borderId="61" xfId="0" applyFont="1" applyFill="1" applyBorder="1" applyAlignment="1" applyProtection="1">
      <alignment horizontal="justify" vertical="center"/>
      <protection locked="0"/>
    </xf>
    <xf numFmtId="180" fontId="29" fillId="25" borderId="0" xfId="0" applyNumberFormat="1" applyFont="1" applyFill="1" applyAlignment="1" applyProtection="1">
      <alignment vertical="center"/>
      <protection locked="0"/>
    </xf>
    <xf numFmtId="3" fontId="29" fillId="0" borderId="28" xfId="0" applyNumberFormat="1" applyFont="1" applyFill="1" applyBorder="1" applyAlignment="1" applyProtection="1">
      <alignment horizontal="center" vertical="center"/>
      <protection locked="0"/>
    </xf>
    <xf numFmtId="3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3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 applyProtection="1">
      <alignment wrapText="1"/>
      <protection locked="0"/>
    </xf>
    <xf numFmtId="0" fontId="29" fillId="0" borderId="21" xfId="0" applyFont="1" applyFill="1" applyBorder="1" applyAlignment="1" applyProtection="1">
      <alignment vertical="center" wrapText="1"/>
      <protection locked="0"/>
    </xf>
    <xf numFmtId="3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72" xfId="0" applyFont="1" applyFill="1" applyBorder="1" applyAlignment="1" applyProtection="1">
      <alignment horizontal="left" vertical="center"/>
      <protection locked="0"/>
    </xf>
    <xf numFmtId="0" fontId="29" fillId="0" borderId="21" xfId="0" applyFont="1" applyFill="1" applyBorder="1" applyAlignment="1" applyProtection="1">
      <alignment horizontal="left" vertical="center"/>
      <protection locked="0"/>
    </xf>
    <xf numFmtId="3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73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180" fontId="29" fillId="0" borderId="76" xfId="0" applyNumberFormat="1" applyFont="1" applyFill="1" applyBorder="1" applyAlignment="1" applyProtection="1">
      <alignment horizontal="right" vertical="center"/>
    </xf>
    <xf numFmtId="180" fontId="29" fillId="0" borderId="76" xfId="0" applyNumberFormat="1" applyFont="1" applyFill="1" applyBorder="1" applyAlignment="1">
      <alignment vertical="center"/>
    </xf>
    <xf numFmtId="0" fontId="29" fillId="0" borderId="76" xfId="0" applyNumberFormat="1" applyFont="1" applyFill="1" applyBorder="1" applyAlignment="1" applyProtection="1">
      <alignment horizontal="left" vertical="center" wrapText="1"/>
    </xf>
    <xf numFmtId="0" fontId="29" fillId="0" borderId="76" xfId="0" applyNumberFormat="1" applyFont="1" applyFill="1" applyBorder="1" applyAlignment="1">
      <alignment vertical="center" wrapText="1"/>
    </xf>
    <xf numFmtId="0" fontId="29" fillId="25" borderId="0" xfId="0" applyFont="1" applyFill="1" applyAlignment="1" applyProtection="1">
      <alignment vertical="center"/>
      <protection locked="0"/>
    </xf>
    <xf numFmtId="180" fontId="29" fillId="0" borderId="77" xfId="0" applyNumberFormat="1" applyFont="1" applyFill="1" applyBorder="1" applyAlignment="1" applyProtection="1">
      <alignment horizontal="right" vertical="center"/>
    </xf>
    <xf numFmtId="0" fontId="29" fillId="0" borderId="82" xfId="0" applyNumberFormat="1" applyFont="1" applyFill="1" applyBorder="1" applyAlignment="1" applyProtection="1">
      <alignment horizontal="left" vertical="center" wrapText="1"/>
    </xf>
    <xf numFmtId="3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81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 applyProtection="1">
      <alignment horizontal="right" vertical="center"/>
    </xf>
    <xf numFmtId="0" fontId="44" fillId="0" borderId="0" xfId="0" applyNumberFormat="1" applyFont="1" applyFill="1" applyBorder="1" applyAlignment="1">
      <alignment horizontal="left" vertical="center"/>
    </xf>
    <xf numFmtId="0" fontId="47" fillId="25" borderId="0" xfId="0" applyNumberFormat="1" applyFont="1" applyFill="1" applyAlignment="1">
      <alignment vertical="center"/>
    </xf>
    <xf numFmtId="0" fontId="29" fillId="25" borderId="0" xfId="0" applyFont="1" applyFill="1" applyAlignment="1">
      <alignment horizontal="justify" vertical="center"/>
    </xf>
    <xf numFmtId="180" fontId="44" fillId="0" borderId="0" xfId="0" applyNumberFormat="1" applyFont="1" applyFill="1" applyAlignment="1">
      <alignment vertical="center"/>
    </xf>
    <xf numFmtId="0" fontId="29" fillId="0" borderId="34" xfId="0" applyFont="1" applyFill="1" applyBorder="1" applyAlignment="1" applyProtection="1">
      <alignment horizontal="right"/>
      <protection locked="0"/>
    </xf>
    <xf numFmtId="3" fontId="29" fillId="0" borderId="34" xfId="0" applyNumberFormat="1" applyFont="1" applyFill="1" applyBorder="1" applyAlignment="1" applyProtection="1">
      <alignment horizontal="right" wrapText="1"/>
      <protection locked="0"/>
    </xf>
    <xf numFmtId="3" fontId="29" fillId="0" borderId="34" xfId="0" applyNumberFormat="1" applyFont="1" applyFill="1" applyBorder="1" applyAlignment="1" applyProtection="1">
      <alignment horizontal="right"/>
      <protection locked="0"/>
    </xf>
    <xf numFmtId="0" fontId="29" fillId="0" borderId="34" xfId="0" applyFont="1" applyFill="1" applyBorder="1" applyAlignment="1" applyProtection="1">
      <alignment vertical="center"/>
      <protection locked="0"/>
    </xf>
    <xf numFmtId="0" fontId="29" fillId="0" borderId="44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 horizontal="right" wrapText="1"/>
      <protection locked="0"/>
    </xf>
    <xf numFmtId="3" fontId="29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180" fontId="29" fillId="0" borderId="13" xfId="0" applyNumberFormat="1" applyFont="1" applyFill="1" applyBorder="1" applyAlignment="1">
      <alignment horizontal="right" vertical="center"/>
    </xf>
    <xf numFmtId="189" fontId="29" fillId="0" borderId="0" xfId="0" applyNumberFormat="1" applyFont="1" applyFill="1" applyAlignment="1">
      <alignment vertical="center"/>
    </xf>
    <xf numFmtId="0" fontId="29" fillId="0" borderId="62" xfId="0" applyFont="1" applyFill="1" applyBorder="1" applyAlignment="1" applyProtection="1">
      <alignment horizontal="center"/>
      <protection locked="0"/>
    </xf>
    <xf numFmtId="3" fontId="29" fillId="0" borderId="62" xfId="0" applyNumberFormat="1" applyFont="1" applyFill="1" applyBorder="1" applyAlignment="1" applyProtection="1">
      <alignment horizontal="center" wrapText="1"/>
      <protection locked="0"/>
    </xf>
    <xf numFmtId="3" fontId="29" fillId="0" borderId="84" xfId="0" applyNumberFormat="1" applyFont="1" applyFill="1" applyBorder="1" applyAlignment="1" applyProtection="1">
      <alignment horizontal="center"/>
      <protection locked="0"/>
    </xf>
    <xf numFmtId="3" fontId="29" fillId="0" borderId="59" xfId="0" applyNumberFormat="1" applyFont="1" applyFill="1" applyBorder="1" applyAlignment="1" applyProtection="1">
      <alignment horizontal="center"/>
      <protection locked="0"/>
    </xf>
    <xf numFmtId="3" fontId="29" fillId="0" borderId="74" xfId="0" applyNumberFormat="1" applyFont="1" applyFill="1" applyBorder="1" applyAlignment="1" applyProtection="1">
      <alignment horizontal="center"/>
      <protection locked="0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3" fontId="29" fillId="0" borderId="38" xfId="0" applyNumberFormat="1" applyFont="1" applyFill="1" applyBorder="1" applyAlignment="1" applyProtection="1">
      <alignment horizontal="center" wrapText="1"/>
      <protection locked="0"/>
    </xf>
    <xf numFmtId="3" fontId="29" fillId="0" borderId="26" xfId="0" applyNumberFormat="1" applyFont="1" applyFill="1" applyBorder="1" applyAlignment="1" applyProtection="1">
      <alignment horizontal="center"/>
      <protection locked="0"/>
    </xf>
    <xf numFmtId="3" fontId="29" fillId="0" borderId="35" xfId="0" applyNumberFormat="1" applyFont="1" applyFill="1" applyBorder="1" applyAlignment="1" applyProtection="1">
      <alignment horizontal="center"/>
      <protection locked="0"/>
    </xf>
    <xf numFmtId="3" fontId="29" fillId="0" borderId="38" xfId="0" applyNumberFormat="1" applyFont="1" applyFill="1" applyBorder="1" applyAlignment="1" applyProtection="1">
      <alignment vertical="top" wrapText="1"/>
      <protection locked="0"/>
    </xf>
    <xf numFmtId="3" fontId="29" fillId="0" borderId="38" xfId="0" applyNumberFormat="1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 applyProtection="1">
      <alignment horizontal="center" vertical="center"/>
      <protection locked="0"/>
    </xf>
    <xf numFmtId="0" fontId="29" fillId="0" borderId="72" xfId="0" applyFont="1" applyFill="1" applyBorder="1" applyAlignment="1" applyProtection="1">
      <alignment horizontal="center" vertical="center" wrapText="1"/>
      <protection locked="0"/>
    </xf>
    <xf numFmtId="0" fontId="29" fillId="0" borderId="21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Fill="1" applyAlignment="1" applyProtection="1">
      <alignment vertical="center"/>
      <protection locked="0"/>
    </xf>
    <xf numFmtId="3" fontId="29" fillId="0" borderId="41" xfId="0" applyNumberFormat="1" applyFont="1" applyFill="1" applyBorder="1" applyAlignment="1" applyProtection="1">
      <alignment vertical="center" wrapText="1"/>
      <protection locked="0"/>
    </xf>
    <xf numFmtId="3" fontId="29" fillId="0" borderId="41" xfId="0" applyNumberFormat="1" applyFont="1" applyFill="1" applyBorder="1" applyAlignment="1" applyProtection="1">
      <alignment vertical="center"/>
      <protection locked="0"/>
    </xf>
    <xf numFmtId="180" fontId="29" fillId="0" borderId="34" xfId="0" applyNumberFormat="1" applyFont="1" applyFill="1" applyBorder="1" applyAlignment="1" applyProtection="1">
      <alignment horizontal="right" vertical="center"/>
    </xf>
    <xf numFmtId="3" fontId="29" fillId="0" borderId="74" xfId="0" applyNumberFormat="1" applyFont="1" applyFill="1" applyBorder="1" applyAlignment="1" applyProtection="1">
      <alignment horizontal="center" wrapText="1"/>
      <protection locked="0"/>
    </xf>
    <xf numFmtId="3" fontId="29" fillId="0" borderId="35" xfId="0" applyNumberFormat="1" applyFont="1" applyFill="1" applyBorder="1" applyAlignment="1" applyProtection="1">
      <alignment horizontal="center" wrapText="1"/>
      <protection locked="0"/>
    </xf>
    <xf numFmtId="3" fontId="29" fillId="0" borderId="35" xfId="0" applyNumberFormat="1" applyFont="1" applyFill="1" applyBorder="1" applyAlignment="1" applyProtection="1">
      <alignment vertical="center"/>
      <protection locked="0"/>
    </xf>
    <xf numFmtId="0" fontId="29" fillId="0" borderId="28" xfId="0" applyFont="1" applyFill="1" applyBorder="1" applyAlignment="1" applyProtection="1">
      <alignment horizontal="center" vertical="center" wrapText="1" shrinkToFit="1"/>
      <protection locked="0"/>
    </xf>
    <xf numFmtId="3" fontId="29" fillId="0" borderId="16" xfId="0" applyNumberFormat="1" applyFont="1" applyFill="1" applyBorder="1" applyAlignment="1" applyProtection="1">
      <alignment vertical="center" wrapText="1"/>
      <protection locked="0"/>
    </xf>
    <xf numFmtId="0" fontId="44" fillId="0" borderId="12" xfId="0" applyNumberFormat="1" applyFont="1" applyFill="1" applyBorder="1" applyAlignment="1">
      <alignment vertical="center"/>
    </xf>
    <xf numFmtId="0" fontId="44" fillId="0" borderId="0" xfId="83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/>
    </xf>
    <xf numFmtId="180" fontId="29" fillId="0" borderId="12" xfId="0" applyNumberFormat="1" applyFont="1" applyFill="1" applyBorder="1" applyAlignment="1">
      <alignment vertical="center"/>
    </xf>
    <xf numFmtId="180" fontId="29" fillId="0" borderId="12" xfId="0" applyNumberFormat="1" applyFont="1" applyFill="1" applyBorder="1" applyAlignment="1" applyProtection="1">
      <alignment horizontal="right" vertical="center"/>
    </xf>
    <xf numFmtId="0" fontId="44" fillId="0" borderId="39" xfId="0" applyNumberFormat="1" applyFont="1" applyFill="1" applyBorder="1" applyAlignment="1" applyProtection="1">
      <alignment horizontal="left" vertical="center" wrapText="1"/>
    </xf>
    <xf numFmtId="0" fontId="44" fillId="0" borderId="24" xfId="0" applyNumberFormat="1" applyFont="1" applyFill="1" applyBorder="1" applyAlignment="1" applyProtection="1">
      <alignment horizontal="left" vertical="center" wrapText="1"/>
    </xf>
    <xf numFmtId="0" fontId="44" fillId="25" borderId="0" xfId="0" applyFont="1" applyFill="1" applyBorder="1" applyAlignment="1">
      <alignment vertical="center"/>
    </xf>
    <xf numFmtId="189" fontId="44" fillId="25" borderId="0" xfId="0" applyNumberFormat="1" applyFont="1" applyFill="1" applyBorder="1" applyAlignment="1">
      <alignment vertical="center"/>
    </xf>
    <xf numFmtId="189" fontId="44" fillId="25" borderId="0" xfId="0" applyNumberFormat="1" applyFont="1" applyFill="1" applyAlignment="1">
      <alignment vertical="center"/>
    </xf>
    <xf numFmtId="180" fontId="44" fillId="0" borderId="0" xfId="0" applyNumberFormat="1" applyFont="1" applyFill="1" applyBorder="1" applyAlignment="1">
      <alignment horizontal="right" vertical="center"/>
    </xf>
    <xf numFmtId="180" fontId="44" fillId="0" borderId="0" xfId="0" applyNumberFormat="1" applyFont="1" applyFill="1" applyBorder="1" applyAlignment="1" applyProtection="1">
      <alignment horizontal="right" vertical="center"/>
    </xf>
    <xf numFmtId="180" fontId="44" fillId="0" borderId="38" xfId="0" applyNumberFormat="1" applyFont="1" applyFill="1" applyBorder="1" applyAlignment="1" applyProtection="1">
      <alignment horizontal="right" vertical="center"/>
    </xf>
    <xf numFmtId="180" fontId="44" fillId="0" borderId="0" xfId="0" applyNumberFormat="1" applyFont="1" applyFill="1" applyAlignment="1">
      <alignment horizontal="right" vertical="center"/>
    </xf>
    <xf numFmtId="3" fontId="29" fillId="0" borderId="38" xfId="0" applyNumberFormat="1" applyFont="1" applyFill="1" applyBorder="1" applyAlignment="1" applyProtection="1">
      <alignment horizontal="right"/>
      <protection locked="0"/>
    </xf>
    <xf numFmtId="0" fontId="29" fillId="0" borderId="33" xfId="0" applyFont="1" applyFill="1" applyBorder="1" applyAlignment="1" applyProtection="1">
      <alignment horizontal="justify" vertical="center"/>
      <protection locked="0"/>
    </xf>
    <xf numFmtId="0" fontId="44" fillId="25" borderId="72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190" fontId="44" fillId="25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9" fillId="25" borderId="0" xfId="0" applyNumberFormat="1" applyFont="1" applyFill="1" applyAlignment="1">
      <alignment horizontal="justify" vertical="center"/>
    </xf>
    <xf numFmtId="0" fontId="38" fillId="25" borderId="0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/>
    </xf>
    <xf numFmtId="180" fontId="29" fillId="0" borderId="87" xfId="0" applyNumberFormat="1" applyFont="1" applyFill="1" applyBorder="1" applyAlignment="1">
      <alignment horizontal="right" vertical="center"/>
    </xf>
    <xf numFmtId="180" fontId="29" fillId="0" borderId="87" xfId="0" applyNumberFormat="1" applyFont="1" applyFill="1" applyBorder="1" applyAlignment="1" applyProtection="1">
      <alignment horizontal="right" vertical="center"/>
    </xf>
    <xf numFmtId="180" fontId="19" fillId="0" borderId="87" xfId="0" applyNumberFormat="1" applyFont="1" applyFill="1" applyBorder="1" applyAlignment="1">
      <alignment horizontal="left" vertical="center"/>
    </xf>
    <xf numFmtId="0" fontId="38" fillId="25" borderId="87" xfId="0" applyFont="1" applyFill="1" applyBorder="1" applyAlignment="1">
      <alignment vertical="center"/>
    </xf>
    <xf numFmtId="180" fontId="19" fillId="0" borderId="87" xfId="0" applyNumberFormat="1" applyFont="1" applyFill="1" applyBorder="1" applyAlignment="1">
      <alignment horizontal="right" vertical="center"/>
    </xf>
    <xf numFmtId="0" fontId="38" fillId="0" borderId="87" xfId="0" applyNumberFormat="1" applyFont="1" applyFill="1" applyBorder="1" applyAlignment="1" applyProtection="1">
      <alignment horizontal="left" vertical="center" wrapText="1"/>
    </xf>
    <xf numFmtId="0" fontId="38" fillId="0" borderId="87" xfId="0" applyNumberFormat="1" applyFont="1" applyFill="1" applyBorder="1" applyAlignment="1">
      <alignment vertical="center" wrapText="1"/>
    </xf>
    <xf numFmtId="0" fontId="38" fillId="0" borderId="87" xfId="0" applyNumberFormat="1" applyFont="1" applyFill="1" applyBorder="1" applyAlignment="1">
      <alignment vertical="center"/>
    </xf>
    <xf numFmtId="0" fontId="44" fillId="32" borderId="0" xfId="0" applyFont="1" applyFill="1" applyAlignment="1">
      <alignment vertical="center"/>
    </xf>
    <xf numFmtId="3" fontId="29" fillId="0" borderId="59" xfId="0" applyNumberFormat="1" applyFont="1" applyFill="1" applyBorder="1" applyAlignment="1" applyProtection="1">
      <alignment horizontal="center" wrapText="1"/>
      <protection locked="0"/>
    </xf>
    <xf numFmtId="3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72" xfId="0" applyFont="1" applyFill="1" applyBorder="1" applyAlignment="1" applyProtection="1">
      <alignment vertical="center" wrapText="1"/>
      <protection locked="0"/>
    </xf>
    <xf numFmtId="0" fontId="44" fillId="0" borderId="0" xfId="0" applyFont="1" applyFill="1"/>
    <xf numFmtId="0" fontId="29" fillId="0" borderId="0" xfId="0" applyNumberFormat="1" applyFont="1" applyFill="1"/>
    <xf numFmtId="0" fontId="29" fillId="0" borderId="0" xfId="0" applyFont="1"/>
    <xf numFmtId="0" fontId="38" fillId="0" borderId="0" xfId="0" applyFont="1" applyFill="1" applyBorder="1" applyAlignment="1">
      <alignment vertical="top"/>
    </xf>
    <xf numFmtId="0" fontId="19" fillId="0" borderId="0" xfId="0" applyFont="1"/>
    <xf numFmtId="189" fontId="19" fillId="0" borderId="0" xfId="0" applyNumberFormat="1" applyFont="1" applyFill="1" applyAlignment="1"/>
    <xf numFmtId="177" fontId="19" fillId="0" borderId="12" xfId="78" applyNumberFormat="1" applyFont="1" applyFill="1" applyBorder="1" applyAlignment="1">
      <alignment horizontal="right" vertical="center"/>
    </xf>
    <xf numFmtId="177" fontId="19" fillId="0" borderId="12" xfId="0" applyNumberFormat="1" applyFont="1" applyFill="1" applyBorder="1" applyAlignment="1" applyProtection="1">
      <alignment horizontal="right" vertical="center"/>
    </xf>
    <xf numFmtId="177" fontId="19" fillId="0" borderId="34" xfId="0" applyNumberFormat="1" applyFont="1" applyFill="1" applyBorder="1" applyAlignment="1" applyProtection="1">
      <alignment horizontal="right" vertical="center"/>
    </xf>
    <xf numFmtId="177" fontId="19" fillId="0" borderId="62" xfId="78" applyNumberFormat="1" applyFont="1" applyFill="1" applyBorder="1" applyAlignment="1">
      <alignment horizontal="right" vertical="center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/>
    <xf numFmtId="177" fontId="19" fillId="0" borderId="0" xfId="78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 applyProtection="1">
      <alignment horizontal="right" vertical="center"/>
    </xf>
    <xf numFmtId="177" fontId="19" fillId="0" borderId="0" xfId="78" applyNumberFormat="1" applyFont="1" applyFill="1" applyAlignment="1">
      <alignment horizontal="right" vertical="center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Alignment="1"/>
    <xf numFmtId="0" fontId="38" fillId="0" borderId="0" xfId="0" applyFont="1" applyFill="1" applyAlignment="1">
      <alignment vertical="top"/>
    </xf>
    <xf numFmtId="177" fontId="29" fillId="0" borderId="0" xfId="78" applyNumberFormat="1" applyFont="1" applyFill="1" applyAlignment="1">
      <alignment horizontal="right" vertical="center"/>
    </xf>
    <xf numFmtId="189" fontId="38" fillId="0" borderId="0" xfId="0" applyNumberFormat="1" applyFont="1" applyFill="1" applyAlignment="1">
      <alignment vertical="top"/>
    </xf>
    <xf numFmtId="189" fontId="38" fillId="0" borderId="0" xfId="0" applyNumberFormat="1" applyFont="1" applyFill="1" applyAlignment="1"/>
    <xf numFmtId="0" fontId="38" fillId="0" borderId="0" xfId="78" applyFont="1" applyFill="1">
      <alignment vertical="center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>
      <alignment vertical="center"/>
    </xf>
    <xf numFmtId="0" fontId="38" fillId="0" borderId="12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0" xfId="83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190" fontId="38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right" vertical="center"/>
    </xf>
    <xf numFmtId="190" fontId="38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/>
    <xf numFmtId="0" fontId="44" fillId="0" borderId="0" xfId="0" applyFont="1" applyFill="1" applyBorder="1"/>
    <xf numFmtId="0" fontId="29" fillId="0" borderId="0" xfId="0" applyFont="1" applyFill="1" applyBorder="1"/>
    <xf numFmtId="0" fontId="29" fillId="0" borderId="0" xfId="0" applyNumberFormat="1" applyFont="1" applyFill="1" applyBorder="1"/>
    <xf numFmtId="177" fontId="19" fillId="0" borderId="12" xfId="0" applyNumberFormat="1" applyFont="1" applyFill="1" applyBorder="1" applyAlignment="1">
      <alignment horizontal="right" vertical="center"/>
    </xf>
    <xf numFmtId="177" fontId="19" fillId="0" borderId="62" xfId="0" applyNumberFormat="1" applyFont="1" applyFill="1" applyBorder="1" applyAlignment="1" applyProtection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8" xfId="0" applyNumberFormat="1" applyFont="1" applyFill="1" applyBorder="1" applyAlignment="1" applyProtection="1">
      <alignment horizontal="right" vertical="center"/>
    </xf>
    <xf numFmtId="177" fontId="29" fillId="0" borderId="38" xfId="0" applyNumberFormat="1" applyFont="1" applyFill="1" applyBorder="1" applyAlignment="1" applyProtection="1">
      <alignment horizontal="right" vertical="center"/>
    </xf>
    <xf numFmtId="177" fontId="19" fillId="33" borderId="0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 applyProtection="1">
      <alignment horizontal="right" vertical="center"/>
    </xf>
    <xf numFmtId="177" fontId="19" fillId="0" borderId="16" xfId="0" applyNumberFormat="1" applyFont="1" applyFill="1" applyBorder="1" applyAlignment="1" applyProtection="1">
      <alignment horizontal="right" vertical="center"/>
    </xf>
    <xf numFmtId="182" fontId="29" fillId="0" borderId="0" xfId="79" applyNumberFormat="1" applyFont="1" applyBorder="1" applyAlignment="1">
      <alignment horizontal="right" vertical="center"/>
    </xf>
    <xf numFmtId="182" fontId="44" fillId="0" borderId="0" xfId="79" applyNumberFormat="1" applyFont="1" applyBorder="1" applyAlignment="1">
      <alignment horizontal="right" vertical="center"/>
    </xf>
    <xf numFmtId="182" fontId="29" fillId="25" borderId="0" xfId="83" applyNumberFormat="1" applyFont="1" applyFill="1" applyBorder="1" applyAlignment="1" applyProtection="1">
      <alignment horizontal="right" vertical="center"/>
    </xf>
    <xf numFmtId="182" fontId="44" fillId="25" borderId="0" xfId="83" applyNumberFormat="1" applyFont="1" applyFill="1" applyBorder="1" applyAlignment="1" applyProtection="1">
      <alignment horizontal="right" vertical="center"/>
    </xf>
    <xf numFmtId="182" fontId="29" fillId="0" borderId="0" xfId="79" applyNumberFormat="1" applyFont="1" applyAlignment="1">
      <alignment horizontal="right" vertical="center"/>
    </xf>
    <xf numFmtId="182" fontId="44" fillId="0" borderId="0" xfId="79" applyNumberFormat="1" applyFont="1" applyAlignment="1">
      <alignment horizontal="right" vertical="center"/>
    </xf>
    <xf numFmtId="0" fontId="44" fillId="0" borderId="76" xfId="0" applyNumberFormat="1" applyFont="1" applyFill="1" applyBorder="1" applyAlignment="1">
      <alignment vertical="center"/>
    </xf>
    <xf numFmtId="0" fontId="29" fillId="0" borderId="76" xfId="0" applyNumberFormat="1" applyFont="1" applyFill="1" applyBorder="1" applyAlignment="1">
      <alignment vertical="center"/>
    </xf>
    <xf numFmtId="0" fontId="29" fillId="0" borderId="76" xfId="0" applyNumberFormat="1" applyFont="1" applyFill="1" applyBorder="1" applyAlignment="1">
      <alignment horizontal="justify" vertical="center"/>
    </xf>
    <xf numFmtId="0" fontId="29" fillId="0" borderId="76" xfId="0" applyNumberFormat="1" applyFont="1" applyFill="1" applyBorder="1" applyAlignment="1" applyProtection="1">
      <alignment vertical="center"/>
    </xf>
    <xf numFmtId="3" fontId="44" fillId="25" borderId="0" xfId="0" applyNumberFormat="1" applyFont="1" applyFill="1" applyAlignment="1">
      <alignment vertical="center"/>
    </xf>
    <xf numFmtId="180" fontId="29" fillId="0" borderId="0" xfId="83" applyNumberFormat="1" applyFont="1" applyFill="1" applyBorder="1" applyAlignment="1" applyProtection="1">
      <alignment horizontal="right" vertical="center"/>
    </xf>
    <xf numFmtId="180" fontId="29" fillId="0" borderId="38" xfId="83" applyNumberFormat="1" applyFont="1" applyFill="1" applyBorder="1" applyAlignment="1" applyProtection="1">
      <alignment horizontal="right" vertical="center"/>
    </xf>
    <xf numFmtId="0" fontId="44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180" fontId="44" fillId="0" borderId="0" xfId="83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3" fontId="29" fillId="0" borderId="38" xfId="0" applyNumberFormat="1" applyFont="1" applyFill="1" applyBorder="1" applyAlignment="1">
      <alignment horizontal="right" vertical="center" wrapText="1"/>
    </xf>
    <xf numFmtId="0" fontId="29" fillId="0" borderId="24" xfId="0" applyNumberFormat="1" applyFont="1" applyFill="1" applyBorder="1" applyAlignment="1">
      <alignment horizontal="left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49" fontId="29" fillId="0" borderId="90" xfId="0" applyNumberFormat="1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49" fontId="29" fillId="0" borderId="6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right" vertical="center"/>
    </xf>
    <xf numFmtId="0" fontId="29" fillId="0" borderId="12" xfId="0" applyNumberFormat="1" applyFont="1" applyFill="1" applyBorder="1" applyAlignment="1">
      <alignment horizontal="left" vertical="center"/>
    </xf>
    <xf numFmtId="0" fontId="29" fillId="0" borderId="12" xfId="83" applyNumberFormat="1" applyFont="1" applyFill="1" applyBorder="1" applyAlignment="1" applyProtection="1">
      <alignment horizontal="right" vertical="center"/>
    </xf>
    <xf numFmtId="0" fontId="29" fillId="0" borderId="12" xfId="0" applyNumberFormat="1" applyFont="1" applyFill="1" applyBorder="1" applyAlignment="1">
      <alignment vertical="center"/>
    </xf>
    <xf numFmtId="41" fontId="29" fillId="0" borderId="12" xfId="79" applyNumberFormat="1" applyFont="1" applyFill="1" applyBorder="1" applyAlignment="1">
      <alignment horizontal="right" vertical="center" wrapText="1"/>
    </xf>
    <xf numFmtId="180" fontId="29" fillId="0" borderId="12" xfId="83" applyNumberFormat="1" applyFont="1" applyFill="1" applyBorder="1" applyAlignment="1" applyProtection="1">
      <alignment horizontal="right" vertical="center"/>
    </xf>
    <xf numFmtId="41" fontId="29" fillId="0" borderId="62" xfId="0" applyNumberFormat="1" applyFont="1" applyFill="1" applyBorder="1" applyAlignment="1">
      <alignment horizontal="right" vertical="center" wrapText="1"/>
    </xf>
    <xf numFmtId="41" fontId="29" fillId="0" borderId="0" xfId="79" applyNumberFormat="1" applyFont="1" applyFill="1" applyBorder="1" applyAlignment="1">
      <alignment horizontal="right" vertical="center" wrapText="1"/>
    </xf>
    <xf numFmtId="41" fontId="29" fillId="0" borderId="38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41" fontId="29" fillId="0" borderId="0" xfId="79" applyNumberFormat="1" applyFont="1" applyFill="1" applyAlignment="1">
      <alignment horizontal="right" vertical="center" wrapText="1"/>
    </xf>
    <xf numFmtId="3" fontId="44" fillId="25" borderId="0" xfId="0" applyNumberFormat="1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44" fillId="0" borderId="32" xfId="0" applyNumberFormat="1" applyFont="1" applyFill="1" applyBorder="1" applyAlignment="1">
      <alignment horizontal="center" vertical="center"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44" fillId="0" borderId="30" xfId="0" applyNumberFormat="1" applyFont="1" applyFill="1" applyBorder="1" applyAlignment="1">
      <alignment horizontal="center" vertical="center" wrapText="1"/>
    </xf>
    <xf numFmtId="0" fontId="29" fillId="0" borderId="9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3" fontId="29" fillId="0" borderId="48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3" fontId="29" fillId="0" borderId="2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35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29" fillId="0" borderId="38" xfId="0" applyNumberFormat="1" applyFont="1" applyFill="1" applyBorder="1" applyAlignment="1">
      <alignment horizontal="center" vertical="top" wrapText="1"/>
    </xf>
    <xf numFmtId="3" fontId="29" fillId="0" borderId="17" xfId="0" applyNumberFormat="1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/>
    </xf>
    <xf numFmtId="3" fontId="29" fillId="0" borderId="51" xfId="0" applyNumberFormat="1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>
      <alignment horizontal="center" vertical="center" wrapText="1"/>
    </xf>
    <xf numFmtId="3" fontId="29" fillId="0" borderId="54" xfId="0" applyNumberFormat="1" applyFont="1" applyFill="1" applyBorder="1" applyAlignment="1">
      <alignment horizontal="center" vertic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3" fontId="29" fillId="0" borderId="48" xfId="0" applyNumberFormat="1" applyFont="1" applyFill="1" applyBorder="1" applyAlignment="1">
      <alignment horizontal="center" vertical="center" wrapText="1"/>
    </xf>
    <xf numFmtId="3" fontId="29" fillId="0" borderId="46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17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left" vertical="center" wrapText="1"/>
    </xf>
    <xf numFmtId="3" fontId="19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47" xfId="0" applyNumberFormat="1" applyFont="1" applyFill="1" applyBorder="1" applyAlignment="1" applyProtection="1">
      <alignment horizontal="center" vertical="center"/>
      <protection locked="0"/>
    </xf>
    <xf numFmtId="3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3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3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 applyProtection="1">
      <alignment horizontal="center" wrapText="1"/>
      <protection locked="0"/>
    </xf>
    <xf numFmtId="3" fontId="19" fillId="0" borderId="29" xfId="0" applyNumberFormat="1" applyFont="1" applyFill="1" applyBorder="1" applyAlignment="1" applyProtection="1">
      <alignment horizontal="center" wrapText="1"/>
      <protection locked="0"/>
    </xf>
    <xf numFmtId="3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0" applyFont="1" applyFill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3" fontId="29" fillId="0" borderId="49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38" xfId="0" applyNumberFormat="1" applyFont="1" applyFill="1" applyBorder="1" applyAlignment="1" applyProtection="1">
      <alignment horizontal="left" vertical="center" wrapText="1"/>
    </xf>
    <xf numFmtId="0" fontId="29" fillId="0" borderId="26" xfId="0" applyNumberFormat="1" applyFont="1" applyFill="1" applyBorder="1" applyAlignment="1" applyProtection="1">
      <alignment horizontal="left" vertical="center" wrapText="1"/>
    </xf>
    <xf numFmtId="0" fontId="29" fillId="0" borderId="62" xfId="0" applyNumberFormat="1" applyFont="1" applyFill="1" applyBorder="1" applyAlignment="1" applyProtection="1">
      <alignment horizontal="left" vertical="center" wrapText="1"/>
    </xf>
    <xf numFmtId="0" fontId="29" fillId="0" borderId="60" xfId="0" applyNumberFormat="1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56" xfId="0" applyNumberFormat="1" applyFont="1" applyFill="1" applyBorder="1" applyAlignment="1">
      <alignment horizontal="left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47" xfId="0" applyFont="1" applyFill="1" applyBorder="1" applyAlignment="1">
      <alignment horizontal="center" vertical="center" wrapText="1"/>
    </xf>
    <xf numFmtId="0" fontId="29" fillId="0" borderId="72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7" xfId="0" applyNumberFormat="1" applyFont="1" applyFill="1" applyBorder="1" applyAlignment="1" applyProtection="1">
      <alignment horizontal="center" vertical="center"/>
      <protection locked="0"/>
    </xf>
    <xf numFmtId="3" fontId="29" fillId="0" borderId="52" xfId="0" applyNumberFormat="1" applyFont="1" applyFill="1" applyBorder="1" applyAlignment="1" applyProtection="1">
      <alignment horizontal="center" vertical="center"/>
      <protection locked="0"/>
    </xf>
    <xf numFmtId="3" fontId="29" fillId="0" borderId="75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72" xfId="0" applyFont="1" applyFill="1" applyBorder="1" applyAlignment="1" applyProtection="1">
      <alignment horizontal="center" vertical="center" wrapText="1"/>
      <protection locked="0"/>
    </xf>
    <xf numFmtId="3" fontId="29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3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61" xfId="0" applyNumberFormat="1" applyFont="1" applyFill="1" applyBorder="1" applyAlignment="1">
      <alignment horizontal="left" vertical="center" wrapText="1"/>
    </xf>
    <xf numFmtId="0" fontId="29" fillId="0" borderId="71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 applyProtection="1">
      <alignment horizontal="center" vertical="center" wrapText="1"/>
      <protection locked="0"/>
    </xf>
    <xf numFmtId="0" fontId="29" fillId="0" borderId="25" xfId="0" applyNumberFormat="1" applyFont="1" applyFill="1" applyBorder="1" applyAlignment="1">
      <alignment horizontal="left" vertical="center" wrapText="1"/>
    </xf>
    <xf numFmtId="0" fontId="29" fillId="0" borderId="73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4" xfId="0" applyFont="1" applyFill="1" applyBorder="1" applyAlignment="1" applyProtection="1">
      <alignment horizontal="center" vertical="top" wrapText="1"/>
      <protection locked="0"/>
    </xf>
    <xf numFmtId="0" fontId="29" fillId="0" borderId="35" xfId="0" applyFont="1" applyFill="1" applyBorder="1" applyAlignment="1" applyProtection="1">
      <alignment horizontal="center" vertical="center"/>
      <protection locked="0"/>
    </xf>
    <xf numFmtId="3" fontId="2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81" xfId="0" applyNumberFormat="1" applyFont="1" applyFill="1" applyBorder="1" applyAlignment="1">
      <alignment horizontal="left" vertical="center" wrapText="1"/>
    </xf>
    <xf numFmtId="0" fontId="29" fillId="0" borderId="79" xfId="0" applyNumberFormat="1" applyFont="1" applyFill="1" applyBorder="1" applyAlignment="1">
      <alignment horizontal="left" vertical="center" wrapText="1"/>
    </xf>
    <xf numFmtId="0" fontId="29" fillId="0" borderId="80" xfId="0" applyNumberFormat="1" applyFont="1" applyFill="1" applyBorder="1" applyAlignment="1">
      <alignment horizontal="center" vertical="center" wrapText="1"/>
    </xf>
    <xf numFmtId="0" fontId="29" fillId="0" borderId="78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1" xfId="0" applyNumberFormat="1" applyFont="1" applyFill="1" applyBorder="1" applyAlignment="1" applyProtection="1">
      <alignment horizontal="center" vertical="center"/>
      <protection locked="0"/>
    </xf>
    <xf numFmtId="3" fontId="29" fillId="0" borderId="47" xfId="0" applyNumberFormat="1" applyFont="1" applyFill="1" applyBorder="1" applyAlignment="1" applyProtection="1">
      <alignment horizontal="center" vertical="center"/>
      <protection locked="0"/>
    </xf>
    <xf numFmtId="3" fontId="29" fillId="0" borderId="35" xfId="0" applyNumberFormat="1" applyFont="1" applyFill="1" applyBorder="1" applyAlignment="1" applyProtection="1">
      <alignment horizontal="center" wrapText="1"/>
      <protection locked="0"/>
    </xf>
    <xf numFmtId="3" fontId="29" fillId="0" borderId="74" xfId="0" applyNumberFormat="1" applyFont="1" applyFill="1" applyBorder="1" applyAlignment="1" applyProtection="1">
      <alignment horizontal="center" wrapText="1"/>
      <protection locked="0"/>
    </xf>
    <xf numFmtId="3" fontId="29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59" xfId="0" applyFont="1" applyFill="1" applyBorder="1" applyAlignment="1">
      <alignment horizontal="center" vertical="center"/>
    </xf>
    <xf numFmtId="0" fontId="29" fillId="0" borderId="83" xfId="0" applyNumberFormat="1" applyFont="1" applyFill="1" applyBorder="1" applyAlignment="1">
      <alignment horizontal="center" vertical="center" wrapText="1"/>
    </xf>
    <xf numFmtId="3" fontId="29" fillId="0" borderId="48" xfId="0" applyNumberFormat="1" applyFont="1" applyFill="1" applyBorder="1" applyAlignment="1" applyProtection="1">
      <alignment horizontal="center" vertical="center"/>
      <protection locked="0"/>
    </xf>
    <xf numFmtId="3" fontId="29" fillId="0" borderId="22" xfId="0" applyNumberFormat="1" applyFont="1" applyFill="1" applyBorder="1" applyAlignment="1" applyProtection="1">
      <alignment horizontal="center" vertical="center"/>
      <protection locked="0"/>
    </xf>
    <xf numFmtId="3" fontId="29" fillId="0" borderId="23" xfId="0" applyNumberFormat="1" applyFont="1" applyFill="1" applyBorder="1" applyAlignment="1" applyProtection="1">
      <alignment horizontal="center" vertical="center"/>
      <protection locked="0"/>
    </xf>
    <xf numFmtId="3" fontId="29" fillId="0" borderId="85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86" xfId="0" applyFont="1" applyFill="1" applyBorder="1" applyAlignment="1" applyProtection="1">
      <alignment horizontal="center" vertical="center" wrapText="1"/>
      <protection locked="0"/>
    </xf>
    <xf numFmtId="0" fontId="44" fillId="0" borderId="21" xfId="0" applyNumberFormat="1" applyFont="1" applyFill="1" applyBorder="1" applyAlignment="1">
      <alignment horizontal="left" vertical="center" wrapText="1"/>
    </xf>
    <xf numFmtId="0" fontId="44" fillId="0" borderId="61" xfId="0" applyNumberFormat="1" applyFont="1" applyFill="1" applyBorder="1" applyAlignment="1">
      <alignment horizontal="left" vertical="center" wrapText="1"/>
    </xf>
    <xf numFmtId="0" fontId="44" fillId="0" borderId="72" xfId="0" applyNumberFormat="1" applyFont="1" applyFill="1" applyBorder="1" applyAlignment="1">
      <alignment horizontal="center" vertical="center" wrapText="1"/>
    </xf>
    <xf numFmtId="0" fontId="44" fillId="0" borderId="71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44" fillId="25" borderId="23" xfId="0" applyFont="1" applyFill="1" applyBorder="1" applyAlignment="1">
      <alignment horizontal="center" vertical="center" wrapText="1"/>
    </xf>
    <xf numFmtId="0" fontId="44" fillId="25" borderId="47" xfId="0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3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6" xfId="0" applyNumberFormat="1" applyFont="1" applyFill="1" applyBorder="1" applyAlignment="1" applyProtection="1">
      <alignment horizontal="center" vertical="center"/>
      <protection locked="0"/>
    </xf>
    <xf numFmtId="3" fontId="29" fillId="0" borderId="60" xfId="0" applyNumberFormat="1" applyFont="1" applyFill="1" applyBorder="1" applyAlignment="1" applyProtection="1">
      <alignment horizontal="center" vertical="center"/>
      <protection locked="0"/>
    </xf>
    <xf numFmtId="3" fontId="29" fillId="0" borderId="35" xfId="0" applyNumberFormat="1" applyFont="1" applyFill="1" applyBorder="1" applyAlignment="1" applyProtection="1">
      <alignment horizontal="center" vertical="center"/>
      <protection locked="0"/>
    </xf>
    <xf numFmtId="3" fontId="29" fillId="0" borderId="59" xfId="0" applyNumberFormat="1" applyFont="1" applyFill="1" applyBorder="1" applyAlignment="1" applyProtection="1">
      <alignment horizontal="center" vertical="center"/>
      <protection locked="0"/>
    </xf>
    <xf numFmtId="3" fontId="29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8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wrapText="1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85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71" xfId="0" applyFont="1" applyFill="1" applyBorder="1" applyAlignment="1" applyProtection="1">
      <alignment horizontal="center" vertical="center" wrapText="1"/>
      <protection locked="0"/>
    </xf>
    <xf numFmtId="0" fontId="19" fillId="0" borderId="72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73" xfId="0" applyNumberFormat="1" applyFont="1" applyFill="1" applyBorder="1" applyAlignment="1">
      <alignment horizontal="center" vertical="center" wrapText="1"/>
    </xf>
    <xf numFmtId="0" fontId="19" fillId="0" borderId="71" xfId="0" applyNumberFormat="1" applyFont="1" applyFill="1" applyBorder="1" applyAlignment="1">
      <alignment horizontal="center" vertical="center" wrapText="1"/>
    </xf>
    <xf numFmtId="0" fontId="19" fillId="0" borderId="61" xfId="0" applyNumberFormat="1" applyFont="1" applyFill="1" applyBorder="1" applyAlignment="1">
      <alignment horizontal="center" vertical="center" wrapText="1"/>
    </xf>
    <xf numFmtId="3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6" xfId="83" applyNumberFormat="1" applyFont="1" applyFill="1" applyBorder="1" applyAlignment="1" applyProtection="1">
      <alignment horizontal="center" vertical="center" wrapText="1"/>
    </xf>
    <xf numFmtId="49" fontId="29" fillId="0" borderId="13" xfId="83" applyNumberFormat="1" applyFont="1" applyFill="1" applyBorder="1" applyAlignment="1" applyProtection="1">
      <alignment horizontal="center" vertical="center" wrapText="1"/>
    </xf>
    <xf numFmtId="49" fontId="29" fillId="0" borderId="40" xfId="83" applyNumberFormat="1" applyFont="1" applyFill="1" applyBorder="1" applyAlignment="1" applyProtection="1">
      <alignment horizontal="center" vertical="center" wrapText="1"/>
    </xf>
    <xf numFmtId="49" fontId="29" fillId="0" borderId="52" xfId="83" applyNumberFormat="1" applyFont="1" applyFill="1" applyBorder="1" applyAlignment="1" applyProtection="1">
      <alignment horizontal="center" vertical="center" wrapText="1"/>
    </xf>
    <xf numFmtId="49" fontId="29" fillId="0" borderId="75" xfId="83" applyNumberFormat="1" applyFont="1" applyFill="1" applyBorder="1" applyAlignment="1" applyProtection="1">
      <alignment horizontal="center" vertical="center" wrapText="1"/>
    </xf>
    <xf numFmtId="49" fontId="29" fillId="0" borderId="27" xfId="83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29" fillId="0" borderId="42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44" fillId="0" borderId="16" xfId="83" applyNumberFormat="1" applyFont="1" applyFill="1" applyBorder="1" applyAlignment="1" applyProtection="1">
      <alignment horizontal="center" vertical="center" wrapText="1"/>
    </xf>
    <xf numFmtId="0" fontId="44" fillId="0" borderId="13" xfId="83" applyNumberFormat="1" applyFont="1" applyFill="1" applyBorder="1" applyAlignment="1" applyProtection="1">
      <alignment horizontal="center" vertical="center" wrapText="1"/>
    </xf>
    <xf numFmtId="0" fontId="44" fillId="0" borderId="40" xfId="83" applyNumberFormat="1" applyFont="1" applyFill="1" applyBorder="1" applyAlignment="1" applyProtection="1">
      <alignment horizontal="center" vertical="center" wrapText="1"/>
    </xf>
    <xf numFmtId="0" fontId="44" fillId="0" borderId="52" xfId="83" applyNumberFormat="1" applyFont="1" applyFill="1" applyBorder="1" applyAlignment="1" applyProtection="1">
      <alignment horizontal="center" vertical="center" wrapText="1"/>
    </xf>
    <xf numFmtId="0" fontId="44" fillId="0" borderId="75" xfId="83" applyNumberFormat="1" applyFont="1" applyFill="1" applyBorder="1" applyAlignment="1" applyProtection="1">
      <alignment horizontal="center" vertical="center" wrapText="1"/>
    </xf>
    <xf numFmtId="0" fontId="44" fillId="0" borderId="27" xfId="83" applyNumberFormat="1" applyFont="1" applyFill="1" applyBorder="1" applyAlignment="1" applyProtection="1">
      <alignment horizontal="center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</cellXfs>
  <cellStyles count="177">
    <cellStyle name="20% - 輔色1 2" xfId="1"/>
    <cellStyle name="20% - 輔色1 3" xfId="2"/>
    <cellStyle name="20% - 輔色1 4" xfId="3"/>
    <cellStyle name="20% - 輔色1 5" xfId="4"/>
    <cellStyle name="20% - 輔色2 2" xfId="5"/>
    <cellStyle name="20% - 輔色2 3" xfId="6"/>
    <cellStyle name="20% - 輔色2 4" xfId="7"/>
    <cellStyle name="20% - 輔色2 5" xfId="8"/>
    <cellStyle name="20% - 輔色3 2" xfId="9"/>
    <cellStyle name="20% - 輔色3 3" xfId="10"/>
    <cellStyle name="20% - 輔色3 4" xfId="11"/>
    <cellStyle name="20% - 輔色3 5" xfId="12"/>
    <cellStyle name="20% - 輔色4 2" xfId="13"/>
    <cellStyle name="20% - 輔色4 3" xfId="14"/>
    <cellStyle name="20% - 輔色4 4" xfId="15"/>
    <cellStyle name="20% - 輔色4 5" xfId="16"/>
    <cellStyle name="20% - 輔色5 2" xfId="17"/>
    <cellStyle name="20% - 輔色5 3" xfId="18"/>
    <cellStyle name="20% - 輔色5 4" xfId="19"/>
    <cellStyle name="20% - 輔色5 5" xfId="20"/>
    <cellStyle name="20% - 輔色6 2" xfId="21"/>
    <cellStyle name="20% - 輔色6 3" xfId="22"/>
    <cellStyle name="20% - 輔色6 4" xfId="23"/>
    <cellStyle name="20% - 輔色6 5" xfId="24"/>
    <cellStyle name="40% - 輔色1 2" xfId="25"/>
    <cellStyle name="40% - 輔色1 3" xfId="26"/>
    <cellStyle name="40% - 輔色1 4" xfId="27"/>
    <cellStyle name="40% - 輔色1 5" xfId="28"/>
    <cellStyle name="40% - 輔色2 2" xfId="29"/>
    <cellStyle name="40% - 輔色2 3" xfId="30"/>
    <cellStyle name="40% - 輔色2 4" xfId="31"/>
    <cellStyle name="40% - 輔色2 5" xfId="32"/>
    <cellStyle name="40% - 輔色3 2" xfId="33"/>
    <cellStyle name="40% - 輔色3 3" xfId="34"/>
    <cellStyle name="40% - 輔色3 4" xfId="35"/>
    <cellStyle name="40% - 輔色3 5" xfId="36"/>
    <cellStyle name="40% - 輔色4 2" xfId="37"/>
    <cellStyle name="40% - 輔色4 3" xfId="38"/>
    <cellStyle name="40% - 輔色4 4" xfId="39"/>
    <cellStyle name="40% - 輔色4 5" xfId="40"/>
    <cellStyle name="40% - 輔色5 2" xfId="41"/>
    <cellStyle name="40% - 輔色5 3" xfId="42"/>
    <cellStyle name="40% - 輔色5 4" xfId="43"/>
    <cellStyle name="40% - 輔色5 5" xfId="44"/>
    <cellStyle name="40% - 輔色6 2" xfId="45"/>
    <cellStyle name="40% - 輔色6 3" xfId="46"/>
    <cellStyle name="40% - 輔色6 4" xfId="47"/>
    <cellStyle name="40% - 輔色6 5" xfId="48"/>
    <cellStyle name="60% - 輔色1 2" xfId="49"/>
    <cellStyle name="60% - 輔色1 3" xfId="50"/>
    <cellStyle name="60% - 輔色1 4" xfId="51"/>
    <cellStyle name="60% - 輔色1 5" xfId="52"/>
    <cellStyle name="60% - 輔色2 2" xfId="53"/>
    <cellStyle name="60% - 輔色2 3" xfId="54"/>
    <cellStyle name="60% - 輔色2 4" xfId="55"/>
    <cellStyle name="60% - 輔色2 5" xfId="56"/>
    <cellStyle name="60% - 輔色3 2" xfId="57"/>
    <cellStyle name="60% - 輔色3 3" xfId="58"/>
    <cellStyle name="60% - 輔色3 4" xfId="59"/>
    <cellStyle name="60% - 輔色3 5" xfId="60"/>
    <cellStyle name="60% - 輔色4 2" xfId="61"/>
    <cellStyle name="60% - 輔色4 3" xfId="62"/>
    <cellStyle name="60% - 輔色4 4" xfId="63"/>
    <cellStyle name="60% - 輔色4 5" xfId="64"/>
    <cellStyle name="60% - 輔色5 2" xfId="65"/>
    <cellStyle name="60% - 輔色5 3" xfId="66"/>
    <cellStyle name="60% - 輔色5 4" xfId="67"/>
    <cellStyle name="60% - 輔色5 5" xfId="68"/>
    <cellStyle name="60% - 輔色6 2" xfId="69"/>
    <cellStyle name="60% - 輔色6 3" xfId="70"/>
    <cellStyle name="60% - 輔色6 4" xfId="71"/>
    <cellStyle name="60% - 輔色6 5" xfId="72"/>
    <cellStyle name="一般" xfId="0" builtinId="0"/>
    <cellStyle name="一般 2" xfId="73"/>
    <cellStyle name="一般 2 2" xfId="74"/>
    <cellStyle name="一般 3" xfId="75"/>
    <cellStyle name="一般 4" xfId="76"/>
    <cellStyle name="一般 5" xfId="77"/>
    <cellStyle name="一般 6" xfId="78"/>
    <cellStyle name="一般 7" xfId="79"/>
    <cellStyle name="一般 8" xfId="80"/>
    <cellStyle name="千分位" xfId="81" builtinId="3"/>
    <cellStyle name="千分位 2" xfId="82"/>
    <cellStyle name="千分位[0]" xfId="83" builtinId="6"/>
    <cellStyle name="千分位[0] 2" xfId="84"/>
    <cellStyle name="中等 2" xfId="85"/>
    <cellStyle name="中等 3" xfId="86"/>
    <cellStyle name="中等 4" xfId="87"/>
    <cellStyle name="中等 5" xfId="88"/>
    <cellStyle name="合計 2" xfId="89"/>
    <cellStyle name="合計 3" xfId="90"/>
    <cellStyle name="合計 4" xfId="91"/>
    <cellStyle name="合計 5" xfId="92"/>
    <cellStyle name="好 2" xfId="93"/>
    <cellStyle name="好 3" xfId="94"/>
    <cellStyle name="好 4" xfId="95"/>
    <cellStyle name="好 5" xfId="96"/>
    <cellStyle name="計算方式 2" xfId="97"/>
    <cellStyle name="計算方式 3" xfId="98"/>
    <cellStyle name="計算方式 4" xfId="99"/>
    <cellStyle name="計算方式 5" xfId="100"/>
    <cellStyle name="連結的儲存格 2" xfId="101"/>
    <cellStyle name="連結的儲存格 3" xfId="102"/>
    <cellStyle name="連結的儲存格 4" xfId="103"/>
    <cellStyle name="連結的儲存格 5" xfId="104"/>
    <cellStyle name="備註 2" xfId="105"/>
    <cellStyle name="備註 3" xfId="106"/>
    <cellStyle name="備註 4" xfId="107"/>
    <cellStyle name="備註 5" xfId="108"/>
    <cellStyle name="說明文字 2" xfId="109"/>
    <cellStyle name="說明文字 3" xfId="110"/>
    <cellStyle name="說明文字 4" xfId="111"/>
    <cellStyle name="說明文字 5" xfId="112"/>
    <cellStyle name="輔色1 2" xfId="113"/>
    <cellStyle name="輔色1 3" xfId="114"/>
    <cellStyle name="輔色1 4" xfId="115"/>
    <cellStyle name="輔色1 5" xfId="116"/>
    <cellStyle name="輔色2 2" xfId="117"/>
    <cellStyle name="輔色2 3" xfId="118"/>
    <cellStyle name="輔色2 4" xfId="119"/>
    <cellStyle name="輔色2 5" xfId="120"/>
    <cellStyle name="輔色3 2" xfId="121"/>
    <cellStyle name="輔色3 3" xfId="122"/>
    <cellStyle name="輔色3 4" xfId="123"/>
    <cellStyle name="輔色3 5" xfId="124"/>
    <cellStyle name="輔色4 2" xfId="125"/>
    <cellStyle name="輔色4 3" xfId="126"/>
    <cellStyle name="輔色4 4" xfId="127"/>
    <cellStyle name="輔色4 5" xfId="128"/>
    <cellStyle name="輔色5 2" xfId="129"/>
    <cellStyle name="輔色5 3" xfId="130"/>
    <cellStyle name="輔色5 4" xfId="131"/>
    <cellStyle name="輔色5 5" xfId="132"/>
    <cellStyle name="輔色6 2" xfId="133"/>
    <cellStyle name="輔色6 3" xfId="134"/>
    <cellStyle name="輔色6 4" xfId="135"/>
    <cellStyle name="輔色6 5" xfId="136"/>
    <cellStyle name="標題 1 2" xfId="137"/>
    <cellStyle name="標題 1 3" xfId="138"/>
    <cellStyle name="標題 1 4" xfId="139"/>
    <cellStyle name="標題 1 5" xfId="140"/>
    <cellStyle name="標題 2 2" xfId="141"/>
    <cellStyle name="標題 2 3" xfId="142"/>
    <cellStyle name="標題 2 4" xfId="143"/>
    <cellStyle name="標題 2 5" xfId="144"/>
    <cellStyle name="標題 3 2" xfId="145"/>
    <cellStyle name="標題 3 3" xfId="146"/>
    <cellStyle name="標題 3 4" xfId="147"/>
    <cellStyle name="標題 3 5" xfId="148"/>
    <cellStyle name="標題 4 2" xfId="149"/>
    <cellStyle name="標題 4 3" xfId="150"/>
    <cellStyle name="標題 4 4" xfId="151"/>
    <cellStyle name="標題 4 5" xfId="152"/>
    <cellStyle name="標題 5" xfId="153"/>
    <cellStyle name="標題 6" xfId="154"/>
    <cellStyle name="標題 7" xfId="155"/>
    <cellStyle name="標題 8" xfId="156"/>
    <cellStyle name="輸入 2" xfId="157"/>
    <cellStyle name="輸入 3" xfId="158"/>
    <cellStyle name="輸入 4" xfId="159"/>
    <cellStyle name="輸入 5" xfId="160"/>
    <cellStyle name="輸出 2" xfId="161"/>
    <cellStyle name="輸出 3" xfId="162"/>
    <cellStyle name="輸出 4" xfId="163"/>
    <cellStyle name="輸出 5" xfId="164"/>
    <cellStyle name="檢查儲存格 2" xfId="165"/>
    <cellStyle name="檢查儲存格 3" xfId="166"/>
    <cellStyle name="檢查儲存格 4" xfId="167"/>
    <cellStyle name="檢查儲存格 5" xfId="168"/>
    <cellStyle name="壞 2" xfId="169"/>
    <cellStyle name="壞 3" xfId="170"/>
    <cellStyle name="壞 4" xfId="171"/>
    <cellStyle name="壞 5" xfId="172"/>
    <cellStyle name="警告文字 2" xfId="173"/>
    <cellStyle name="警告文字 3" xfId="174"/>
    <cellStyle name="警告文字 4" xfId="175"/>
    <cellStyle name="警告文字 5" xfId="176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strike/>
      </font>
    </dxf>
    <dxf>
      <fill>
        <patternFill>
          <bgColor rgb="FFFF0000"/>
        </patternFill>
      </fill>
    </dxf>
    <dxf>
      <font>
        <b/>
        <i val="0"/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  <fill>
        <patternFill>
          <bgColor theme="0"/>
        </patternFill>
      </fill>
    </dxf>
    <dxf>
      <font>
        <b val="0"/>
        <i/>
        <strike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view="pageBreakPreview" zoomScale="70" zoomScaleNormal="120" zoomScaleSheetLayoutView="70" workbookViewId="0">
      <pane xSplit="1" ySplit="6" topLeftCell="B7" activePane="bottomRight" state="frozen"/>
      <selection pane="topRight"/>
      <selection pane="bottomLeft"/>
      <selection pane="bottomRight" activeCell="G2" sqref="G2:K2"/>
    </sheetView>
  </sheetViews>
  <sheetFormatPr defaultColWidth="10.625" defaultRowHeight="21.95" customHeight="1" x14ac:dyDescent="0.25"/>
  <cols>
    <col min="1" max="1" width="20.625" style="6" customWidth="1"/>
    <col min="2" max="2" width="13.625" style="11" customWidth="1"/>
    <col min="3" max="3" width="13.625" style="3" customWidth="1"/>
    <col min="4" max="5" width="13.625" style="2" customWidth="1"/>
    <col min="6" max="8" width="14.125" style="2" customWidth="1"/>
    <col min="9" max="11" width="20.625" style="12" customWidth="1"/>
    <col min="12" max="256" width="10.625" style="3"/>
    <col min="257" max="257" width="19.125" style="3" customWidth="1"/>
    <col min="258" max="260" width="10.125" style="3" customWidth="1"/>
    <col min="261" max="261" width="14.125" style="3" customWidth="1"/>
    <col min="262" max="262" width="10.625" style="3"/>
    <col min="263" max="264" width="13.125" style="3" customWidth="1"/>
    <col min="265" max="266" width="15.625" style="3" customWidth="1"/>
    <col min="267" max="267" width="16.625" style="3" customWidth="1"/>
    <col min="268" max="512" width="10.625" style="3"/>
    <col min="513" max="513" width="19.125" style="3" customWidth="1"/>
    <col min="514" max="516" width="10.125" style="3" customWidth="1"/>
    <col min="517" max="517" width="14.125" style="3" customWidth="1"/>
    <col min="518" max="518" width="10.625" style="3"/>
    <col min="519" max="520" width="13.125" style="3" customWidth="1"/>
    <col min="521" max="522" width="15.625" style="3" customWidth="1"/>
    <col min="523" max="523" width="16.625" style="3" customWidth="1"/>
    <col min="524" max="768" width="10.625" style="3"/>
    <col min="769" max="769" width="19.125" style="3" customWidth="1"/>
    <col min="770" max="772" width="10.125" style="3" customWidth="1"/>
    <col min="773" max="773" width="14.125" style="3" customWidth="1"/>
    <col min="774" max="774" width="10.625" style="3"/>
    <col min="775" max="776" width="13.125" style="3" customWidth="1"/>
    <col min="777" max="778" width="15.625" style="3" customWidth="1"/>
    <col min="779" max="779" width="16.625" style="3" customWidth="1"/>
    <col min="780" max="1024" width="10.625" style="3"/>
    <col min="1025" max="1025" width="19.125" style="3" customWidth="1"/>
    <col min="1026" max="1028" width="10.125" style="3" customWidth="1"/>
    <col min="1029" max="1029" width="14.125" style="3" customWidth="1"/>
    <col min="1030" max="1030" width="10.625" style="3"/>
    <col min="1031" max="1032" width="13.125" style="3" customWidth="1"/>
    <col min="1033" max="1034" width="15.625" style="3" customWidth="1"/>
    <col min="1035" max="1035" width="16.625" style="3" customWidth="1"/>
    <col min="1036" max="1280" width="10.625" style="3"/>
    <col min="1281" max="1281" width="19.125" style="3" customWidth="1"/>
    <col min="1282" max="1284" width="10.125" style="3" customWidth="1"/>
    <col min="1285" max="1285" width="14.125" style="3" customWidth="1"/>
    <col min="1286" max="1286" width="10.625" style="3"/>
    <col min="1287" max="1288" width="13.125" style="3" customWidth="1"/>
    <col min="1289" max="1290" width="15.625" style="3" customWidth="1"/>
    <col min="1291" max="1291" width="16.625" style="3" customWidth="1"/>
    <col min="1292" max="1536" width="10.625" style="3"/>
    <col min="1537" max="1537" width="19.125" style="3" customWidth="1"/>
    <col min="1538" max="1540" width="10.125" style="3" customWidth="1"/>
    <col min="1541" max="1541" width="14.125" style="3" customWidth="1"/>
    <col min="1542" max="1542" width="10.625" style="3"/>
    <col min="1543" max="1544" width="13.125" style="3" customWidth="1"/>
    <col min="1545" max="1546" width="15.625" style="3" customWidth="1"/>
    <col min="1547" max="1547" width="16.625" style="3" customWidth="1"/>
    <col min="1548" max="1792" width="10.625" style="3"/>
    <col min="1793" max="1793" width="19.125" style="3" customWidth="1"/>
    <col min="1794" max="1796" width="10.125" style="3" customWidth="1"/>
    <col min="1797" max="1797" width="14.125" style="3" customWidth="1"/>
    <col min="1798" max="1798" width="10.625" style="3"/>
    <col min="1799" max="1800" width="13.125" style="3" customWidth="1"/>
    <col min="1801" max="1802" width="15.625" style="3" customWidth="1"/>
    <col min="1803" max="1803" width="16.625" style="3" customWidth="1"/>
    <col min="1804" max="2048" width="10.625" style="3"/>
    <col min="2049" max="2049" width="19.125" style="3" customWidth="1"/>
    <col min="2050" max="2052" width="10.125" style="3" customWidth="1"/>
    <col min="2053" max="2053" width="14.125" style="3" customWidth="1"/>
    <col min="2054" max="2054" width="10.625" style="3"/>
    <col min="2055" max="2056" width="13.125" style="3" customWidth="1"/>
    <col min="2057" max="2058" width="15.625" style="3" customWidth="1"/>
    <col min="2059" max="2059" width="16.625" style="3" customWidth="1"/>
    <col min="2060" max="2304" width="10.625" style="3"/>
    <col min="2305" max="2305" width="19.125" style="3" customWidth="1"/>
    <col min="2306" max="2308" width="10.125" style="3" customWidth="1"/>
    <col min="2309" max="2309" width="14.125" style="3" customWidth="1"/>
    <col min="2310" max="2310" width="10.625" style="3"/>
    <col min="2311" max="2312" width="13.125" style="3" customWidth="1"/>
    <col min="2313" max="2314" width="15.625" style="3" customWidth="1"/>
    <col min="2315" max="2315" width="16.625" style="3" customWidth="1"/>
    <col min="2316" max="2560" width="10.625" style="3"/>
    <col min="2561" max="2561" width="19.125" style="3" customWidth="1"/>
    <col min="2562" max="2564" width="10.125" style="3" customWidth="1"/>
    <col min="2565" max="2565" width="14.125" style="3" customWidth="1"/>
    <col min="2566" max="2566" width="10.625" style="3"/>
    <col min="2567" max="2568" width="13.125" style="3" customWidth="1"/>
    <col min="2569" max="2570" width="15.625" style="3" customWidth="1"/>
    <col min="2571" max="2571" width="16.625" style="3" customWidth="1"/>
    <col min="2572" max="2816" width="10.625" style="3"/>
    <col min="2817" max="2817" width="19.125" style="3" customWidth="1"/>
    <col min="2818" max="2820" width="10.125" style="3" customWidth="1"/>
    <col min="2821" max="2821" width="14.125" style="3" customWidth="1"/>
    <col min="2822" max="2822" width="10.625" style="3"/>
    <col min="2823" max="2824" width="13.125" style="3" customWidth="1"/>
    <col min="2825" max="2826" width="15.625" style="3" customWidth="1"/>
    <col min="2827" max="2827" width="16.625" style="3" customWidth="1"/>
    <col min="2828" max="3072" width="10.625" style="3"/>
    <col min="3073" max="3073" width="19.125" style="3" customWidth="1"/>
    <col min="3074" max="3076" width="10.125" style="3" customWidth="1"/>
    <col min="3077" max="3077" width="14.125" style="3" customWidth="1"/>
    <col min="3078" max="3078" width="10.625" style="3"/>
    <col min="3079" max="3080" width="13.125" style="3" customWidth="1"/>
    <col min="3081" max="3082" width="15.625" style="3" customWidth="1"/>
    <col min="3083" max="3083" width="16.625" style="3" customWidth="1"/>
    <col min="3084" max="3328" width="10.625" style="3"/>
    <col min="3329" max="3329" width="19.125" style="3" customWidth="1"/>
    <col min="3330" max="3332" width="10.125" style="3" customWidth="1"/>
    <col min="3333" max="3333" width="14.125" style="3" customWidth="1"/>
    <col min="3334" max="3334" width="10.625" style="3"/>
    <col min="3335" max="3336" width="13.125" style="3" customWidth="1"/>
    <col min="3337" max="3338" width="15.625" style="3" customWidth="1"/>
    <col min="3339" max="3339" width="16.625" style="3" customWidth="1"/>
    <col min="3340" max="3584" width="10.625" style="3"/>
    <col min="3585" max="3585" width="19.125" style="3" customWidth="1"/>
    <col min="3586" max="3588" width="10.125" style="3" customWidth="1"/>
    <col min="3589" max="3589" width="14.125" style="3" customWidth="1"/>
    <col min="3590" max="3590" width="10.625" style="3"/>
    <col min="3591" max="3592" width="13.125" style="3" customWidth="1"/>
    <col min="3593" max="3594" width="15.625" style="3" customWidth="1"/>
    <col min="3595" max="3595" width="16.625" style="3" customWidth="1"/>
    <col min="3596" max="3840" width="10.625" style="3"/>
    <col min="3841" max="3841" width="19.125" style="3" customWidth="1"/>
    <col min="3842" max="3844" width="10.125" style="3" customWidth="1"/>
    <col min="3845" max="3845" width="14.125" style="3" customWidth="1"/>
    <col min="3846" max="3846" width="10.625" style="3"/>
    <col min="3847" max="3848" width="13.125" style="3" customWidth="1"/>
    <col min="3849" max="3850" width="15.625" style="3" customWidth="1"/>
    <col min="3851" max="3851" width="16.625" style="3" customWidth="1"/>
    <col min="3852" max="4096" width="10.625" style="3"/>
    <col min="4097" max="4097" width="19.125" style="3" customWidth="1"/>
    <col min="4098" max="4100" width="10.125" style="3" customWidth="1"/>
    <col min="4101" max="4101" width="14.125" style="3" customWidth="1"/>
    <col min="4102" max="4102" width="10.625" style="3"/>
    <col min="4103" max="4104" width="13.125" style="3" customWidth="1"/>
    <col min="4105" max="4106" width="15.625" style="3" customWidth="1"/>
    <col min="4107" max="4107" width="16.625" style="3" customWidth="1"/>
    <col min="4108" max="4352" width="10.625" style="3"/>
    <col min="4353" max="4353" width="19.125" style="3" customWidth="1"/>
    <col min="4354" max="4356" width="10.125" style="3" customWidth="1"/>
    <col min="4357" max="4357" width="14.125" style="3" customWidth="1"/>
    <col min="4358" max="4358" width="10.625" style="3"/>
    <col min="4359" max="4360" width="13.125" style="3" customWidth="1"/>
    <col min="4361" max="4362" width="15.625" style="3" customWidth="1"/>
    <col min="4363" max="4363" width="16.625" style="3" customWidth="1"/>
    <col min="4364" max="4608" width="10.625" style="3"/>
    <col min="4609" max="4609" width="19.125" style="3" customWidth="1"/>
    <col min="4610" max="4612" width="10.125" style="3" customWidth="1"/>
    <col min="4613" max="4613" width="14.125" style="3" customWidth="1"/>
    <col min="4614" max="4614" width="10.625" style="3"/>
    <col min="4615" max="4616" width="13.125" style="3" customWidth="1"/>
    <col min="4617" max="4618" width="15.625" style="3" customWidth="1"/>
    <col min="4619" max="4619" width="16.625" style="3" customWidth="1"/>
    <col min="4620" max="4864" width="10.625" style="3"/>
    <col min="4865" max="4865" width="19.125" style="3" customWidth="1"/>
    <col min="4866" max="4868" width="10.125" style="3" customWidth="1"/>
    <col min="4869" max="4869" width="14.125" style="3" customWidth="1"/>
    <col min="4870" max="4870" width="10.625" style="3"/>
    <col min="4871" max="4872" width="13.125" style="3" customWidth="1"/>
    <col min="4873" max="4874" width="15.625" style="3" customWidth="1"/>
    <col min="4875" max="4875" width="16.625" style="3" customWidth="1"/>
    <col min="4876" max="5120" width="10.625" style="3"/>
    <col min="5121" max="5121" width="19.125" style="3" customWidth="1"/>
    <col min="5122" max="5124" width="10.125" style="3" customWidth="1"/>
    <col min="5125" max="5125" width="14.125" style="3" customWidth="1"/>
    <col min="5126" max="5126" width="10.625" style="3"/>
    <col min="5127" max="5128" width="13.125" style="3" customWidth="1"/>
    <col min="5129" max="5130" width="15.625" style="3" customWidth="1"/>
    <col min="5131" max="5131" width="16.625" style="3" customWidth="1"/>
    <col min="5132" max="5376" width="10.625" style="3"/>
    <col min="5377" max="5377" width="19.125" style="3" customWidth="1"/>
    <col min="5378" max="5380" width="10.125" style="3" customWidth="1"/>
    <col min="5381" max="5381" width="14.125" style="3" customWidth="1"/>
    <col min="5382" max="5382" width="10.625" style="3"/>
    <col min="5383" max="5384" width="13.125" style="3" customWidth="1"/>
    <col min="5385" max="5386" width="15.625" style="3" customWidth="1"/>
    <col min="5387" max="5387" width="16.625" style="3" customWidth="1"/>
    <col min="5388" max="5632" width="10.625" style="3"/>
    <col min="5633" max="5633" width="19.125" style="3" customWidth="1"/>
    <col min="5634" max="5636" width="10.125" style="3" customWidth="1"/>
    <col min="5637" max="5637" width="14.125" style="3" customWidth="1"/>
    <col min="5638" max="5638" width="10.625" style="3"/>
    <col min="5639" max="5640" width="13.125" style="3" customWidth="1"/>
    <col min="5641" max="5642" width="15.625" style="3" customWidth="1"/>
    <col min="5643" max="5643" width="16.625" style="3" customWidth="1"/>
    <col min="5644" max="5888" width="10.625" style="3"/>
    <col min="5889" max="5889" width="19.125" style="3" customWidth="1"/>
    <col min="5890" max="5892" width="10.125" style="3" customWidth="1"/>
    <col min="5893" max="5893" width="14.125" style="3" customWidth="1"/>
    <col min="5894" max="5894" width="10.625" style="3"/>
    <col min="5895" max="5896" width="13.125" style="3" customWidth="1"/>
    <col min="5897" max="5898" width="15.625" style="3" customWidth="1"/>
    <col min="5899" max="5899" width="16.625" style="3" customWidth="1"/>
    <col min="5900" max="6144" width="10.625" style="3"/>
    <col min="6145" max="6145" width="19.125" style="3" customWidth="1"/>
    <col min="6146" max="6148" width="10.125" style="3" customWidth="1"/>
    <col min="6149" max="6149" width="14.125" style="3" customWidth="1"/>
    <col min="6150" max="6150" width="10.625" style="3"/>
    <col min="6151" max="6152" width="13.125" style="3" customWidth="1"/>
    <col min="6153" max="6154" width="15.625" style="3" customWidth="1"/>
    <col min="6155" max="6155" width="16.625" style="3" customWidth="1"/>
    <col min="6156" max="6400" width="10.625" style="3"/>
    <col min="6401" max="6401" width="19.125" style="3" customWidth="1"/>
    <col min="6402" max="6404" width="10.125" style="3" customWidth="1"/>
    <col min="6405" max="6405" width="14.125" style="3" customWidth="1"/>
    <col min="6406" max="6406" width="10.625" style="3"/>
    <col min="6407" max="6408" width="13.125" style="3" customWidth="1"/>
    <col min="6409" max="6410" width="15.625" style="3" customWidth="1"/>
    <col min="6411" max="6411" width="16.625" style="3" customWidth="1"/>
    <col min="6412" max="6656" width="10.625" style="3"/>
    <col min="6657" max="6657" width="19.125" style="3" customWidth="1"/>
    <col min="6658" max="6660" width="10.125" style="3" customWidth="1"/>
    <col min="6661" max="6661" width="14.125" style="3" customWidth="1"/>
    <col min="6662" max="6662" width="10.625" style="3"/>
    <col min="6663" max="6664" width="13.125" style="3" customWidth="1"/>
    <col min="6665" max="6666" width="15.625" style="3" customWidth="1"/>
    <col min="6667" max="6667" width="16.625" style="3" customWidth="1"/>
    <col min="6668" max="6912" width="10.625" style="3"/>
    <col min="6913" max="6913" width="19.125" style="3" customWidth="1"/>
    <col min="6914" max="6916" width="10.125" style="3" customWidth="1"/>
    <col min="6917" max="6917" width="14.125" style="3" customWidth="1"/>
    <col min="6918" max="6918" width="10.625" style="3"/>
    <col min="6919" max="6920" width="13.125" style="3" customWidth="1"/>
    <col min="6921" max="6922" width="15.625" style="3" customWidth="1"/>
    <col min="6923" max="6923" width="16.625" style="3" customWidth="1"/>
    <col min="6924" max="7168" width="10.625" style="3"/>
    <col min="7169" max="7169" width="19.125" style="3" customWidth="1"/>
    <col min="7170" max="7172" width="10.125" style="3" customWidth="1"/>
    <col min="7173" max="7173" width="14.125" style="3" customWidth="1"/>
    <col min="7174" max="7174" width="10.625" style="3"/>
    <col min="7175" max="7176" width="13.125" style="3" customWidth="1"/>
    <col min="7177" max="7178" width="15.625" style="3" customWidth="1"/>
    <col min="7179" max="7179" width="16.625" style="3" customWidth="1"/>
    <col min="7180" max="7424" width="10.625" style="3"/>
    <col min="7425" max="7425" width="19.125" style="3" customWidth="1"/>
    <col min="7426" max="7428" width="10.125" style="3" customWidth="1"/>
    <col min="7429" max="7429" width="14.125" style="3" customWidth="1"/>
    <col min="7430" max="7430" width="10.625" style="3"/>
    <col min="7431" max="7432" width="13.125" style="3" customWidth="1"/>
    <col min="7433" max="7434" width="15.625" style="3" customWidth="1"/>
    <col min="7435" max="7435" width="16.625" style="3" customWidth="1"/>
    <col min="7436" max="7680" width="10.625" style="3"/>
    <col min="7681" max="7681" width="19.125" style="3" customWidth="1"/>
    <col min="7682" max="7684" width="10.125" style="3" customWidth="1"/>
    <col min="7685" max="7685" width="14.125" style="3" customWidth="1"/>
    <col min="7686" max="7686" width="10.625" style="3"/>
    <col min="7687" max="7688" width="13.125" style="3" customWidth="1"/>
    <col min="7689" max="7690" width="15.625" style="3" customWidth="1"/>
    <col min="7691" max="7691" width="16.625" style="3" customWidth="1"/>
    <col min="7692" max="7936" width="10.625" style="3"/>
    <col min="7937" max="7937" width="19.125" style="3" customWidth="1"/>
    <col min="7938" max="7940" width="10.125" style="3" customWidth="1"/>
    <col min="7941" max="7941" width="14.125" style="3" customWidth="1"/>
    <col min="7942" max="7942" width="10.625" style="3"/>
    <col min="7943" max="7944" width="13.125" style="3" customWidth="1"/>
    <col min="7945" max="7946" width="15.625" style="3" customWidth="1"/>
    <col min="7947" max="7947" width="16.625" style="3" customWidth="1"/>
    <col min="7948" max="8192" width="10.625" style="3"/>
    <col min="8193" max="8193" width="19.125" style="3" customWidth="1"/>
    <col min="8194" max="8196" width="10.125" style="3" customWidth="1"/>
    <col min="8197" max="8197" width="14.125" style="3" customWidth="1"/>
    <col min="8198" max="8198" width="10.625" style="3"/>
    <col min="8199" max="8200" width="13.125" style="3" customWidth="1"/>
    <col min="8201" max="8202" width="15.625" style="3" customWidth="1"/>
    <col min="8203" max="8203" width="16.625" style="3" customWidth="1"/>
    <col min="8204" max="8448" width="10.625" style="3"/>
    <col min="8449" max="8449" width="19.125" style="3" customWidth="1"/>
    <col min="8450" max="8452" width="10.125" style="3" customWidth="1"/>
    <col min="8453" max="8453" width="14.125" style="3" customWidth="1"/>
    <col min="8454" max="8454" width="10.625" style="3"/>
    <col min="8455" max="8456" width="13.125" style="3" customWidth="1"/>
    <col min="8457" max="8458" width="15.625" style="3" customWidth="1"/>
    <col min="8459" max="8459" width="16.625" style="3" customWidth="1"/>
    <col min="8460" max="8704" width="10.625" style="3"/>
    <col min="8705" max="8705" width="19.125" style="3" customWidth="1"/>
    <col min="8706" max="8708" width="10.125" style="3" customWidth="1"/>
    <col min="8709" max="8709" width="14.125" style="3" customWidth="1"/>
    <col min="8710" max="8710" width="10.625" style="3"/>
    <col min="8711" max="8712" width="13.125" style="3" customWidth="1"/>
    <col min="8713" max="8714" width="15.625" style="3" customWidth="1"/>
    <col min="8715" max="8715" width="16.625" style="3" customWidth="1"/>
    <col min="8716" max="8960" width="10.625" style="3"/>
    <col min="8961" max="8961" width="19.125" style="3" customWidth="1"/>
    <col min="8962" max="8964" width="10.125" style="3" customWidth="1"/>
    <col min="8965" max="8965" width="14.125" style="3" customWidth="1"/>
    <col min="8966" max="8966" width="10.625" style="3"/>
    <col min="8967" max="8968" width="13.125" style="3" customWidth="1"/>
    <col min="8969" max="8970" width="15.625" style="3" customWidth="1"/>
    <col min="8971" max="8971" width="16.625" style="3" customWidth="1"/>
    <col min="8972" max="9216" width="10.625" style="3"/>
    <col min="9217" max="9217" width="19.125" style="3" customWidth="1"/>
    <col min="9218" max="9220" width="10.125" style="3" customWidth="1"/>
    <col min="9221" max="9221" width="14.125" style="3" customWidth="1"/>
    <col min="9222" max="9222" width="10.625" style="3"/>
    <col min="9223" max="9224" width="13.125" style="3" customWidth="1"/>
    <col min="9225" max="9226" width="15.625" style="3" customWidth="1"/>
    <col min="9227" max="9227" width="16.625" style="3" customWidth="1"/>
    <col min="9228" max="9472" width="10.625" style="3"/>
    <col min="9473" max="9473" width="19.125" style="3" customWidth="1"/>
    <col min="9474" max="9476" width="10.125" style="3" customWidth="1"/>
    <col min="9477" max="9477" width="14.125" style="3" customWidth="1"/>
    <col min="9478" max="9478" width="10.625" style="3"/>
    <col min="9479" max="9480" width="13.125" style="3" customWidth="1"/>
    <col min="9481" max="9482" width="15.625" style="3" customWidth="1"/>
    <col min="9483" max="9483" width="16.625" style="3" customWidth="1"/>
    <col min="9484" max="9728" width="10.625" style="3"/>
    <col min="9729" max="9729" width="19.125" style="3" customWidth="1"/>
    <col min="9730" max="9732" width="10.125" style="3" customWidth="1"/>
    <col min="9733" max="9733" width="14.125" style="3" customWidth="1"/>
    <col min="9734" max="9734" width="10.625" style="3"/>
    <col min="9735" max="9736" width="13.125" style="3" customWidth="1"/>
    <col min="9737" max="9738" width="15.625" style="3" customWidth="1"/>
    <col min="9739" max="9739" width="16.625" style="3" customWidth="1"/>
    <col min="9740" max="9984" width="10.625" style="3"/>
    <col min="9985" max="9985" width="19.125" style="3" customWidth="1"/>
    <col min="9986" max="9988" width="10.125" style="3" customWidth="1"/>
    <col min="9989" max="9989" width="14.125" style="3" customWidth="1"/>
    <col min="9990" max="9990" width="10.625" style="3"/>
    <col min="9991" max="9992" width="13.125" style="3" customWidth="1"/>
    <col min="9993" max="9994" width="15.625" style="3" customWidth="1"/>
    <col min="9995" max="9995" width="16.625" style="3" customWidth="1"/>
    <col min="9996" max="10240" width="10.625" style="3"/>
    <col min="10241" max="10241" width="19.125" style="3" customWidth="1"/>
    <col min="10242" max="10244" width="10.125" style="3" customWidth="1"/>
    <col min="10245" max="10245" width="14.125" style="3" customWidth="1"/>
    <col min="10246" max="10246" width="10.625" style="3"/>
    <col min="10247" max="10248" width="13.125" style="3" customWidth="1"/>
    <col min="10249" max="10250" width="15.625" style="3" customWidth="1"/>
    <col min="10251" max="10251" width="16.625" style="3" customWidth="1"/>
    <col min="10252" max="10496" width="10.625" style="3"/>
    <col min="10497" max="10497" width="19.125" style="3" customWidth="1"/>
    <col min="10498" max="10500" width="10.125" style="3" customWidth="1"/>
    <col min="10501" max="10501" width="14.125" style="3" customWidth="1"/>
    <col min="10502" max="10502" width="10.625" style="3"/>
    <col min="10503" max="10504" width="13.125" style="3" customWidth="1"/>
    <col min="10505" max="10506" width="15.625" style="3" customWidth="1"/>
    <col min="10507" max="10507" width="16.625" style="3" customWidth="1"/>
    <col min="10508" max="10752" width="10.625" style="3"/>
    <col min="10753" max="10753" width="19.125" style="3" customWidth="1"/>
    <col min="10754" max="10756" width="10.125" style="3" customWidth="1"/>
    <col min="10757" max="10757" width="14.125" style="3" customWidth="1"/>
    <col min="10758" max="10758" width="10.625" style="3"/>
    <col min="10759" max="10760" width="13.125" style="3" customWidth="1"/>
    <col min="10761" max="10762" width="15.625" style="3" customWidth="1"/>
    <col min="10763" max="10763" width="16.625" style="3" customWidth="1"/>
    <col min="10764" max="11008" width="10.625" style="3"/>
    <col min="11009" max="11009" width="19.125" style="3" customWidth="1"/>
    <col min="11010" max="11012" width="10.125" style="3" customWidth="1"/>
    <col min="11013" max="11013" width="14.125" style="3" customWidth="1"/>
    <col min="11014" max="11014" width="10.625" style="3"/>
    <col min="11015" max="11016" width="13.125" style="3" customWidth="1"/>
    <col min="11017" max="11018" width="15.625" style="3" customWidth="1"/>
    <col min="11019" max="11019" width="16.625" style="3" customWidth="1"/>
    <col min="11020" max="11264" width="10.625" style="3"/>
    <col min="11265" max="11265" width="19.125" style="3" customWidth="1"/>
    <col min="11266" max="11268" width="10.125" style="3" customWidth="1"/>
    <col min="11269" max="11269" width="14.125" style="3" customWidth="1"/>
    <col min="11270" max="11270" width="10.625" style="3"/>
    <col min="11271" max="11272" width="13.125" style="3" customWidth="1"/>
    <col min="11273" max="11274" width="15.625" style="3" customWidth="1"/>
    <col min="11275" max="11275" width="16.625" style="3" customWidth="1"/>
    <col min="11276" max="11520" width="10.625" style="3"/>
    <col min="11521" max="11521" width="19.125" style="3" customWidth="1"/>
    <col min="11522" max="11524" width="10.125" style="3" customWidth="1"/>
    <col min="11525" max="11525" width="14.125" style="3" customWidth="1"/>
    <col min="11526" max="11526" width="10.625" style="3"/>
    <col min="11527" max="11528" width="13.125" style="3" customWidth="1"/>
    <col min="11529" max="11530" width="15.625" style="3" customWidth="1"/>
    <col min="11531" max="11531" width="16.625" style="3" customWidth="1"/>
    <col min="11532" max="11776" width="10.625" style="3"/>
    <col min="11777" max="11777" width="19.125" style="3" customWidth="1"/>
    <col min="11778" max="11780" width="10.125" style="3" customWidth="1"/>
    <col min="11781" max="11781" width="14.125" style="3" customWidth="1"/>
    <col min="11782" max="11782" width="10.625" style="3"/>
    <col min="11783" max="11784" width="13.125" style="3" customWidth="1"/>
    <col min="11785" max="11786" width="15.625" style="3" customWidth="1"/>
    <col min="11787" max="11787" width="16.625" style="3" customWidth="1"/>
    <col min="11788" max="12032" width="10.625" style="3"/>
    <col min="12033" max="12033" width="19.125" style="3" customWidth="1"/>
    <col min="12034" max="12036" width="10.125" style="3" customWidth="1"/>
    <col min="12037" max="12037" width="14.125" style="3" customWidth="1"/>
    <col min="12038" max="12038" width="10.625" style="3"/>
    <col min="12039" max="12040" width="13.125" style="3" customWidth="1"/>
    <col min="12041" max="12042" width="15.625" style="3" customWidth="1"/>
    <col min="12043" max="12043" width="16.625" style="3" customWidth="1"/>
    <col min="12044" max="12288" width="10.625" style="3"/>
    <col min="12289" max="12289" width="19.125" style="3" customWidth="1"/>
    <col min="12290" max="12292" width="10.125" style="3" customWidth="1"/>
    <col min="12293" max="12293" width="14.125" style="3" customWidth="1"/>
    <col min="12294" max="12294" width="10.625" style="3"/>
    <col min="12295" max="12296" width="13.125" style="3" customWidth="1"/>
    <col min="12297" max="12298" width="15.625" style="3" customWidth="1"/>
    <col min="12299" max="12299" width="16.625" style="3" customWidth="1"/>
    <col min="12300" max="12544" width="10.625" style="3"/>
    <col min="12545" max="12545" width="19.125" style="3" customWidth="1"/>
    <col min="12546" max="12548" width="10.125" style="3" customWidth="1"/>
    <col min="12549" max="12549" width="14.125" style="3" customWidth="1"/>
    <col min="12550" max="12550" width="10.625" style="3"/>
    <col min="12551" max="12552" width="13.125" style="3" customWidth="1"/>
    <col min="12553" max="12554" width="15.625" style="3" customWidth="1"/>
    <col min="12555" max="12555" width="16.625" style="3" customWidth="1"/>
    <col min="12556" max="12800" width="10.625" style="3"/>
    <col min="12801" max="12801" width="19.125" style="3" customWidth="1"/>
    <col min="12802" max="12804" width="10.125" style="3" customWidth="1"/>
    <col min="12805" max="12805" width="14.125" style="3" customWidth="1"/>
    <col min="12806" max="12806" width="10.625" style="3"/>
    <col min="12807" max="12808" width="13.125" style="3" customWidth="1"/>
    <col min="12809" max="12810" width="15.625" style="3" customWidth="1"/>
    <col min="12811" max="12811" width="16.625" style="3" customWidth="1"/>
    <col min="12812" max="13056" width="10.625" style="3"/>
    <col min="13057" max="13057" width="19.125" style="3" customWidth="1"/>
    <col min="13058" max="13060" width="10.125" style="3" customWidth="1"/>
    <col min="13061" max="13061" width="14.125" style="3" customWidth="1"/>
    <col min="13062" max="13062" width="10.625" style="3"/>
    <col min="13063" max="13064" width="13.125" style="3" customWidth="1"/>
    <col min="13065" max="13066" width="15.625" style="3" customWidth="1"/>
    <col min="13067" max="13067" width="16.625" style="3" customWidth="1"/>
    <col min="13068" max="13312" width="10.625" style="3"/>
    <col min="13313" max="13313" width="19.125" style="3" customWidth="1"/>
    <col min="13314" max="13316" width="10.125" style="3" customWidth="1"/>
    <col min="13317" max="13317" width="14.125" style="3" customWidth="1"/>
    <col min="13318" max="13318" width="10.625" style="3"/>
    <col min="13319" max="13320" width="13.125" style="3" customWidth="1"/>
    <col min="13321" max="13322" width="15.625" style="3" customWidth="1"/>
    <col min="13323" max="13323" width="16.625" style="3" customWidth="1"/>
    <col min="13324" max="13568" width="10.625" style="3"/>
    <col min="13569" max="13569" width="19.125" style="3" customWidth="1"/>
    <col min="13570" max="13572" width="10.125" style="3" customWidth="1"/>
    <col min="13573" max="13573" width="14.125" style="3" customWidth="1"/>
    <col min="13574" max="13574" width="10.625" style="3"/>
    <col min="13575" max="13576" width="13.125" style="3" customWidth="1"/>
    <col min="13577" max="13578" width="15.625" style="3" customWidth="1"/>
    <col min="13579" max="13579" width="16.625" style="3" customWidth="1"/>
    <col min="13580" max="13824" width="10.625" style="3"/>
    <col min="13825" max="13825" width="19.125" style="3" customWidth="1"/>
    <col min="13826" max="13828" width="10.125" style="3" customWidth="1"/>
    <col min="13829" max="13829" width="14.125" style="3" customWidth="1"/>
    <col min="13830" max="13830" width="10.625" style="3"/>
    <col min="13831" max="13832" width="13.125" style="3" customWidth="1"/>
    <col min="13833" max="13834" width="15.625" style="3" customWidth="1"/>
    <col min="13835" max="13835" width="16.625" style="3" customWidth="1"/>
    <col min="13836" max="14080" width="10.625" style="3"/>
    <col min="14081" max="14081" width="19.125" style="3" customWidth="1"/>
    <col min="14082" max="14084" width="10.125" style="3" customWidth="1"/>
    <col min="14085" max="14085" width="14.125" style="3" customWidth="1"/>
    <col min="14086" max="14086" width="10.625" style="3"/>
    <col min="14087" max="14088" width="13.125" style="3" customWidth="1"/>
    <col min="14089" max="14090" width="15.625" style="3" customWidth="1"/>
    <col min="14091" max="14091" width="16.625" style="3" customWidth="1"/>
    <col min="14092" max="14336" width="10.625" style="3"/>
    <col min="14337" max="14337" width="19.125" style="3" customWidth="1"/>
    <col min="14338" max="14340" width="10.125" style="3" customWidth="1"/>
    <col min="14341" max="14341" width="14.125" style="3" customWidth="1"/>
    <col min="14342" max="14342" width="10.625" style="3"/>
    <col min="14343" max="14344" width="13.125" style="3" customWidth="1"/>
    <col min="14345" max="14346" width="15.625" style="3" customWidth="1"/>
    <col min="14347" max="14347" width="16.625" style="3" customWidth="1"/>
    <col min="14348" max="14592" width="10.625" style="3"/>
    <col min="14593" max="14593" width="19.125" style="3" customWidth="1"/>
    <col min="14594" max="14596" width="10.125" style="3" customWidth="1"/>
    <col min="14597" max="14597" width="14.125" style="3" customWidth="1"/>
    <col min="14598" max="14598" width="10.625" style="3"/>
    <col min="14599" max="14600" width="13.125" style="3" customWidth="1"/>
    <col min="14601" max="14602" width="15.625" style="3" customWidth="1"/>
    <col min="14603" max="14603" width="16.625" style="3" customWidth="1"/>
    <col min="14604" max="14848" width="10.625" style="3"/>
    <col min="14849" max="14849" width="19.125" style="3" customWidth="1"/>
    <col min="14850" max="14852" width="10.125" style="3" customWidth="1"/>
    <col min="14853" max="14853" width="14.125" style="3" customWidth="1"/>
    <col min="14854" max="14854" width="10.625" style="3"/>
    <col min="14855" max="14856" width="13.125" style="3" customWidth="1"/>
    <col min="14857" max="14858" width="15.625" style="3" customWidth="1"/>
    <col min="14859" max="14859" width="16.625" style="3" customWidth="1"/>
    <col min="14860" max="15104" width="10.625" style="3"/>
    <col min="15105" max="15105" width="19.125" style="3" customWidth="1"/>
    <col min="15106" max="15108" width="10.125" style="3" customWidth="1"/>
    <col min="15109" max="15109" width="14.125" style="3" customWidth="1"/>
    <col min="15110" max="15110" width="10.625" style="3"/>
    <col min="15111" max="15112" width="13.125" style="3" customWidth="1"/>
    <col min="15113" max="15114" width="15.625" style="3" customWidth="1"/>
    <col min="15115" max="15115" width="16.625" style="3" customWidth="1"/>
    <col min="15116" max="15360" width="10.625" style="3"/>
    <col min="15361" max="15361" width="19.125" style="3" customWidth="1"/>
    <col min="15362" max="15364" width="10.125" style="3" customWidth="1"/>
    <col min="15365" max="15365" width="14.125" style="3" customWidth="1"/>
    <col min="15366" max="15366" width="10.625" style="3"/>
    <col min="15367" max="15368" width="13.125" style="3" customWidth="1"/>
    <col min="15369" max="15370" width="15.625" style="3" customWidth="1"/>
    <col min="15371" max="15371" width="16.625" style="3" customWidth="1"/>
    <col min="15372" max="15616" width="10.625" style="3"/>
    <col min="15617" max="15617" width="19.125" style="3" customWidth="1"/>
    <col min="15618" max="15620" width="10.125" style="3" customWidth="1"/>
    <col min="15621" max="15621" width="14.125" style="3" customWidth="1"/>
    <col min="15622" max="15622" width="10.625" style="3"/>
    <col min="15623" max="15624" width="13.125" style="3" customWidth="1"/>
    <col min="15625" max="15626" width="15.625" style="3" customWidth="1"/>
    <col min="15627" max="15627" width="16.625" style="3" customWidth="1"/>
    <col min="15628" max="15872" width="10.625" style="3"/>
    <col min="15873" max="15873" width="19.125" style="3" customWidth="1"/>
    <col min="15874" max="15876" width="10.125" style="3" customWidth="1"/>
    <col min="15877" max="15877" width="14.125" style="3" customWidth="1"/>
    <col min="15878" max="15878" width="10.625" style="3"/>
    <col min="15879" max="15880" width="13.125" style="3" customWidth="1"/>
    <col min="15881" max="15882" width="15.625" style="3" customWidth="1"/>
    <col min="15883" max="15883" width="16.625" style="3" customWidth="1"/>
    <col min="15884" max="16128" width="10.625" style="3"/>
    <col min="16129" max="16129" width="19.125" style="3" customWidth="1"/>
    <col min="16130" max="16132" width="10.125" style="3" customWidth="1"/>
    <col min="16133" max="16133" width="14.125" style="3" customWidth="1"/>
    <col min="16134" max="16134" width="10.625" style="3"/>
    <col min="16135" max="16136" width="13.125" style="3" customWidth="1"/>
    <col min="16137" max="16138" width="15.625" style="3" customWidth="1"/>
    <col min="16139" max="16139" width="16.625" style="3" customWidth="1"/>
    <col min="16140" max="16384" width="10.625" style="3"/>
  </cols>
  <sheetData>
    <row r="1" spans="1:12" s="54" customFormat="1" ht="18" customHeight="1" x14ac:dyDescent="0.25">
      <c r="A1" s="52" t="s">
        <v>340</v>
      </c>
      <c r="B1" s="53"/>
      <c r="D1" s="55"/>
      <c r="E1" s="55"/>
      <c r="F1" s="55"/>
      <c r="G1" s="55"/>
      <c r="H1" s="55"/>
      <c r="I1" s="56"/>
      <c r="J1" s="56"/>
      <c r="K1" s="57" t="s">
        <v>0</v>
      </c>
    </row>
    <row r="2" spans="1:12" s="88" customFormat="1" ht="24.95" customHeight="1" x14ac:dyDescent="0.25">
      <c r="A2" s="625" t="s">
        <v>169</v>
      </c>
      <c r="B2" s="625"/>
      <c r="C2" s="625"/>
      <c r="D2" s="625"/>
      <c r="E2" s="625"/>
      <c r="F2" s="625"/>
      <c r="G2" s="625" t="s">
        <v>1</v>
      </c>
      <c r="H2" s="625"/>
      <c r="I2" s="625"/>
      <c r="J2" s="625"/>
      <c r="K2" s="625"/>
    </row>
    <row r="3" spans="1:12" s="64" customFormat="1" ht="15" customHeight="1" thickBot="1" x14ac:dyDescent="0.3">
      <c r="A3" s="58"/>
      <c r="B3" s="59"/>
      <c r="C3" s="60"/>
      <c r="D3" s="61"/>
      <c r="E3" s="61"/>
      <c r="F3" s="62"/>
      <c r="G3" s="61"/>
      <c r="H3" s="61"/>
      <c r="I3" s="63"/>
      <c r="J3" s="63"/>
      <c r="K3" s="62"/>
    </row>
    <row r="4" spans="1:12" s="64" customFormat="1" ht="21.6" customHeight="1" x14ac:dyDescent="0.25">
      <c r="A4" s="626" t="s">
        <v>365</v>
      </c>
      <c r="B4" s="65" t="s">
        <v>139</v>
      </c>
      <c r="C4" s="66" t="s">
        <v>140</v>
      </c>
      <c r="D4" s="67" t="s">
        <v>141</v>
      </c>
      <c r="E4" s="628" t="s">
        <v>142</v>
      </c>
      <c r="F4" s="629"/>
      <c r="G4" s="629" t="s">
        <v>2</v>
      </c>
      <c r="H4" s="630"/>
      <c r="I4" s="68" t="s">
        <v>143</v>
      </c>
      <c r="J4" s="69" t="s">
        <v>144</v>
      </c>
      <c r="K4" s="70" t="s">
        <v>145</v>
      </c>
    </row>
    <row r="5" spans="1:12" s="64" customFormat="1" ht="21.95" customHeight="1" x14ac:dyDescent="0.25">
      <c r="A5" s="627"/>
      <c r="B5" s="71" t="s">
        <v>146</v>
      </c>
      <c r="C5" s="631" t="s">
        <v>110</v>
      </c>
      <c r="D5" s="633" t="s">
        <v>3</v>
      </c>
      <c r="E5" s="72" t="s">
        <v>147</v>
      </c>
      <c r="F5" s="297" t="s">
        <v>148</v>
      </c>
      <c r="G5" s="635" t="s">
        <v>4</v>
      </c>
      <c r="H5" s="636"/>
      <c r="I5" s="69" t="s">
        <v>149</v>
      </c>
      <c r="J5" s="69" t="s">
        <v>150</v>
      </c>
      <c r="K5" s="70" t="s">
        <v>151</v>
      </c>
    </row>
    <row r="6" spans="1:12" s="64" customFormat="1" ht="36.6" customHeight="1" thickBot="1" x14ac:dyDescent="0.3">
      <c r="A6" s="305" t="s">
        <v>109</v>
      </c>
      <c r="B6" s="73" t="s">
        <v>152</v>
      </c>
      <c r="C6" s="632"/>
      <c r="D6" s="634"/>
      <c r="E6" s="294" t="s">
        <v>5</v>
      </c>
      <c r="F6" s="74" t="s">
        <v>153</v>
      </c>
      <c r="G6" s="75" t="s">
        <v>154</v>
      </c>
      <c r="H6" s="306" t="s">
        <v>155</v>
      </c>
      <c r="I6" s="76" t="s">
        <v>6</v>
      </c>
      <c r="J6" s="77" t="s">
        <v>7</v>
      </c>
      <c r="K6" s="78" t="s">
        <v>8</v>
      </c>
    </row>
    <row r="7" spans="1:12" s="64" customFormat="1" ht="27" customHeight="1" x14ac:dyDescent="0.25">
      <c r="A7" s="282" t="s">
        <v>311</v>
      </c>
      <c r="B7" s="330">
        <v>1220.954</v>
      </c>
      <c r="C7" s="79">
        <v>471</v>
      </c>
      <c r="D7" s="79">
        <v>11072</v>
      </c>
      <c r="E7" s="79">
        <v>637071</v>
      </c>
      <c r="F7" s="79">
        <v>1958686</v>
      </c>
      <c r="G7" s="79">
        <v>991492</v>
      </c>
      <c r="H7" s="79">
        <v>967194</v>
      </c>
      <c r="I7" s="331">
        <v>3.07451759693974</v>
      </c>
      <c r="J7" s="331">
        <v>1604.225875831522</v>
      </c>
      <c r="K7" s="331">
        <v>102.51221574989091</v>
      </c>
    </row>
    <row r="8" spans="1:12" s="64" customFormat="1" ht="27" customHeight="1" x14ac:dyDescent="0.25">
      <c r="A8" s="282" t="s">
        <v>312</v>
      </c>
      <c r="B8" s="330">
        <v>1220.954</v>
      </c>
      <c r="C8" s="79">
        <v>471</v>
      </c>
      <c r="D8" s="79">
        <v>11073</v>
      </c>
      <c r="E8" s="79">
        <v>654106</v>
      </c>
      <c r="F8" s="79">
        <v>1978782</v>
      </c>
      <c r="G8" s="79">
        <v>999065</v>
      </c>
      <c r="H8" s="79">
        <v>979717</v>
      </c>
      <c r="I8" s="331">
        <v>3.0251702323476621</v>
      </c>
      <c r="J8" s="331">
        <v>1620.6851363769642</v>
      </c>
      <c r="K8" s="331">
        <v>101.97485600433596</v>
      </c>
    </row>
    <row r="9" spans="1:12" s="64" customFormat="1" ht="27" customHeight="1" x14ac:dyDescent="0.25">
      <c r="A9" s="282" t="s">
        <v>313</v>
      </c>
      <c r="B9" s="330">
        <v>1220.954</v>
      </c>
      <c r="C9" s="79">
        <v>483</v>
      </c>
      <c r="D9" s="79">
        <v>11341</v>
      </c>
      <c r="E9" s="79">
        <v>673477</v>
      </c>
      <c r="F9" s="79">
        <v>2002060</v>
      </c>
      <c r="G9" s="79">
        <v>1009274</v>
      </c>
      <c r="H9" s="79">
        <v>992786</v>
      </c>
      <c r="I9" s="331">
        <v>2.9727221568071367</v>
      </c>
      <c r="J9" s="331">
        <v>1639.7505557129916</v>
      </c>
      <c r="K9" s="331">
        <v>101.66078087321941</v>
      </c>
    </row>
    <row r="10" spans="1:12" s="64" customFormat="1" ht="27" customHeight="1" x14ac:dyDescent="0.25">
      <c r="A10" s="282" t="s">
        <v>314</v>
      </c>
      <c r="B10" s="330">
        <v>1220.954</v>
      </c>
      <c r="C10" s="79">
        <v>483</v>
      </c>
      <c r="D10" s="79">
        <v>11345</v>
      </c>
      <c r="E10" s="79">
        <v>686273</v>
      </c>
      <c r="F10" s="79">
        <v>2013305</v>
      </c>
      <c r="G10" s="79">
        <v>1013618</v>
      </c>
      <c r="H10" s="79">
        <v>999687</v>
      </c>
      <c r="I10" s="331">
        <v>2.9336794540947988</v>
      </c>
      <c r="J10" s="331">
        <v>1648.9605669009643</v>
      </c>
      <c r="K10" s="331">
        <v>101.39353617682335</v>
      </c>
    </row>
    <row r="11" spans="1:12" s="64" customFormat="1" ht="27" customHeight="1" x14ac:dyDescent="0.25">
      <c r="A11" s="282" t="s">
        <v>315</v>
      </c>
      <c r="B11" s="330">
        <v>1220.954</v>
      </c>
      <c r="C11" s="79">
        <v>483</v>
      </c>
      <c r="D11" s="79">
        <v>11367</v>
      </c>
      <c r="E11" s="79">
        <v>701827</v>
      </c>
      <c r="F11" s="79">
        <v>2030161</v>
      </c>
      <c r="G11" s="79">
        <v>1020819</v>
      </c>
      <c r="H11" s="79">
        <v>1009342</v>
      </c>
      <c r="I11" s="331">
        <v>2.8926801049261428</v>
      </c>
      <c r="J11" s="331">
        <v>1662.7661648186584</v>
      </c>
      <c r="K11" s="331">
        <v>101.13707742271698</v>
      </c>
    </row>
    <row r="12" spans="1:12" s="64" customFormat="1" ht="27" customHeight="1" x14ac:dyDescent="0.25">
      <c r="A12" s="282" t="s">
        <v>316</v>
      </c>
      <c r="B12" s="330">
        <v>1220.954</v>
      </c>
      <c r="C12" s="79">
        <v>483</v>
      </c>
      <c r="D12" s="79">
        <v>11375</v>
      </c>
      <c r="E12" s="79">
        <v>716582</v>
      </c>
      <c r="F12" s="79">
        <v>2044023</v>
      </c>
      <c r="G12" s="79">
        <v>1026657</v>
      </c>
      <c r="H12" s="79">
        <v>1017366</v>
      </c>
      <c r="I12" s="331">
        <v>2.8524621048254071</v>
      </c>
      <c r="J12" s="331">
        <v>1674.1195819007105</v>
      </c>
      <c r="K12" s="331">
        <v>100.91324066265237</v>
      </c>
    </row>
    <row r="13" spans="1:12" s="64" customFormat="1" ht="27" customHeight="1" x14ac:dyDescent="0.25">
      <c r="A13" s="282" t="s">
        <v>317</v>
      </c>
      <c r="B13" s="330">
        <v>1220.954</v>
      </c>
      <c r="C13" s="79">
        <v>495</v>
      </c>
      <c r="D13" s="79">
        <v>11488</v>
      </c>
      <c r="E13" s="79">
        <v>733004</v>
      </c>
      <c r="F13" s="79">
        <v>2058328</v>
      </c>
      <c r="G13" s="79">
        <v>1032625</v>
      </c>
      <c r="H13" s="79">
        <v>1025703</v>
      </c>
      <c r="I13" s="331">
        <v>2.8080719886931038</v>
      </c>
      <c r="J13" s="331">
        <v>1685.83583001489</v>
      </c>
      <c r="K13" s="331">
        <v>100.67485422193363</v>
      </c>
    </row>
    <row r="14" spans="1:12" s="64" customFormat="1" ht="27" customHeight="1" x14ac:dyDescent="0.25">
      <c r="A14" s="282" t="s">
        <v>318</v>
      </c>
      <c r="B14" s="330">
        <v>1220.954</v>
      </c>
      <c r="C14" s="79">
        <v>495</v>
      </c>
      <c r="D14" s="79">
        <v>11495</v>
      </c>
      <c r="E14" s="79">
        <v>750501</v>
      </c>
      <c r="F14" s="79">
        <v>2105780</v>
      </c>
      <c r="G14" s="79">
        <v>1053001</v>
      </c>
      <c r="H14" s="79">
        <v>1052779</v>
      </c>
      <c r="I14" s="331">
        <v>2.8058323706430772</v>
      </c>
      <c r="J14" s="331">
        <v>1724.7005210679517</v>
      </c>
      <c r="K14" s="331">
        <v>100.02108704675909</v>
      </c>
    </row>
    <row r="15" spans="1:12" s="64" customFormat="1" ht="27" customHeight="1" x14ac:dyDescent="0.25">
      <c r="A15" s="282" t="s">
        <v>345</v>
      </c>
      <c r="B15" s="330">
        <v>1220.954</v>
      </c>
      <c r="C15" s="79">
        <v>495</v>
      </c>
      <c r="D15" s="79">
        <v>11716</v>
      </c>
      <c r="E15" s="79">
        <v>770894</v>
      </c>
      <c r="F15" s="79">
        <v>2147763</v>
      </c>
      <c r="G15" s="79">
        <v>1071564</v>
      </c>
      <c r="H15" s="79">
        <v>1076199</v>
      </c>
      <c r="I15" s="331">
        <v>2.7860678640643202</v>
      </c>
      <c r="J15" s="331">
        <v>1759.0859278891753</v>
      </c>
      <c r="K15" s="331">
        <v>99.569317570449329</v>
      </c>
    </row>
    <row r="16" spans="1:12" s="64" customFormat="1" ht="27" customHeight="1" x14ac:dyDescent="0.25">
      <c r="A16" s="282" t="s">
        <v>372</v>
      </c>
      <c r="B16" s="330">
        <f>SUM(B17:B29)</f>
        <v>1220.954</v>
      </c>
      <c r="C16" s="79">
        <f t="shared" ref="C16:D16" si="0">SUM(C17:C29)</f>
        <v>495</v>
      </c>
      <c r="D16" s="79">
        <f t="shared" si="0"/>
        <v>11724</v>
      </c>
      <c r="E16" s="79">
        <f>SUM(E17:E29)</f>
        <v>790376</v>
      </c>
      <c r="F16" s="79">
        <f>SUM(F17:F29)</f>
        <v>2188017</v>
      </c>
      <c r="G16" s="79">
        <f>SUM(G17:G29)</f>
        <v>1089619</v>
      </c>
      <c r="H16" s="79">
        <f>SUM(H17:H29)</f>
        <v>1098398</v>
      </c>
      <c r="I16" s="331">
        <f>F16/E16</f>
        <v>2.7683241900057696</v>
      </c>
      <c r="J16" s="331">
        <f>F16/B16</f>
        <v>1792.0552289439242</v>
      </c>
      <c r="K16" s="331">
        <f>G16/H16*100</f>
        <v>99.200745085114875</v>
      </c>
      <c r="L16" s="80"/>
    </row>
    <row r="17" spans="1:11" s="64" customFormat="1" ht="27" customHeight="1" x14ac:dyDescent="0.25">
      <c r="A17" s="81" t="s">
        <v>156</v>
      </c>
      <c r="B17" s="330">
        <v>34.804600000000001</v>
      </c>
      <c r="C17" s="79">
        <v>76</v>
      </c>
      <c r="D17" s="79">
        <v>1725</v>
      </c>
      <c r="E17" s="79">
        <v>165916</v>
      </c>
      <c r="F17" s="79">
        <f>SUM(G17:H17)</f>
        <v>440840</v>
      </c>
      <c r="G17" s="79">
        <v>214093</v>
      </c>
      <c r="H17" s="79">
        <v>226747</v>
      </c>
      <c r="I17" s="331">
        <f t="shared" ref="I17:I29" si="1">F17/E17</f>
        <v>2.6570071602497651</v>
      </c>
      <c r="J17" s="331">
        <f t="shared" ref="J17:J29" si="2">F17/B17</f>
        <v>12666.141831826828</v>
      </c>
      <c r="K17" s="331">
        <f t="shared" ref="K17:K29" si="3">G17/H17*100</f>
        <v>94.419330795997297</v>
      </c>
    </row>
    <row r="18" spans="1:11" s="64" customFormat="1" ht="27" customHeight="1" x14ac:dyDescent="0.25">
      <c r="A18" s="81" t="s">
        <v>157</v>
      </c>
      <c r="B18" s="330">
        <v>76.52</v>
      </c>
      <c r="C18" s="79">
        <v>85</v>
      </c>
      <c r="D18" s="79">
        <v>1944</v>
      </c>
      <c r="E18" s="79">
        <v>149484</v>
      </c>
      <c r="F18" s="79">
        <f t="shared" ref="F18:F29" si="4">SUM(G18:H18)</f>
        <v>405216</v>
      </c>
      <c r="G18" s="79">
        <v>199681</v>
      </c>
      <c r="H18" s="79">
        <v>205535</v>
      </c>
      <c r="I18" s="331">
        <f t="shared" si="1"/>
        <v>2.7107650317090792</v>
      </c>
      <c r="J18" s="331">
        <f t="shared" si="2"/>
        <v>5295.5567171981183</v>
      </c>
      <c r="K18" s="331">
        <f t="shared" si="3"/>
        <v>97.15182329043715</v>
      </c>
    </row>
    <row r="19" spans="1:11" s="64" customFormat="1" ht="27" customHeight="1" x14ac:dyDescent="0.25">
      <c r="A19" s="81" t="s">
        <v>158</v>
      </c>
      <c r="B19" s="330">
        <v>105.1206</v>
      </c>
      <c r="C19" s="79">
        <v>27</v>
      </c>
      <c r="D19" s="79">
        <v>686</v>
      </c>
      <c r="E19" s="79">
        <v>32377</v>
      </c>
      <c r="F19" s="79">
        <f t="shared" si="4"/>
        <v>94451</v>
      </c>
      <c r="G19" s="79">
        <v>48156</v>
      </c>
      <c r="H19" s="79">
        <v>46295</v>
      </c>
      <c r="I19" s="331">
        <f t="shared" si="1"/>
        <v>2.9172251907218087</v>
      </c>
      <c r="J19" s="331">
        <f t="shared" si="2"/>
        <v>898.50134036525674</v>
      </c>
      <c r="K19" s="331">
        <f t="shared" si="3"/>
        <v>104.01987255643157</v>
      </c>
    </row>
    <row r="20" spans="1:11" s="64" customFormat="1" ht="27" customHeight="1" x14ac:dyDescent="0.25">
      <c r="A20" s="81" t="s">
        <v>159</v>
      </c>
      <c r="B20" s="330">
        <v>89.122900000000001</v>
      </c>
      <c r="C20" s="79">
        <v>41</v>
      </c>
      <c r="D20" s="79">
        <v>973</v>
      </c>
      <c r="E20" s="79">
        <v>58089</v>
      </c>
      <c r="F20" s="79">
        <f t="shared" si="4"/>
        <v>167639</v>
      </c>
      <c r="G20" s="79">
        <v>84468</v>
      </c>
      <c r="H20" s="79">
        <v>83171</v>
      </c>
      <c r="I20" s="331">
        <f t="shared" si="1"/>
        <v>2.8858992236051577</v>
      </c>
      <c r="J20" s="331">
        <f t="shared" si="2"/>
        <v>1880.9868170806828</v>
      </c>
      <c r="K20" s="331">
        <f t="shared" si="3"/>
        <v>101.5594377848048</v>
      </c>
    </row>
    <row r="21" spans="1:11" s="64" customFormat="1" ht="27" customHeight="1" x14ac:dyDescent="0.25">
      <c r="A21" s="81" t="s">
        <v>160</v>
      </c>
      <c r="B21" s="330">
        <v>75.502499999999998</v>
      </c>
      <c r="C21" s="79">
        <v>37</v>
      </c>
      <c r="D21" s="79">
        <v>663</v>
      </c>
      <c r="E21" s="79">
        <v>58227</v>
      </c>
      <c r="F21" s="79">
        <f t="shared" si="4"/>
        <v>161912</v>
      </c>
      <c r="G21" s="79">
        <v>80416</v>
      </c>
      <c r="H21" s="79">
        <v>81496</v>
      </c>
      <c r="I21" s="331">
        <f t="shared" si="1"/>
        <v>2.7807031102409536</v>
      </c>
      <c r="J21" s="331">
        <f t="shared" si="2"/>
        <v>2144.458792755207</v>
      </c>
      <c r="K21" s="331">
        <f t="shared" si="3"/>
        <v>98.674781584372241</v>
      </c>
    </row>
    <row r="22" spans="1:11" s="64" customFormat="1" ht="27" customHeight="1" x14ac:dyDescent="0.25">
      <c r="A22" s="81" t="s">
        <v>161</v>
      </c>
      <c r="B22" s="330">
        <v>87.392499999999998</v>
      </c>
      <c r="C22" s="79">
        <v>18</v>
      </c>
      <c r="D22" s="79">
        <v>425</v>
      </c>
      <c r="E22" s="79">
        <v>32988</v>
      </c>
      <c r="F22" s="79">
        <f t="shared" si="4"/>
        <v>89281</v>
      </c>
      <c r="G22" s="79">
        <v>45638</v>
      </c>
      <c r="H22" s="79">
        <v>43643</v>
      </c>
      <c r="I22" s="331">
        <f t="shared" si="1"/>
        <v>2.7064690190372258</v>
      </c>
      <c r="J22" s="331">
        <f t="shared" si="2"/>
        <v>1021.6094058414624</v>
      </c>
      <c r="K22" s="331">
        <f t="shared" si="3"/>
        <v>104.5711797997388</v>
      </c>
    </row>
    <row r="23" spans="1:11" s="64" customFormat="1" ht="27" customHeight="1" x14ac:dyDescent="0.25">
      <c r="A23" s="81" t="s">
        <v>162</v>
      </c>
      <c r="B23" s="330">
        <v>72.017700000000005</v>
      </c>
      <c r="C23" s="79">
        <v>30</v>
      </c>
      <c r="D23" s="79">
        <v>804</v>
      </c>
      <c r="E23" s="79">
        <v>61323</v>
      </c>
      <c r="F23" s="79">
        <f t="shared" si="4"/>
        <v>157633</v>
      </c>
      <c r="G23" s="79">
        <v>78557</v>
      </c>
      <c r="H23" s="79">
        <v>79076</v>
      </c>
      <c r="I23" s="331">
        <f t="shared" si="1"/>
        <v>2.5705363403616914</v>
      </c>
      <c r="J23" s="331">
        <f t="shared" si="2"/>
        <v>2188.8091399753116</v>
      </c>
      <c r="K23" s="331">
        <f t="shared" si="3"/>
        <v>99.343669381354644</v>
      </c>
    </row>
    <row r="24" spans="1:11" s="64" customFormat="1" ht="27" customHeight="1" x14ac:dyDescent="0.25">
      <c r="A24" s="81" t="s">
        <v>163</v>
      </c>
      <c r="B24" s="330">
        <v>33.711100000000002</v>
      </c>
      <c r="C24" s="79">
        <v>48</v>
      </c>
      <c r="D24" s="79">
        <v>1313</v>
      </c>
      <c r="E24" s="79">
        <v>70481</v>
      </c>
      <c r="F24" s="332">
        <f t="shared" si="4"/>
        <v>198074</v>
      </c>
      <c r="G24" s="79">
        <v>99214</v>
      </c>
      <c r="H24" s="79">
        <v>98860</v>
      </c>
      <c r="I24" s="331">
        <f t="shared" si="1"/>
        <v>2.8103176742668237</v>
      </c>
      <c r="J24" s="331">
        <f t="shared" si="2"/>
        <v>5875.631468566733</v>
      </c>
      <c r="K24" s="331">
        <f t="shared" si="3"/>
        <v>100.35808213635444</v>
      </c>
    </row>
    <row r="25" spans="1:11" s="64" customFormat="1" ht="27" customHeight="1" x14ac:dyDescent="0.25">
      <c r="A25" s="81" t="s">
        <v>164</v>
      </c>
      <c r="B25" s="330">
        <v>75.234099999999998</v>
      </c>
      <c r="C25" s="79">
        <v>30</v>
      </c>
      <c r="D25" s="79">
        <v>897</v>
      </c>
      <c r="E25" s="79">
        <v>41726</v>
      </c>
      <c r="F25" s="79">
        <f t="shared" si="4"/>
        <v>121822</v>
      </c>
      <c r="G25" s="79">
        <v>61019</v>
      </c>
      <c r="H25" s="79">
        <v>60803</v>
      </c>
      <c r="I25" s="331">
        <f t="shared" si="1"/>
        <v>2.9195705315630542</v>
      </c>
      <c r="J25" s="331">
        <f t="shared" si="2"/>
        <v>1619.2391482054015</v>
      </c>
      <c r="K25" s="331">
        <f t="shared" si="3"/>
        <v>100.3552456293275</v>
      </c>
    </row>
    <row r="26" spans="1:11" s="64" customFormat="1" ht="27" customHeight="1" x14ac:dyDescent="0.25">
      <c r="A26" s="81" t="s">
        <v>165</v>
      </c>
      <c r="B26" s="330">
        <v>47.7532</v>
      </c>
      <c r="C26" s="79">
        <v>46</v>
      </c>
      <c r="D26" s="79">
        <v>1497</v>
      </c>
      <c r="E26" s="79">
        <v>76977</v>
      </c>
      <c r="F26" s="79">
        <f t="shared" si="4"/>
        <v>224219</v>
      </c>
      <c r="G26" s="79">
        <v>111472</v>
      </c>
      <c r="H26" s="79">
        <v>112747</v>
      </c>
      <c r="I26" s="331">
        <f t="shared" si="1"/>
        <v>2.9128051236083508</v>
      </c>
      <c r="J26" s="331">
        <f t="shared" si="2"/>
        <v>4695.3712002546426</v>
      </c>
      <c r="K26" s="331">
        <f t="shared" si="3"/>
        <v>98.869149511738669</v>
      </c>
    </row>
    <row r="27" spans="1:11" s="64" customFormat="1" ht="27" customHeight="1" x14ac:dyDescent="0.25">
      <c r="A27" s="81" t="s">
        <v>166</v>
      </c>
      <c r="B27" s="330">
        <v>85.016599999999997</v>
      </c>
      <c r="C27" s="79">
        <v>23</v>
      </c>
      <c r="D27" s="79">
        <v>270</v>
      </c>
      <c r="E27" s="79">
        <v>16287</v>
      </c>
      <c r="F27" s="79">
        <f t="shared" si="4"/>
        <v>48953</v>
      </c>
      <c r="G27" s="79">
        <v>26048</v>
      </c>
      <c r="H27" s="79">
        <v>22905</v>
      </c>
      <c r="I27" s="331">
        <f t="shared" si="1"/>
        <v>3.0056486768588444</v>
      </c>
      <c r="J27" s="331">
        <f t="shared" si="2"/>
        <v>575.8051956911944</v>
      </c>
      <c r="K27" s="331">
        <f t="shared" si="3"/>
        <v>113.7218947827985</v>
      </c>
    </row>
    <row r="28" spans="1:11" s="64" customFormat="1" ht="27" customHeight="1" x14ac:dyDescent="0.25">
      <c r="A28" s="81" t="s">
        <v>167</v>
      </c>
      <c r="B28" s="330">
        <v>87.980699999999999</v>
      </c>
      <c r="C28" s="79">
        <v>24</v>
      </c>
      <c r="D28" s="79">
        <v>402</v>
      </c>
      <c r="E28" s="79">
        <v>22713</v>
      </c>
      <c r="F28" s="79">
        <f t="shared" si="4"/>
        <v>66472</v>
      </c>
      <c r="G28" s="79">
        <v>34609</v>
      </c>
      <c r="H28" s="79">
        <v>31863</v>
      </c>
      <c r="I28" s="331">
        <f t="shared" si="1"/>
        <v>2.9266059085105445</v>
      </c>
      <c r="J28" s="331">
        <f t="shared" si="2"/>
        <v>755.52933768428761</v>
      </c>
      <c r="K28" s="331">
        <f t="shared" si="3"/>
        <v>108.61814643944388</v>
      </c>
    </row>
    <row r="29" spans="1:11" s="64" customFormat="1" ht="27" customHeight="1" thickBot="1" x14ac:dyDescent="0.3">
      <c r="A29" s="83" t="s">
        <v>168</v>
      </c>
      <c r="B29" s="333">
        <v>350.77749999999997</v>
      </c>
      <c r="C29" s="84">
        <v>10</v>
      </c>
      <c r="D29" s="84">
        <v>125</v>
      </c>
      <c r="E29" s="84">
        <v>3788</v>
      </c>
      <c r="F29" s="84">
        <f t="shared" si="4"/>
        <v>11505</v>
      </c>
      <c r="G29" s="84">
        <v>6248</v>
      </c>
      <c r="H29" s="84">
        <v>5257</v>
      </c>
      <c r="I29" s="334">
        <f t="shared" si="1"/>
        <v>3.0372228088701161</v>
      </c>
      <c r="J29" s="334">
        <f t="shared" si="2"/>
        <v>32.798568893386836</v>
      </c>
      <c r="K29" s="334">
        <f t="shared" si="3"/>
        <v>118.8510557352102</v>
      </c>
    </row>
    <row r="30" spans="1:11" s="64" customFormat="1" ht="15" customHeight="1" x14ac:dyDescent="0.25">
      <c r="A30" s="89" t="s">
        <v>341</v>
      </c>
      <c r="B30" s="85"/>
      <c r="C30" s="86"/>
      <c r="D30" s="86"/>
      <c r="E30" s="86"/>
      <c r="F30" s="86"/>
      <c r="G30" s="86" t="s">
        <v>90</v>
      </c>
      <c r="H30" s="86"/>
      <c r="I30" s="87"/>
      <c r="J30" s="87"/>
      <c r="K30" s="87"/>
    </row>
    <row r="31" spans="1:11" s="64" customFormat="1" ht="15" customHeight="1" x14ac:dyDescent="0.25">
      <c r="A31" s="623" t="s">
        <v>364</v>
      </c>
      <c r="B31" s="623"/>
      <c r="C31" s="623"/>
      <c r="D31" s="623"/>
      <c r="E31" s="623"/>
      <c r="F31" s="623"/>
      <c r="G31" s="624" t="s">
        <v>91</v>
      </c>
      <c r="H31" s="624"/>
      <c r="I31" s="624"/>
      <c r="J31" s="624"/>
      <c r="K31" s="624"/>
    </row>
    <row r="32" spans="1:11" s="64" customFormat="1" ht="21.95" customHeight="1" x14ac:dyDescent="0.25">
      <c r="A32" s="54"/>
      <c r="B32" s="203"/>
      <c r="D32" s="82"/>
      <c r="E32" s="82"/>
      <c r="F32" s="82"/>
      <c r="G32" s="82"/>
      <c r="H32" s="82"/>
      <c r="I32" s="204"/>
      <c r="J32" s="205"/>
      <c r="K32" s="205"/>
    </row>
    <row r="33" spans="1:11" s="64" customFormat="1" ht="21.95" customHeight="1" x14ac:dyDescent="0.25">
      <c r="A33" s="54"/>
      <c r="B33" s="203"/>
      <c r="D33" s="82"/>
      <c r="E33" s="82"/>
      <c r="F33" s="82"/>
      <c r="G33" s="82"/>
      <c r="H33" s="82"/>
      <c r="I33" s="205"/>
      <c r="J33" s="205"/>
      <c r="K33" s="205"/>
    </row>
    <row r="34" spans="1:11" s="64" customFormat="1" ht="21.95" customHeight="1" x14ac:dyDescent="0.25">
      <c r="A34" s="54"/>
      <c r="B34" s="203"/>
      <c r="D34" s="82"/>
      <c r="E34" s="82"/>
      <c r="F34" s="82"/>
      <c r="G34" s="82"/>
      <c r="H34" s="82"/>
      <c r="I34" s="205"/>
      <c r="J34" s="205"/>
      <c r="K34" s="205"/>
    </row>
    <row r="35" spans="1:11" s="64" customFormat="1" ht="21.95" customHeight="1" x14ac:dyDescent="0.25">
      <c r="A35" s="54"/>
      <c r="B35" s="203"/>
      <c r="D35" s="82"/>
      <c r="E35" s="82"/>
      <c r="F35" s="82"/>
      <c r="G35" s="82"/>
      <c r="H35" s="82"/>
      <c r="I35" s="205"/>
      <c r="J35" s="205"/>
      <c r="K35" s="205"/>
    </row>
    <row r="36" spans="1:11" s="64" customFormat="1" ht="21.95" customHeight="1" x14ac:dyDescent="0.25">
      <c r="A36" s="54"/>
      <c r="B36" s="203"/>
      <c r="D36" s="82"/>
      <c r="E36" s="82"/>
      <c r="F36" s="82"/>
      <c r="G36" s="82"/>
      <c r="H36" s="82"/>
      <c r="I36" s="205"/>
      <c r="J36" s="205"/>
      <c r="K36" s="205"/>
    </row>
    <row r="37" spans="1:11" s="64" customFormat="1" ht="21.95" customHeight="1" x14ac:dyDescent="0.25">
      <c r="A37" s="54"/>
      <c r="B37" s="203"/>
      <c r="D37" s="82"/>
      <c r="E37" s="82"/>
      <c r="F37" s="82"/>
      <c r="G37" s="82"/>
      <c r="H37" s="82"/>
      <c r="I37" s="205"/>
      <c r="J37" s="205"/>
      <c r="K37" s="205"/>
    </row>
    <row r="38" spans="1:11" s="64" customFormat="1" ht="21.95" customHeight="1" x14ac:dyDescent="0.25">
      <c r="A38" s="54"/>
      <c r="B38" s="203"/>
      <c r="D38" s="82"/>
      <c r="E38" s="82"/>
      <c r="F38" s="82"/>
      <c r="G38" s="82"/>
      <c r="H38" s="82"/>
      <c r="I38" s="205"/>
      <c r="J38" s="205"/>
      <c r="K38" s="205"/>
    </row>
    <row r="39" spans="1:11" s="64" customFormat="1" ht="21.95" customHeight="1" x14ac:dyDescent="0.25">
      <c r="A39" s="54"/>
      <c r="B39" s="203"/>
      <c r="D39" s="82"/>
      <c r="E39" s="82"/>
      <c r="F39" s="82"/>
      <c r="G39" s="82"/>
      <c r="H39" s="82"/>
      <c r="I39" s="205"/>
      <c r="J39" s="205"/>
      <c r="K39" s="205"/>
    </row>
    <row r="40" spans="1:11" s="64" customFormat="1" ht="21.95" customHeight="1" x14ac:dyDescent="0.25">
      <c r="A40" s="54"/>
      <c r="B40" s="203"/>
      <c r="D40" s="82"/>
      <c r="E40" s="82"/>
      <c r="F40" s="82"/>
      <c r="G40" s="82"/>
      <c r="H40" s="82"/>
      <c r="I40" s="205"/>
      <c r="J40" s="205"/>
      <c r="K40" s="205"/>
    </row>
    <row r="41" spans="1:11" s="64" customFormat="1" ht="21.95" customHeight="1" x14ac:dyDescent="0.25">
      <c r="A41" s="54"/>
      <c r="B41" s="203"/>
      <c r="D41" s="82"/>
      <c r="E41" s="82"/>
      <c r="F41" s="82"/>
      <c r="G41" s="82"/>
      <c r="H41" s="82"/>
      <c r="I41" s="205"/>
      <c r="J41" s="205"/>
      <c r="K41" s="205"/>
    </row>
    <row r="42" spans="1:11" s="64" customFormat="1" ht="21.95" customHeight="1" x14ac:dyDescent="0.25">
      <c r="A42" s="54"/>
      <c r="B42" s="203"/>
      <c r="D42" s="82"/>
      <c r="E42" s="82"/>
      <c r="F42" s="82"/>
      <c r="G42" s="82"/>
      <c r="H42" s="82"/>
      <c r="I42" s="205"/>
      <c r="J42" s="205"/>
      <c r="K42" s="205"/>
    </row>
    <row r="43" spans="1:11" s="64" customFormat="1" ht="21.95" customHeight="1" x14ac:dyDescent="0.25">
      <c r="A43" s="54"/>
      <c r="B43" s="203"/>
      <c r="D43" s="82"/>
      <c r="E43" s="82"/>
      <c r="F43" s="82"/>
      <c r="G43" s="82"/>
      <c r="H43" s="82"/>
      <c r="I43" s="205"/>
      <c r="J43" s="205"/>
      <c r="K43" s="205"/>
    </row>
    <row r="44" spans="1:11" s="64" customFormat="1" ht="21.95" customHeight="1" x14ac:dyDescent="0.25">
      <c r="A44" s="54"/>
      <c r="B44" s="203"/>
      <c r="D44" s="82"/>
      <c r="E44" s="82"/>
      <c r="F44" s="82"/>
      <c r="G44" s="82"/>
      <c r="H44" s="82"/>
      <c r="I44" s="205"/>
      <c r="J44" s="205"/>
      <c r="K44" s="205"/>
    </row>
    <row r="45" spans="1:11" s="64" customFormat="1" ht="21.95" customHeight="1" x14ac:dyDescent="0.25">
      <c r="A45" s="54"/>
      <c r="B45" s="203"/>
      <c r="D45" s="82"/>
      <c r="E45" s="82"/>
      <c r="F45" s="82"/>
      <c r="G45" s="82"/>
      <c r="H45" s="82"/>
      <c r="I45" s="205"/>
      <c r="J45" s="205"/>
      <c r="K45" s="205"/>
    </row>
    <row r="46" spans="1:11" s="64" customFormat="1" ht="21.95" customHeight="1" x14ac:dyDescent="0.25">
      <c r="A46" s="54"/>
      <c r="B46" s="203"/>
      <c r="D46" s="82"/>
      <c r="E46" s="82"/>
      <c r="F46" s="82"/>
      <c r="G46" s="82"/>
      <c r="H46" s="82"/>
      <c r="I46" s="205"/>
      <c r="J46" s="205"/>
      <c r="K46" s="205"/>
    </row>
    <row r="47" spans="1:11" s="64" customFormat="1" ht="21.95" customHeight="1" x14ac:dyDescent="0.25">
      <c r="A47" s="54"/>
      <c r="B47" s="203"/>
      <c r="D47" s="82"/>
      <c r="E47" s="82"/>
      <c r="F47" s="82"/>
      <c r="G47" s="82"/>
      <c r="H47" s="82"/>
      <c r="I47" s="205"/>
      <c r="J47" s="205"/>
      <c r="K47" s="205"/>
    </row>
    <row r="48" spans="1:11" s="64" customFormat="1" ht="21.95" customHeight="1" x14ac:dyDescent="0.25">
      <c r="A48" s="54"/>
      <c r="B48" s="203"/>
      <c r="D48" s="82"/>
      <c r="E48" s="82"/>
      <c r="F48" s="82"/>
      <c r="G48" s="82"/>
      <c r="H48" s="82"/>
      <c r="I48" s="205"/>
      <c r="J48" s="205"/>
      <c r="K48" s="205"/>
    </row>
    <row r="49" spans="1:11" s="64" customFormat="1" ht="21.95" customHeight="1" x14ac:dyDescent="0.25">
      <c r="A49" s="54"/>
      <c r="B49" s="203"/>
      <c r="D49" s="82"/>
      <c r="E49" s="82"/>
      <c r="F49" s="82"/>
      <c r="G49" s="82"/>
      <c r="H49" s="82"/>
      <c r="I49" s="205"/>
      <c r="J49" s="205"/>
      <c r="K49" s="205"/>
    </row>
    <row r="50" spans="1:11" s="64" customFormat="1" ht="21.95" customHeight="1" x14ac:dyDescent="0.25">
      <c r="A50" s="54"/>
      <c r="B50" s="203"/>
      <c r="D50" s="82"/>
      <c r="E50" s="82"/>
      <c r="F50" s="82"/>
      <c r="G50" s="82"/>
      <c r="H50" s="82"/>
      <c r="I50" s="205"/>
      <c r="J50" s="205"/>
      <c r="K50" s="205"/>
    </row>
    <row r="51" spans="1:11" s="64" customFormat="1" ht="21.95" customHeight="1" x14ac:dyDescent="0.25">
      <c r="A51" s="54"/>
      <c r="B51" s="203"/>
      <c r="D51" s="82"/>
      <c r="E51" s="82"/>
      <c r="F51" s="82"/>
      <c r="G51" s="82"/>
      <c r="H51" s="82"/>
      <c r="I51" s="205"/>
      <c r="J51" s="205"/>
      <c r="K51" s="205"/>
    </row>
    <row r="52" spans="1:11" s="64" customFormat="1" ht="21.95" customHeight="1" x14ac:dyDescent="0.25">
      <c r="A52" s="54"/>
      <c r="B52" s="203"/>
      <c r="D52" s="82"/>
      <c r="E52" s="82"/>
      <c r="F52" s="82"/>
      <c r="G52" s="82"/>
      <c r="H52" s="82"/>
      <c r="I52" s="205"/>
      <c r="J52" s="205"/>
      <c r="K52" s="205"/>
    </row>
    <row r="53" spans="1:11" s="64" customFormat="1" ht="21.95" customHeight="1" x14ac:dyDescent="0.25">
      <c r="A53" s="54"/>
      <c r="B53" s="203"/>
      <c r="D53" s="82"/>
      <c r="E53" s="82"/>
      <c r="F53" s="82"/>
      <c r="G53" s="82"/>
      <c r="H53" s="82"/>
      <c r="I53" s="205"/>
      <c r="J53" s="205"/>
      <c r="K53" s="205"/>
    </row>
    <row r="54" spans="1:11" s="64" customFormat="1" ht="21.95" customHeight="1" x14ac:dyDescent="0.25">
      <c r="A54" s="54"/>
      <c r="B54" s="203"/>
      <c r="D54" s="82"/>
      <c r="E54" s="82"/>
      <c r="F54" s="82"/>
      <c r="G54" s="82"/>
      <c r="H54" s="82"/>
      <c r="I54" s="205"/>
      <c r="J54" s="205"/>
      <c r="K54" s="205"/>
    </row>
    <row r="55" spans="1:11" s="64" customFormat="1" ht="21.95" customHeight="1" x14ac:dyDescent="0.25">
      <c r="A55" s="54"/>
      <c r="B55" s="203"/>
      <c r="D55" s="82"/>
      <c r="E55" s="82"/>
      <c r="F55" s="82"/>
      <c r="G55" s="82"/>
      <c r="H55" s="82"/>
      <c r="I55" s="205"/>
      <c r="J55" s="205"/>
      <c r="K55" s="205"/>
    </row>
    <row r="56" spans="1:11" s="64" customFormat="1" ht="21.95" customHeight="1" x14ac:dyDescent="0.25">
      <c r="A56" s="54"/>
      <c r="B56" s="203"/>
      <c r="D56" s="82"/>
      <c r="E56" s="82"/>
      <c r="F56" s="82"/>
      <c r="G56" s="82"/>
      <c r="H56" s="82"/>
      <c r="I56" s="205"/>
      <c r="J56" s="205"/>
      <c r="K56" s="205"/>
    </row>
    <row r="57" spans="1:11" s="64" customFormat="1" ht="21.95" customHeight="1" x14ac:dyDescent="0.25">
      <c r="A57" s="54"/>
      <c r="B57" s="203"/>
      <c r="D57" s="82"/>
      <c r="E57" s="82"/>
      <c r="F57" s="82"/>
      <c r="G57" s="82"/>
      <c r="H57" s="82"/>
      <c r="I57" s="205"/>
      <c r="J57" s="205"/>
      <c r="K57" s="205"/>
    </row>
    <row r="58" spans="1:11" s="64" customFormat="1" ht="21.95" customHeight="1" x14ac:dyDescent="0.25">
      <c r="A58" s="54"/>
      <c r="B58" s="203"/>
      <c r="D58" s="82"/>
      <c r="E58" s="82"/>
      <c r="F58" s="82"/>
      <c r="G58" s="82"/>
      <c r="H58" s="82"/>
      <c r="I58" s="205"/>
      <c r="J58" s="205"/>
      <c r="K58" s="205"/>
    </row>
    <row r="59" spans="1:11" s="64" customFormat="1" ht="21.95" customHeight="1" x14ac:dyDescent="0.25">
      <c r="A59" s="54"/>
      <c r="B59" s="203"/>
      <c r="D59" s="82"/>
      <c r="E59" s="82"/>
      <c r="F59" s="82"/>
      <c r="G59" s="82"/>
      <c r="H59" s="82"/>
      <c r="I59" s="205"/>
      <c r="J59" s="205"/>
      <c r="K59" s="205"/>
    </row>
  </sheetData>
  <sheetProtection selectLockedCells="1" selectUnlockedCells="1"/>
  <mergeCells count="10">
    <mergeCell ref="A31:F31"/>
    <mergeCell ref="G31:K31"/>
    <mergeCell ref="A2:F2"/>
    <mergeCell ref="G2:K2"/>
    <mergeCell ref="A4:A5"/>
    <mergeCell ref="E4:F4"/>
    <mergeCell ref="G4:H4"/>
    <mergeCell ref="C5:C6"/>
    <mergeCell ref="D5:D6"/>
    <mergeCell ref="G5:H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view="pageBreakPreview" zoomScale="70" zoomScaleNormal="120" zoomScaleSheetLayoutView="70" workbookViewId="0">
      <selection activeCell="A2" sqref="A2:M2"/>
    </sheetView>
  </sheetViews>
  <sheetFormatPr defaultColWidth="10.625" defaultRowHeight="21.95" customHeight="1" x14ac:dyDescent="0.25"/>
  <cols>
    <col min="1" max="1" width="9.625" style="17" customWidth="1"/>
    <col min="2" max="2" width="6.625" style="17" customWidth="1"/>
    <col min="3" max="4" width="7.375" style="16" customWidth="1"/>
    <col min="5" max="5" width="6.625" style="16" customWidth="1"/>
    <col min="6" max="6" width="6.125" style="16" customWidth="1"/>
    <col min="7" max="7" width="6.875" style="16" customWidth="1"/>
    <col min="8" max="8" width="6.125" style="16" customWidth="1"/>
    <col min="9" max="9" width="6.875" style="16" customWidth="1"/>
    <col min="10" max="10" width="6.375" style="16" customWidth="1"/>
    <col min="11" max="11" width="6.875" style="16" customWidth="1"/>
    <col min="12" max="12" width="6.125" style="16" customWidth="1"/>
    <col min="13" max="13" width="7.125" style="16" customWidth="1"/>
    <col min="14" max="14" width="6.125" style="16" customWidth="1"/>
    <col min="15" max="15" width="7.125" style="16" customWidth="1"/>
    <col min="16" max="16" width="6.625" style="16" customWidth="1"/>
    <col min="17" max="17" width="7.125" style="17" customWidth="1"/>
    <col min="18" max="18" width="6.625" style="16" customWidth="1"/>
    <col min="19" max="19" width="6.375" style="16" customWidth="1"/>
    <col min="20" max="20" width="6.875" style="16" customWidth="1"/>
    <col min="21" max="21" width="6.625" style="16" customWidth="1"/>
    <col min="22" max="22" width="6.875" style="16" customWidth="1"/>
    <col min="23" max="23" width="6.125" style="16" customWidth="1"/>
    <col min="24" max="24" width="6.875" style="16" customWidth="1"/>
    <col min="25" max="25" width="6.125" style="16" customWidth="1"/>
    <col min="26" max="26" width="4.875" style="16" customWidth="1"/>
    <col min="27" max="27" width="5.625" style="16" customWidth="1"/>
    <col min="28" max="28" width="4.25" style="19" customWidth="1"/>
    <col min="29" max="29" width="4.5" style="19" customWidth="1"/>
    <col min="30" max="30" width="10.625" style="19"/>
    <col min="31" max="31" width="5.875" style="19" customWidth="1"/>
    <col min="32" max="16384" width="10.625" style="19"/>
  </cols>
  <sheetData>
    <row r="1" spans="1:32" s="130" customFormat="1" ht="18" customHeight="1" x14ac:dyDescent="0.25">
      <c r="A1" s="129" t="s">
        <v>397</v>
      </c>
      <c r="B1" s="12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AA1" s="281" t="s">
        <v>0</v>
      </c>
      <c r="AB1" s="280"/>
    </row>
    <row r="2" spans="1:32" s="197" customFormat="1" ht="23.1" customHeight="1" x14ac:dyDescent="0.25">
      <c r="A2" s="702" t="s">
        <v>713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 t="s">
        <v>137</v>
      </c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196"/>
      <c r="AC2" s="196"/>
    </row>
    <row r="3" spans="1:32" s="10" customFormat="1" ht="14.1" customHeight="1" thickBot="1" x14ac:dyDescent="0.3">
      <c r="A3" s="13"/>
      <c r="B3" s="13"/>
      <c r="C3" s="216"/>
      <c r="D3" s="216"/>
      <c r="E3" s="216"/>
      <c r="F3" s="216"/>
      <c r="G3" s="216"/>
      <c r="H3" s="216"/>
      <c r="I3" s="216"/>
      <c r="J3" s="217"/>
      <c r="K3" s="216"/>
      <c r="L3" s="20"/>
      <c r="M3" s="20" t="s">
        <v>415</v>
      </c>
      <c r="N3" s="217"/>
      <c r="O3" s="218"/>
      <c r="P3" s="217"/>
      <c r="Q3" s="219"/>
      <c r="R3" s="218"/>
      <c r="S3" s="218"/>
      <c r="T3" s="218"/>
      <c r="U3" s="218"/>
      <c r="V3" s="218"/>
      <c r="W3" s="218"/>
      <c r="X3" s="218"/>
      <c r="Y3" s="217"/>
      <c r="Z3" s="218"/>
      <c r="AA3" s="220" t="s">
        <v>130</v>
      </c>
      <c r="AB3" s="218"/>
    </row>
    <row r="4" spans="1:32" s="10" customFormat="1" ht="12.95" customHeight="1" x14ac:dyDescent="0.25">
      <c r="A4" s="28"/>
      <c r="B4" s="27"/>
      <c r="C4" s="26"/>
      <c r="D4" s="699" t="s">
        <v>99</v>
      </c>
      <c r="E4" s="700"/>
      <c r="F4" s="700"/>
      <c r="G4" s="700"/>
      <c r="H4" s="700"/>
      <c r="I4" s="700"/>
      <c r="J4" s="700"/>
      <c r="K4" s="700"/>
      <c r="L4" s="700"/>
      <c r="M4" s="700"/>
      <c r="N4" s="700" t="s">
        <v>131</v>
      </c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1"/>
      <c r="AA4" s="221"/>
      <c r="AB4" s="222"/>
      <c r="AC4" s="50"/>
      <c r="AF4" s="241"/>
    </row>
    <row r="5" spans="1:32" s="10" customFormat="1" ht="12.95" customHeight="1" x14ac:dyDescent="0.25">
      <c r="B5" s="259"/>
      <c r="C5" s="223"/>
      <c r="D5" s="224"/>
      <c r="E5" s="676" t="s">
        <v>342</v>
      </c>
      <c r="F5" s="677"/>
      <c r="G5" s="677"/>
      <c r="H5" s="678"/>
      <c r="I5" s="688" t="s">
        <v>285</v>
      </c>
      <c r="J5" s="689"/>
      <c r="K5" s="679" t="s">
        <v>343</v>
      </c>
      <c r="L5" s="680"/>
      <c r="M5" s="260" t="s">
        <v>133</v>
      </c>
      <c r="N5" s="260" t="s">
        <v>134</v>
      </c>
      <c r="O5" s="681" t="s">
        <v>344</v>
      </c>
      <c r="P5" s="677"/>
      <c r="Q5" s="677"/>
      <c r="R5" s="677"/>
      <c r="S5" s="678"/>
      <c r="T5" s="688" t="s">
        <v>287</v>
      </c>
      <c r="U5" s="689"/>
      <c r="V5" s="688" t="s">
        <v>288</v>
      </c>
      <c r="W5" s="689"/>
      <c r="X5" s="688" t="s">
        <v>298</v>
      </c>
      <c r="Y5" s="689"/>
      <c r="Z5" s="692" t="s">
        <v>101</v>
      </c>
      <c r="AA5" s="684" t="s">
        <v>289</v>
      </c>
      <c r="AC5" s="30"/>
      <c r="AD5" s="241"/>
    </row>
    <row r="6" spans="1:32" s="10" customFormat="1" ht="24" customHeight="1" x14ac:dyDescent="0.25">
      <c r="A6" s="261" t="s">
        <v>310</v>
      </c>
      <c r="B6" s="262" t="s">
        <v>347</v>
      </c>
      <c r="C6" s="51" t="s">
        <v>300</v>
      </c>
      <c r="D6" s="51" t="s">
        <v>301</v>
      </c>
      <c r="E6" s="685" t="s">
        <v>416</v>
      </c>
      <c r="F6" s="686"/>
      <c r="G6" s="685" t="s">
        <v>417</v>
      </c>
      <c r="H6" s="686"/>
      <c r="I6" s="690"/>
      <c r="J6" s="691"/>
      <c r="K6" s="694" t="s">
        <v>418</v>
      </c>
      <c r="L6" s="695"/>
      <c r="M6" s="310" t="s">
        <v>419</v>
      </c>
      <c r="N6" s="309" t="s">
        <v>128</v>
      </c>
      <c r="O6" s="685" t="s">
        <v>420</v>
      </c>
      <c r="P6" s="686"/>
      <c r="Q6" s="685" t="s">
        <v>421</v>
      </c>
      <c r="R6" s="687"/>
      <c r="S6" s="686"/>
      <c r="T6" s="690"/>
      <c r="U6" s="691"/>
      <c r="V6" s="690"/>
      <c r="W6" s="691"/>
      <c r="X6" s="690"/>
      <c r="Y6" s="691"/>
      <c r="Z6" s="693"/>
      <c r="AA6" s="684"/>
      <c r="AC6" s="30"/>
      <c r="AD6" s="241"/>
    </row>
    <row r="7" spans="1:32" s="10" customFormat="1" ht="45" customHeight="1" x14ac:dyDescent="0.25">
      <c r="A7" s="34"/>
      <c r="B7" s="225"/>
      <c r="C7" s="31"/>
      <c r="D7" s="31"/>
      <c r="E7" s="226" t="s">
        <v>292</v>
      </c>
      <c r="F7" s="226" t="s">
        <v>98</v>
      </c>
      <c r="G7" s="226" t="s">
        <v>97</v>
      </c>
      <c r="H7" s="226" t="s">
        <v>98</v>
      </c>
      <c r="I7" s="226" t="s">
        <v>97</v>
      </c>
      <c r="J7" s="226" t="s">
        <v>98</v>
      </c>
      <c r="K7" s="226" t="s">
        <v>97</v>
      </c>
      <c r="L7" s="226" t="s">
        <v>98</v>
      </c>
      <c r="M7" s="310" t="s">
        <v>302</v>
      </c>
      <c r="N7" s="309" t="s">
        <v>107</v>
      </c>
      <c r="O7" s="226" t="s">
        <v>97</v>
      </c>
      <c r="P7" s="226" t="s">
        <v>98</v>
      </c>
      <c r="Q7" s="226" t="s">
        <v>97</v>
      </c>
      <c r="R7" s="226" t="s">
        <v>98</v>
      </c>
      <c r="S7" s="242" t="s">
        <v>339</v>
      </c>
      <c r="T7" s="226" t="s">
        <v>97</v>
      </c>
      <c r="U7" s="226" t="s">
        <v>98</v>
      </c>
      <c r="V7" s="226" t="s">
        <v>97</v>
      </c>
      <c r="W7" s="226" t="s">
        <v>98</v>
      </c>
      <c r="X7" s="226" t="s">
        <v>97</v>
      </c>
      <c r="Y7" s="226" t="s">
        <v>98</v>
      </c>
      <c r="Z7" s="693"/>
      <c r="AA7" s="684"/>
      <c r="AC7" s="30"/>
      <c r="AD7" s="241"/>
    </row>
    <row r="8" spans="1:32" s="10" customFormat="1" ht="12.95" customHeight="1" x14ac:dyDescent="0.25">
      <c r="A8" s="682" t="s">
        <v>132</v>
      </c>
      <c r="B8" s="225"/>
      <c r="C8" s="31"/>
      <c r="D8" s="31"/>
      <c r="E8" s="223"/>
      <c r="F8" s="223"/>
      <c r="G8" s="223"/>
      <c r="H8" s="223"/>
      <c r="I8" s="223"/>
      <c r="J8" s="223"/>
      <c r="K8" s="223"/>
      <c r="L8" s="223"/>
      <c r="M8" s="33" t="s">
        <v>292</v>
      </c>
      <c r="N8" s="33" t="s">
        <v>98</v>
      </c>
      <c r="O8" s="223"/>
      <c r="P8" s="223"/>
      <c r="Q8" s="223"/>
      <c r="R8" s="223"/>
      <c r="S8" s="33" t="s">
        <v>98</v>
      </c>
      <c r="T8" s="223"/>
      <c r="U8" s="223"/>
      <c r="V8" s="223"/>
      <c r="W8" s="223"/>
      <c r="X8" s="223"/>
      <c r="Y8" s="223"/>
      <c r="Z8" s="267"/>
      <c r="AA8" s="230"/>
      <c r="AC8" s="30"/>
      <c r="AD8" s="241"/>
    </row>
    <row r="9" spans="1:32" s="10" customFormat="1" ht="24.95" customHeight="1" thickBot="1" x14ac:dyDescent="0.3">
      <c r="A9" s="711"/>
      <c r="B9" s="25" t="s">
        <v>40</v>
      </c>
      <c r="C9" s="232" t="s">
        <v>41</v>
      </c>
      <c r="D9" s="232" t="s">
        <v>14</v>
      </c>
      <c r="E9" s="274" t="s">
        <v>320</v>
      </c>
      <c r="F9" s="271" t="s">
        <v>303</v>
      </c>
      <c r="G9" s="274" t="s">
        <v>320</v>
      </c>
      <c r="H9" s="271" t="s">
        <v>303</v>
      </c>
      <c r="I9" s="274" t="s">
        <v>320</v>
      </c>
      <c r="J9" s="271" t="s">
        <v>303</v>
      </c>
      <c r="K9" s="274" t="s">
        <v>320</v>
      </c>
      <c r="L9" s="271" t="s">
        <v>303</v>
      </c>
      <c r="M9" s="233" t="s">
        <v>320</v>
      </c>
      <c r="N9" s="272" t="s">
        <v>303</v>
      </c>
      <c r="O9" s="270" t="s">
        <v>75</v>
      </c>
      <c r="P9" s="271" t="s">
        <v>303</v>
      </c>
      <c r="Q9" s="270" t="s">
        <v>75</v>
      </c>
      <c r="R9" s="271" t="s">
        <v>303</v>
      </c>
      <c r="S9" s="271" t="s">
        <v>303</v>
      </c>
      <c r="T9" s="271" t="s">
        <v>75</v>
      </c>
      <c r="U9" s="271" t="s">
        <v>303</v>
      </c>
      <c r="V9" s="271" t="s">
        <v>75</v>
      </c>
      <c r="W9" s="271" t="s">
        <v>303</v>
      </c>
      <c r="X9" s="271" t="s">
        <v>75</v>
      </c>
      <c r="Y9" s="271" t="s">
        <v>303</v>
      </c>
      <c r="Z9" s="233" t="s">
        <v>78</v>
      </c>
      <c r="AA9" s="234" t="s">
        <v>77</v>
      </c>
      <c r="AC9" s="30"/>
      <c r="AD9" s="241"/>
    </row>
    <row r="10" spans="1:32" s="10" customFormat="1" ht="14.1" customHeight="1" x14ac:dyDescent="0.25">
      <c r="A10" s="712" t="s">
        <v>374</v>
      </c>
      <c r="B10" s="14" t="s">
        <v>103</v>
      </c>
      <c r="C10" s="263">
        <f>SUM(D10,AA10)</f>
        <v>1856368</v>
      </c>
      <c r="D10" s="263">
        <f>SUM(E10:Z10)</f>
        <v>1838822</v>
      </c>
      <c r="E10" s="263">
        <f>SUM(E13,E16,E19,E22,E25,E28,E31,E34,E37,E40,E43,E46,E49)</f>
        <v>6401</v>
      </c>
      <c r="F10" s="263">
        <f t="shared" ref="F10:AA12" si="0">SUM(F13,F16,F19,F22,F25,F28,F31,F34,F37,F40,F43,F46,F49)</f>
        <v>3534</v>
      </c>
      <c r="G10" s="263">
        <f t="shared" si="0"/>
        <v>85691</v>
      </c>
      <c r="H10" s="263">
        <f t="shared" si="0"/>
        <v>24252</v>
      </c>
      <c r="I10" s="263">
        <f t="shared" si="0"/>
        <v>373631</v>
      </c>
      <c r="J10" s="263">
        <f t="shared" si="0"/>
        <v>136643</v>
      </c>
      <c r="K10" s="263">
        <f t="shared" si="0"/>
        <v>110747</v>
      </c>
      <c r="L10" s="263">
        <f t="shared" si="0"/>
        <v>16410</v>
      </c>
      <c r="M10" s="263">
        <f t="shared" si="0"/>
        <v>77512</v>
      </c>
      <c r="N10" s="263">
        <f t="shared" si="0"/>
        <v>4780</v>
      </c>
      <c r="O10" s="263">
        <f t="shared" si="0"/>
        <v>116726</v>
      </c>
      <c r="P10" s="263">
        <f t="shared" si="0"/>
        <v>54723</v>
      </c>
      <c r="Q10" s="263">
        <f t="shared" si="0"/>
        <v>339657</v>
      </c>
      <c r="R10" s="263">
        <f t="shared" si="0"/>
        <v>89433</v>
      </c>
      <c r="S10" s="263">
        <f t="shared" si="0"/>
        <v>7929</v>
      </c>
      <c r="T10" s="263">
        <f t="shared" si="0"/>
        <v>184699</v>
      </c>
      <c r="U10" s="263">
        <f t="shared" si="0"/>
        <v>28035</v>
      </c>
      <c r="V10" s="263">
        <f t="shared" si="0"/>
        <v>1663</v>
      </c>
      <c r="W10" s="263">
        <f t="shared" si="0"/>
        <v>374</v>
      </c>
      <c r="X10" s="263">
        <f t="shared" si="0"/>
        <v>155059</v>
      </c>
      <c r="Y10" s="263">
        <f t="shared" si="0"/>
        <v>16823</v>
      </c>
      <c r="Z10" s="263">
        <f t="shared" si="0"/>
        <v>4100</v>
      </c>
      <c r="AA10" s="263">
        <f t="shared" si="0"/>
        <v>17546</v>
      </c>
      <c r="AC10" s="30"/>
    </row>
    <row r="11" spans="1:32" s="10" customFormat="1" ht="14.1" customHeight="1" x14ac:dyDescent="0.25">
      <c r="A11" s="713"/>
      <c r="B11" s="14" t="s">
        <v>104</v>
      </c>
      <c r="C11" s="263">
        <f t="shared" ref="C11:C51" si="1">SUM(D11,AA11)</f>
        <v>916700</v>
      </c>
      <c r="D11" s="263">
        <f>SUM(E11:Z11)</f>
        <v>914812</v>
      </c>
      <c r="E11" s="263">
        <f t="shared" ref="E11:S12" si="2">SUM(E14,E17,E20,E23,E26,E29,E32,E35,E38,E41,E44,E47,E50)</f>
        <v>4939</v>
      </c>
      <c r="F11" s="263">
        <f t="shared" si="2"/>
        <v>2561</v>
      </c>
      <c r="G11" s="263">
        <f t="shared" si="2"/>
        <v>53849</v>
      </c>
      <c r="H11" s="263">
        <f>SUM(H14,H17,H20,H23,H26,H29,H32,H35,H38,H41,H44,H47,H50)</f>
        <v>14126</v>
      </c>
      <c r="I11" s="263">
        <f t="shared" si="2"/>
        <v>180161</v>
      </c>
      <c r="J11" s="263">
        <f t="shared" si="2"/>
        <v>73809</v>
      </c>
      <c r="K11" s="263">
        <f t="shared" si="2"/>
        <v>54150</v>
      </c>
      <c r="L11" s="263">
        <f t="shared" si="2"/>
        <v>9119</v>
      </c>
      <c r="M11" s="263">
        <f t="shared" si="2"/>
        <v>43090</v>
      </c>
      <c r="N11" s="263">
        <f t="shared" si="2"/>
        <v>3012</v>
      </c>
      <c r="O11" s="263">
        <f t="shared" si="2"/>
        <v>57833</v>
      </c>
      <c r="P11" s="263">
        <f t="shared" si="2"/>
        <v>29177</v>
      </c>
      <c r="Q11" s="263">
        <f t="shared" si="2"/>
        <v>170115</v>
      </c>
      <c r="R11" s="263">
        <f t="shared" si="2"/>
        <v>52265</v>
      </c>
      <c r="S11" s="263">
        <f t="shared" si="2"/>
        <v>2056</v>
      </c>
      <c r="T11" s="263">
        <f t="shared" si="0"/>
        <v>88509</v>
      </c>
      <c r="U11" s="263">
        <f t="shared" si="0"/>
        <v>14376</v>
      </c>
      <c r="V11" s="263">
        <f t="shared" si="0"/>
        <v>985</v>
      </c>
      <c r="W11" s="263">
        <f t="shared" si="0"/>
        <v>245</v>
      </c>
      <c r="X11" s="263">
        <f t="shared" si="0"/>
        <v>53897</v>
      </c>
      <c r="Y11" s="263">
        <f t="shared" si="0"/>
        <v>5296</v>
      </c>
      <c r="Z11" s="263">
        <f t="shared" si="0"/>
        <v>1242</v>
      </c>
      <c r="AA11" s="263">
        <f t="shared" si="0"/>
        <v>1888</v>
      </c>
    </row>
    <row r="12" spans="1:32" s="10" customFormat="1" ht="14.1" customHeight="1" x14ac:dyDescent="0.25">
      <c r="A12" s="713"/>
      <c r="B12" s="14" t="s">
        <v>105</v>
      </c>
      <c r="C12" s="263">
        <f t="shared" si="1"/>
        <v>939668</v>
      </c>
      <c r="D12" s="263">
        <f>SUM(E12:Z12)</f>
        <v>924010</v>
      </c>
      <c r="E12" s="263">
        <f t="shared" si="2"/>
        <v>1462</v>
      </c>
      <c r="F12" s="263">
        <f t="shared" si="2"/>
        <v>973</v>
      </c>
      <c r="G12" s="263">
        <f t="shared" si="2"/>
        <v>31842</v>
      </c>
      <c r="H12" s="263">
        <f t="shared" si="2"/>
        <v>10126</v>
      </c>
      <c r="I12" s="263">
        <f t="shared" si="2"/>
        <v>193470</v>
      </c>
      <c r="J12" s="263">
        <f t="shared" si="2"/>
        <v>62834</v>
      </c>
      <c r="K12" s="263">
        <f t="shared" si="2"/>
        <v>56597</v>
      </c>
      <c r="L12" s="263">
        <f t="shared" si="2"/>
        <v>7291</v>
      </c>
      <c r="M12" s="263">
        <f t="shared" si="2"/>
        <v>34422</v>
      </c>
      <c r="N12" s="263">
        <f t="shared" si="2"/>
        <v>1768</v>
      </c>
      <c r="O12" s="263">
        <f t="shared" si="2"/>
        <v>58893</v>
      </c>
      <c r="P12" s="263">
        <f t="shared" si="2"/>
        <v>25546</v>
      </c>
      <c r="Q12" s="263">
        <f t="shared" si="2"/>
        <v>169542</v>
      </c>
      <c r="R12" s="263">
        <f t="shared" si="2"/>
        <v>37168</v>
      </c>
      <c r="S12" s="263">
        <f t="shared" si="2"/>
        <v>5873</v>
      </c>
      <c r="T12" s="263">
        <f t="shared" si="0"/>
        <v>96190</v>
      </c>
      <c r="U12" s="263">
        <f t="shared" si="0"/>
        <v>13659</v>
      </c>
      <c r="V12" s="263">
        <f t="shared" si="0"/>
        <v>678</v>
      </c>
      <c r="W12" s="263">
        <f t="shared" si="0"/>
        <v>129</v>
      </c>
      <c r="X12" s="263">
        <f t="shared" si="0"/>
        <v>101162</v>
      </c>
      <c r="Y12" s="263">
        <f t="shared" si="0"/>
        <v>11527</v>
      </c>
      <c r="Z12" s="263">
        <f t="shared" si="0"/>
        <v>2858</v>
      </c>
      <c r="AA12" s="263">
        <f t="shared" si="0"/>
        <v>15658</v>
      </c>
    </row>
    <row r="13" spans="1:32" s="10" customFormat="1" ht="14.1" customHeight="1" x14ac:dyDescent="0.25">
      <c r="A13" s="708" t="s">
        <v>378</v>
      </c>
      <c r="B13" s="14" t="s">
        <v>103</v>
      </c>
      <c r="C13" s="263">
        <f t="shared" si="1"/>
        <v>371614</v>
      </c>
      <c r="D13" s="263">
        <f>SUM(E13:Z13)</f>
        <v>369167</v>
      </c>
      <c r="E13" s="263">
        <v>1314</v>
      </c>
      <c r="F13" s="263">
        <v>811</v>
      </c>
      <c r="G13" s="263">
        <v>21971</v>
      </c>
      <c r="H13" s="263">
        <v>5843</v>
      </c>
      <c r="I13" s="263">
        <v>83191</v>
      </c>
      <c r="J13" s="263">
        <v>28868</v>
      </c>
      <c r="K13" s="263">
        <v>24313</v>
      </c>
      <c r="L13" s="263">
        <v>3133</v>
      </c>
      <c r="M13" s="263">
        <v>18891</v>
      </c>
      <c r="N13" s="263">
        <v>981</v>
      </c>
      <c r="O13" s="263">
        <v>22386</v>
      </c>
      <c r="P13" s="263">
        <v>12449</v>
      </c>
      <c r="Q13" s="263">
        <v>61362</v>
      </c>
      <c r="R13" s="263">
        <v>16214</v>
      </c>
      <c r="S13" s="263">
        <v>1443</v>
      </c>
      <c r="T13" s="263">
        <v>30812</v>
      </c>
      <c r="U13" s="263">
        <v>5181</v>
      </c>
      <c r="V13" s="263">
        <v>267</v>
      </c>
      <c r="W13" s="263">
        <v>76</v>
      </c>
      <c r="X13" s="263">
        <v>26089</v>
      </c>
      <c r="Y13" s="263">
        <v>2902</v>
      </c>
      <c r="Z13" s="263">
        <v>670</v>
      </c>
      <c r="AA13" s="263">
        <v>2447</v>
      </c>
    </row>
    <row r="14" spans="1:32" s="10" customFormat="1" ht="14.1" customHeight="1" x14ac:dyDescent="0.25">
      <c r="A14" s="708"/>
      <c r="B14" s="14" t="s">
        <v>104</v>
      </c>
      <c r="C14" s="263">
        <f t="shared" si="1"/>
        <v>178005</v>
      </c>
      <c r="D14" s="263">
        <f>SUM(E14:Z14)</f>
        <v>177730</v>
      </c>
      <c r="E14" s="264">
        <v>1010</v>
      </c>
      <c r="F14" s="265">
        <v>560</v>
      </c>
      <c r="G14" s="265">
        <v>13622</v>
      </c>
      <c r="H14" s="265">
        <v>3393</v>
      </c>
      <c r="I14" s="265">
        <v>39599</v>
      </c>
      <c r="J14" s="264">
        <v>15386</v>
      </c>
      <c r="K14" s="265">
        <v>11146</v>
      </c>
      <c r="L14" s="264">
        <v>1676</v>
      </c>
      <c r="M14" s="265">
        <v>10034</v>
      </c>
      <c r="N14" s="264">
        <v>590</v>
      </c>
      <c r="O14" s="264">
        <v>10407</v>
      </c>
      <c r="P14" s="264">
        <v>6397</v>
      </c>
      <c r="Q14" s="264">
        <v>28020</v>
      </c>
      <c r="R14" s="264">
        <v>9253</v>
      </c>
      <c r="S14" s="264">
        <v>456</v>
      </c>
      <c r="T14" s="264">
        <v>14138</v>
      </c>
      <c r="U14" s="264">
        <v>2568</v>
      </c>
      <c r="V14" s="264">
        <v>135</v>
      </c>
      <c r="W14" s="264">
        <v>36</v>
      </c>
      <c r="X14" s="264">
        <v>8170</v>
      </c>
      <c r="Y14" s="264">
        <v>936</v>
      </c>
      <c r="Z14" s="264">
        <v>198</v>
      </c>
      <c r="AA14" s="264">
        <v>275</v>
      </c>
    </row>
    <row r="15" spans="1:32" s="10" customFormat="1" ht="14.1" customHeight="1" x14ac:dyDescent="0.25">
      <c r="A15" s="708"/>
      <c r="B15" s="14" t="s">
        <v>105</v>
      </c>
      <c r="C15" s="263">
        <f t="shared" si="1"/>
        <v>193609</v>
      </c>
      <c r="D15" s="263">
        <f t="shared" ref="D15:D50" si="3">SUM(E15:Z15)</f>
        <v>191437</v>
      </c>
      <c r="E15" s="264">
        <v>304</v>
      </c>
      <c r="F15" s="264">
        <v>251</v>
      </c>
      <c r="G15" s="264">
        <v>8349</v>
      </c>
      <c r="H15" s="264">
        <v>2450</v>
      </c>
      <c r="I15" s="264">
        <v>43592</v>
      </c>
      <c r="J15" s="264">
        <v>13482</v>
      </c>
      <c r="K15" s="264">
        <v>13167</v>
      </c>
      <c r="L15" s="264">
        <v>1457</v>
      </c>
      <c r="M15" s="264">
        <v>8857</v>
      </c>
      <c r="N15" s="264">
        <v>391</v>
      </c>
      <c r="O15" s="264">
        <v>11979</v>
      </c>
      <c r="P15" s="264">
        <v>6052</v>
      </c>
      <c r="Q15" s="264">
        <v>33342</v>
      </c>
      <c r="R15" s="264">
        <v>6961</v>
      </c>
      <c r="S15" s="264">
        <v>987</v>
      </c>
      <c r="T15" s="264">
        <v>16674</v>
      </c>
      <c r="U15" s="264">
        <v>2613</v>
      </c>
      <c r="V15" s="264">
        <v>132</v>
      </c>
      <c r="W15" s="264">
        <v>40</v>
      </c>
      <c r="X15" s="264">
        <v>17919</v>
      </c>
      <c r="Y15" s="264">
        <v>1966</v>
      </c>
      <c r="Z15" s="264">
        <v>472</v>
      </c>
      <c r="AA15" s="264">
        <v>2172</v>
      </c>
    </row>
    <row r="16" spans="1:32" s="10" customFormat="1" ht="14.1" customHeight="1" x14ac:dyDescent="0.25">
      <c r="A16" s="708" t="s">
        <v>379</v>
      </c>
      <c r="B16" s="14" t="s">
        <v>103</v>
      </c>
      <c r="C16" s="263">
        <f t="shared" si="1"/>
        <v>343440</v>
      </c>
      <c r="D16" s="263">
        <f t="shared" si="3"/>
        <v>340899</v>
      </c>
      <c r="E16" s="263">
        <v>1668</v>
      </c>
      <c r="F16" s="263">
        <v>852</v>
      </c>
      <c r="G16" s="263">
        <v>18480</v>
      </c>
      <c r="H16" s="263">
        <v>5117</v>
      </c>
      <c r="I16" s="263">
        <v>74341</v>
      </c>
      <c r="J16" s="263">
        <v>25686</v>
      </c>
      <c r="K16" s="263">
        <v>22791</v>
      </c>
      <c r="L16" s="263">
        <v>2846</v>
      </c>
      <c r="M16" s="263">
        <v>14579</v>
      </c>
      <c r="N16" s="263">
        <v>833</v>
      </c>
      <c r="O16" s="263">
        <v>22507</v>
      </c>
      <c r="P16" s="263">
        <v>9899</v>
      </c>
      <c r="Q16" s="263">
        <v>62236</v>
      </c>
      <c r="R16" s="263">
        <v>14450</v>
      </c>
      <c r="S16" s="263">
        <v>1317</v>
      </c>
      <c r="T16" s="263">
        <v>29012</v>
      </c>
      <c r="U16" s="263">
        <v>4635</v>
      </c>
      <c r="V16" s="263">
        <v>375</v>
      </c>
      <c r="W16" s="263">
        <v>77</v>
      </c>
      <c r="X16" s="263">
        <v>25999</v>
      </c>
      <c r="Y16" s="263">
        <v>2485</v>
      </c>
      <c r="Z16" s="263">
        <v>714</v>
      </c>
      <c r="AA16" s="263">
        <v>2541</v>
      </c>
    </row>
    <row r="17" spans="1:27" s="10" customFormat="1" ht="14.1" customHeight="1" x14ac:dyDescent="0.25">
      <c r="A17" s="708"/>
      <c r="B17" s="14" t="s">
        <v>104</v>
      </c>
      <c r="C17" s="263">
        <f t="shared" si="1"/>
        <v>167546</v>
      </c>
      <c r="D17" s="263">
        <f t="shared" si="3"/>
        <v>167313</v>
      </c>
      <c r="E17" s="264">
        <v>1273</v>
      </c>
      <c r="F17" s="264">
        <v>620</v>
      </c>
      <c r="G17" s="264">
        <v>11409</v>
      </c>
      <c r="H17" s="264">
        <v>3015</v>
      </c>
      <c r="I17" s="264">
        <v>36154</v>
      </c>
      <c r="J17" s="264">
        <v>14050</v>
      </c>
      <c r="K17" s="264">
        <v>11263</v>
      </c>
      <c r="L17" s="264">
        <v>1613</v>
      </c>
      <c r="M17" s="264">
        <v>8297</v>
      </c>
      <c r="N17" s="264">
        <v>535</v>
      </c>
      <c r="O17" s="264">
        <v>11163</v>
      </c>
      <c r="P17" s="264">
        <v>5284</v>
      </c>
      <c r="Q17" s="264">
        <v>29933</v>
      </c>
      <c r="R17" s="264">
        <v>8336</v>
      </c>
      <c r="S17" s="264">
        <v>328</v>
      </c>
      <c r="T17" s="264">
        <v>12628</v>
      </c>
      <c r="U17" s="264">
        <v>2266</v>
      </c>
      <c r="V17" s="264">
        <v>199</v>
      </c>
      <c r="W17" s="264">
        <v>54</v>
      </c>
      <c r="X17" s="264">
        <v>8001</v>
      </c>
      <c r="Y17" s="264">
        <v>705</v>
      </c>
      <c r="Z17" s="264">
        <v>187</v>
      </c>
      <c r="AA17" s="264">
        <v>233</v>
      </c>
    </row>
    <row r="18" spans="1:27" s="10" customFormat="1" ht="14.1" customHeight="1" x14ac:dyDescent="0.25">
      <c r="A18" s="708"/>
      <c r="B18" s="14" t="s">
        <v>105</v>
      </c>
      <c r="C18" s="263">
        <f t="shared" si="1"/>
        <v>175894</v>
      </c>
      <c r="D18" s="263">
        <f t="shared" si="3"/>
        <v>173586</v>
      </c>
      <c r="E18" s="264">
        <v>395</v>
      </c>
      <c r="F18" s="264">
        <v>232</v>
      </c>
      <c r="G18" s="264">
        <v>7071</v>
      </c>
      <c r="H18" s="264">
        <v>2102</v>
      </c>
      <c r="I18" s="264">
        <v>38187</v>
      </c>
      <c r="J18" s="264">
        <v>11636</v>
      </c>
      <c r="K18" s="264">
        <v>11528</v>
      </c>
      <c r="L18" s="264">
        <v>1233</v>
      </c>
      <c r="M18" s="264">
        <v>6282</v>
      </c>
      <c r="N18" s="264">
        <v>298</v>
      </c>
      <c r="O18" s="264">
        <v>11344</v>
      </c>
      <c r="P18" s="264">
        <v>4615</v>
      </c>
      <c r="Q18" s="264">
        <v>32303</v>
      </c>
      <c r="R18" s="264">
        <v>6114</v>
      </c>
      <c r="S18" s="264">
        <v>989</v>
      </c>
      <c r="T18" s="264">
        <v>16384</v>
      </c>
      <c r="U18" s="264">
        <v>2369</v>
      </c>
      <c r="V18" s="264">
        <v>176</v>
      </c>
      <c r="W18" s="264">
        <v>23</v>
      </c>
      <c r="X18" s="264">
        <v>17998</v>
      </c>
      <c r="Y18" s="264">
        <v>1780</v>
      </c>
      <c r="Z18" s="264">
        <v>527</v>
      </c>
      <c r="AA18" s="264">
        <v>2308</v>
      </c>
    </row>
    <row r="19" spans="1:27" s="10" customFormat="1" ht="14.1" customHeight="1" x14ac:dyDescent="0.25">
      <c r="A19" s="708" t="s">
        <v>380</v>
      </c>
      <c r="B19" s="14" t="s">
        <v>103</v>
      </c>
      <c r="C19" s="263">
        <f t="shared" si="1"/>
        <v>81222</v>
      </c>
      <c r="D19" s="263">
        <f t="shared" si="3"/>
        <v>80065</v>
      </c>
      <c r="E19" s="263">
        <v>236</v>
      </c>
      <c r="F19" s="263">
        <v>127</v>
      </c>
      <c r="G19" s="263">
        <v>2668</v>
      </c>
      <c r="H19" s="263">
        <v>809</v>
      </c>
      <c r="I19" s="263">
        <v>13231</v>
      </c>
      <c r="J19" s="263">
        <v>5504</v>
      </c>
      <c r="K19" s="263">
        <v>4173</v>
      </c>
      <c r="L19" s="263">
        <v>704</v>
      </c>
      <c r="M19" s="263">
        <v>2479</v>
      </c>
      <c r="N19" s="263">
        <v>170</v>
      </c>
      <c r="O19" s="263">
        <v>4141</v>
      </c>
      <c r="P19" s="263">
        <v>2115</v>
      </c>
      <c r="Q19" s="263">
        <v>15540</v>
      </c>
      <c r="R19" s="263">
        <v>5073</v>
      </c>
      <c r="S19" s="263">
        <v>400</v>
      </c>
      <c r="T19" s="263">
        <v>10277</v>
      </c>
      <c r="U19" s="263">
        <v>1666</v>
      </c>
      <c r="V19" s="263">
        <v>48</v>
      </c>
      <c r="W19" s="263">
        <v>15</v>
      </c>
      <c r="X19" s="263">
        <v>9249</v>
      </c>
      <c r="Y19" s="263">
        <v>1220</v>
      </c>
      <c r="Z19" s="263">
        <v>220</v>
      </c>
      <c r="AA19" s="263">
        <v>1157</v>
      </c>
    </row>
    <row r="20" spans="1:27" s="10" customFormat="1" ht="14.1" customHeight="1" x14ac:dyDescent="0.25">
      <c r="A20" s="708"/>
      <c r="B20" s="14" t="s">
        <v>104</v>
      </c>
      <c r="C20" s="263">
        <f t="shared" si="1"/>
        <v>41243</v>
      </c>
      <c r="D20" s="263">
        <f t="shared" si="3"/>
        <v>41124</v>
      </c>
      <c r="E20" s="264">
        <v>190</v>
      </c>
      <c r="F20" s="264">
        <v>99</v>
      </c>
      <c r="G20" s="264">
        <v>1709</v>
      </c>
      <c r="H20" s="264">
        <v>488</v>
      </c>
      <c r="I20" s="264">
        <v>6385</v>
      </c>
      <c r="J20" s="264">
        <v>2989</v>
      </c>
      <c r="K20" s="264">
        <v>2203</v>
      </c>
      <c r="L20" s="264">
        <v>388</v>
      </c>
      <c r="M20" s="264">
        <v>1432</v>
      </c>
      <c r="N20" s="264">
        <v>112</v>
      </c>
      <c r="O20" s="264">
        <v>2120</v>
      </c>
      <c r="P20" s="264">
        <v>1156</v>
      </c>
      <c r="Q20" s="264">
        <v>8161</v>
      </c>
      <c r="R20" s="264">
        <v>3079</v>
      </c>
      <c r="S20" s="264">
        <v>89</v>
      </c>
      <c r="T20" s="264">
        <v>5568</v>
      </c>
      <c r="U20" s="264">
        <v>899</v>
      </c>
      <c r="V20" s="264">
        <v>38</v>
      </c>
      <c r="W20" s="264">
        <v>7</v>
      </c>
      <c r="X20" s="264">
        <v>3538</v>
      </c>
      <c r="Y20" s="264">
        <v>403</v>
      </c>
      <c r="Z20" s="264">
        <v>71</v>
      </c>
      <c r="AA20" s="264">
        <v>119</v>
      </c>
    </row>
    <row r="21" spans="1:27" s="10" customFormat="1" ht="14.1" customHeight="1" x14ac:dyDescent="0.25">
      <c r="A21" s="708"/>
      <c r="B21" s="14" t="s">
        <v>105</v>
      </c>
      <c r="C21" s="263">
        <f t="shared" si="1"/>
        <v>39979</v>
      </c>
      <c r="D21" s="263">
        <f t="shared" si="3"/>
        <v>38941</v>
      </c>
      <c r="E21" s="264">
        <v>46</v>
      </c>
      <c r="F21" s="264">
        <v>28</v>
      </c>
      <c r="G21" s="264">
        <v>959</v>
      </c>
      <c r="H21" s="264">
        <v>321</v>
      </c>
      <c r="I21" s="264">
        <v>6846</v>
      </c>
      <c r="J21" s="264">
        <v>2515</v>
      </c>
      <c r="K21" s="264">
        <v>1970</v>
      </c>
      <c r="L21" s="264">
        <v>316</v>
      </c>
      <c r="M21" s="264">
        <v>1047</v>
      </c>
      <c r="N21" s="264">
        <v>58</v>
      </c>
      <c r="O21" s="264">
        <v>2021</v>
      </c>
      <c r="P21" s="264">
        <v>959</v>
      </c>
      <c r="Q21" s="264">
        <v>7379</v>
      </c>
      <c r="R21" s="264">
        <v>1994</v>
      </c>
      <c r="S21" s="264">
        <v>311</v>
      </c>
      <c r="T21" s="264">
        <v>4709</v>
      </c>
      <c r="U21" s="264">
        <v>767</v>
      </c>
      <c r="V21" s="264">
        <v>10</v>
      </c>
      <c r="W21" s="264">
        <v>8</v>
      </c>
      <c r="X21" s="264">
        <v>5711</v>
      </c>
      <c r="Y21" s="264">
        <v>817</v>
      </c>
      <c r="Z21" s="264">
        <v>149</v>
      </c>
      <c r="AA21" s="264">
        <v>1038</v>
      </c>
    </row>
    <row r="22" spans="1:27" s="10" customFormat="1" ht="14.1" customHeight="1" x14ac:dyDescent="0.25">
      <c r="A22" s="708" t="s">
        <v>381</v>
      </c>
      <c r="B22" s="14" t="s">
        <v>103</v>
      </c>
      <c r="C22" s="263">
        <f t="shared" si="1"/>
        <v>141987</v>
      </c>
      <c r="D22" s="263">
        <f t="shared" si="3"/>
        <v>140775</v>
      </c>
      <c r="E22" s="263">
        <v>364</v>
      </c>
      <c r="F22" s="263">
        <v>202</v>
      </c>
      <c r="G22" s="263">
        <v>5630</v>
      </c>
      <c r="H22" s="263">
        <v>1721</v>
      </c>
      <c r="I22" s="263">
        <v>28448</v>
      </c>
      <c r="J22" s="263">
        <v>10724</v>
      </c>
      <c r="K22" s="263">
        <v>8764</v>
      </c>
      <c r="L22" s="263">
        <v>1247</v>
      </c>
      <c r="M22" s="263">
        <v>5919</v>
      </c>
      <c r="N22" s="263">
        <v>309</v>
      </c>
      <c r="O22" s="263">
        <v>9517</v>
      </c>
      <c r="P22" s="263">
        <v>3991</v>
      </c>
      <c r="Q22" s="263">
        <v>29275</v>
      </c>
      <c r="R22" s="263">
        <v>6754</v>
      </c>
      <c r="S22" s="263">
        <v>564</v>
      </c>
      <c r="T22" s="263">
        <v>13398</v>
      </c>
      <c r="U22" s="263">
        <v>1604</v>
      </c>
      <c r="V22" s="263">
        <v>114</v>
      </c>
      <c r="W22" s="263">
        <v>32</v>
      </c>
      <c r="X22" s="263">
        <v>11017</v>
      </c>
      <c r="Y22" s="263">
        <v>898</v>
      </c>
      <c r="Z22" s="263">
        <v>283</v>
      </c>
      <c r="AA22" s="263">
        <v>1212</v>
      </c>
    </row>
    <row r="23" spans="1:27" s="10" customFormat="1" ht="14.1" customHeight="1" x14ac:dyDescent="0.25">
      <c r="A23" s="708"/>
      <c r="B23" s="14" t="s">
        <v>104</v>
      </c>
      <c r="C23" s="263">
        <f t="shared" si="1"/>
        <v>70992</v>
      </c>
      <c r="D23" s="263">
        <f t="shared" si="3"/>
        <v>70865</v>
      </c>
      <c r="E23" s="264">
        <v>287</v>
      </c>
      <c r="F23" s="264">
        <v>141</v>
      </c>
      <c r="G23" s="264">
        <v>3616</v>
      </c>
      <c r="H23" s="264">
        <v>994</v>
      </c>
      <c r="I23" s="264">
        <v>13988</v>
      </c>
      <c r="J23" s="264">
        <v>5778</v>
      </c>
      <c r="K23" s="264">
        <v>4457</v>
      </c>
      <c r="L23" s="264">
        <v>707</v>
      </c>
      <c r="M23" s="264">
        <v>3438</v>
      </c>
      <c r="N23" s="264">
        <v>198</v>
      </c>
      <c r="O23" s="264">
        <v>4719</v>
      </c>
      <c r="P23" s="264">
        <v>2191</v>
      </c>
      <c r="Q23" s="264">
        <v>14966</v>
      </c>
      <c r="R23" s="264">
        <v>3978</v>
      </c>
      <c r="S23" s="264">
        <v>138</v>
      </c>
      <c r="T23" s="264">
        <v>6123</v>
      </c>
      <c r="U23" s="264">
        <v>804</v>
      </c>
      <c r="V23" s="264">
        <v>58</v>
      </c>
      <c r="W23" s="264">
        <v>25</v>
      </c>
      <c r="X23" s="264">
        <v>3926</v>
      </c>
      <c r="Y23" s="264">
        <v>261</v>
      </c>
      <c r="Z23" s="264">
        <v>72</v>
      </c>
      <c r="AA23" s="264">
        <v>127</v>
      </c>
    </row>
    <row r="24" spans="1:27" s="10" customFormat="1" ht="14.1" customHeight="1" x14ac:dyDescent="0.25">
      <c r="A24" s="708"/>
      <c r="B24" s="14" t="s">
        <v>105</v>
      </c>
      <c r="C24" s="263">
        <f t="shared" si="1"/>
        <v>70995</v>
      </c>
      <c r="D24" s="263">
        <f t="shared" si="3"/>
        <v>69910</v>
      </c>
      <c r="E24" s="264">
        <v>77</v>
      </c>
      <c r="F24" s="264">
        <v>61</v>
      </c>
      <c r="G24" s="264">
        <v>2014</v>
      </c>
      <c r="H24" s="264">
        <v>727</v>
      </c>
      <c r="I24" s="264">
        <v>14460</v>
      </c>
      <c r="J24" s="264">
        <v>4946</v>
      </c>
      <c r="K24" s="264">
        <v>4307</v>
      </c>
      <c r="L24" s="264">
        <v>540</v>
      </c>
      <c r="M24" s="264">
        <v>2481</v>
      </c>
      <c r="N24" s="264">
        <v>111</v>
      </c>
      <c r="O24" s="264">
        <v>4798</v>
      </c>
      <c r="P24" s="264">
        <v>1800</v>
      </c>
      <c r="Q24" s="264">
        <v>14309</v>
      </c>
      <c r="R24" s="264">
        <v>2776</v>
      </c>
      <c r="S24" s="264">
        <v>426</v>
      </c>
      <c r="T24" s="264">
        <v>7275</v>
      </c>
      <c r="U24" s="264">
        <v>800</v>
      </c>
      <c r="V24" s="264">
        <v>56</v>
      </c>
      <c r="W24" s="264">
        <v>7</v>
      </c>
      <c r="X24" s="264">
        <v>7091</v>
      </c>
      <c r="Y24" s="264">
        <v>637</v>
      </c>
      <c r="Z24" s="264">
        <v>211</v>
      </c>
      <c r="AA24" s="264">
        <v>1085</v>
      </c>
    </row>
    <row r="25" spans="1:27" s="10" customFormat="1" ht="14.1" customHeight="1" x14ac:dyDescent="0.25">
      <c r="A25" s="708" t="s">
        <v>382</v>
      </c>
      <c r="B25" s="14" t="s">
        <v>103</v>
      </c>
      <c r="C25" s="263">
        <f t="shared" si="1"/>
        <v>133644</v>
      </c>
      <c r="D25" s="263">
        <f t="shared" si="3"/>
        <v>132266</v>
      </c>
      <c r="E25" s="263">
        <v>329</v>
      </c>
      <c r="F25" s="263">
        <v>178</v>
      </c>
      <c r="G25" s="263">
        <v>6093</v>
      </c>
      <c r="H25" s="263">
        <v>1577</v>
      </c>
      <c r="I25" s="263">
        <v>28228</v>
      </c>
      <c r="J25" s="263">
        <v>10300</v>
      </c>
      <c r="K25" s="263">
        <v>8016</v>
      </c>
      <c r="L25" s="263">
        <v>1104</v>
      </c>
      <c r="M25" s="263">
        <v>6360</v>
      </c>
      <c r="N25" s="263">
        <v>434</v>
      </c>
      <c r="O25" s="263">
        <v>8385</v>
      </c>
      <c r="P25" s="263">
        <v>4549</v>
      </c>
      <c r="Q25" s="263">
        <v>22924</v>
      </c>
      <c r="R25" s="263">
        <v>6428</v>
      </c>
      <c r="S25" s="263">
        <v>628</v>
      </c>
      <c r="T25" s="263">
        <v>13783</v>
      </c>
      <c r="U25" s="263">
        <v>2084</v>
      </c>
      <c r="V25" s="263">
        <v>86</v>
      </c>
      <c r="W25" s="263">
        <v>14</v>
      </c>
      <c r="X25" s="263">
        <v>9326</v>
      </c>
      <c r="Y25" s="263">
        <v>1182</v>
      </c>
      <c r="Z25" s="263">
        <v>258</v>
      </c>
      <c r="AA25" s="263">
        <v>1378</v>
      </c>
    </row>
    <row r="26" spans="1:27" s="10" customFormat="1" ht="14.1" customHeight="1" x14ac:dyDescent="0.25">
      <c r="A26" s="708"/>
      <c r="B26" s="14" t="s">
        <v>104</v>
      </c>
      <c r="C26" s="263">
        <f t="shared" si="1"/>
        <v>65608</v>
      </c>
      <c r="D26" s="263">
        <f t="shared" si="3"/>
        <v>65433</v>
      </c>
      <c r="E26" s="264">
        <v>251</v>
      </c>
      <c r="F26" s="264">
        <v>118</v>
      </c>
      <c r="G26" s="264">
        <v>3876</v>
      </c>
      <c r="H26" s="264">
        <v>881</v>
      </c>
      <c r="I26" s="264">
        <v>13288</v>
      </c>
      <c r="J26" s="264">
        <v>5435</v>
      </c>
      <c r="K26" s="264">
        <v>3663</v>
      </c>
      <c r="L26" s="264">
        <v>605</v>
      </c>
      <c r="M26" s="264">
        <v>3389</v>
      </c>
      <c r="N26" s="264">
        <v>249</v>
      </c>
      <c r="O26" s="264">
        <v>4017</v>
      </c>
      <c r="P26" s="264">
        <v>2353</v>
      </c>
      <c r="Q26" s="264">
        <v>11284</v>
      </c>
      <c r="R26" s="264">
        <v>3699</v>
      </c>
      <c r="S26" s="264">
        <v>175</v>
      </c>
      <c r="T26" s="264">
        <v>7089</v>
      </c>
      <c r="U26" s="264">
        <v>1058</v>
      </c>
      <c r="V26" s="264">
        <v>41</v>
      </c>
      <c r="W26" s="264">
        <v>9</v>
      </c>
      <c r="X26" s="264">
        <v>3462</v>
      </c>
      <c r="Y26" s="264">
        <v>385</v>
      </c>
      <c r="Z26" s="264">
        <v>106</v>
      </c>
      <c r="AA26" s="264">
        <v>175</v>
      </c>
    </row>
    <row r="27" spans="1:27" s="10" customFormat="1" ht="14.1" customHeight="1" x14ac:dyDescent="0.25">
      <c r="A27" s="708"/>
      <c r="B27" s="14" t="s">
        <v>105</v>
      </c>
      <c r="C27" s="263">
        <f t="shared" si="1"/>
        <v>68036</v>
      </c>
      <c r="D27" s="263">
        <f t="shared" si="3"/>
        <v>66833</v>
      </c>
      <c r="E27" s="264">
        <v>78</v>
      </c>
      <c r="F27" s="264">
        <v>60</v>
      </c>
      <c r="G27" s="264">
        <v>2217</v>
      </c>
      <c r="H27" s="265">
        <v>696</v>
      </c>
      <c r="I27" s="265">
        <v>14940</v>
      </c>
      <c r="J27" s="265">
        <v>4865</v>
      </c>
      <c r="K27" s="265">
        <v>4353</v>
      </c>
      <c r="L27" s="264">
        <v>499</v>
      </c>
      <c r="M27" s="265">
        <v>2971</v>
      </c>
      <c r="N27" s="264">
        <v>185</v>
      </c>
      <c r="O27" s="265">
        <v>4368</v>
      </c>
      <c r="P27" s="264">
        <v>2196</v>
      </c>
      <c r="Q27" s="264">
        <v>11640</v>
      </c>
      <c r="R27" s="264">
        <v>2729</v>
      </c>
      <c r="S27" s="264">
        <v>453</v>
      </c>
      <c r="T27" s="264">
        <v>6694</v>
      </c>
      <c r="U27" s="264">
        <v>1026</v>
      </c>
      <c r="V27" s="264">
        <v>45</v>
      </c>
      <c r="W27" s="264">
        <v>5</v>
      </c>
      <c r="X27" s="264">
        <v>5864</v>
      </c>
      <c r="Y27" s="264">
        <v>797</v>
      </c>
      <c r="Z27" s="264">
        <v>152</v>
      </c>
      <c r="AA27" s="264">
        <v>1203</v>
      </c>
    </row>
    <row r="28" spans="1:27" s="10" customFormat="1" ht="14.1" customHeight="1" x14ac:dyDescent="0.25">
      <c r="A28" s="708" t="s">
        <v>383</v>
      </c>
      <c r="B28" s="14" t="s">
        <v>103</v>
      </c>
      <c r="C28" s="263">
        <f t="shared" si="1"/>
        <v>76164</v>
      </c>
      <c r="D28" s="263">
        <f t="shared" si="3"/>
        <v>74405</v>
      </c>
      <c r="E28" s="263">
        <v>138</v>
      </c>
      <c r="F28" s="263">
        <v>70</v>
      </c>
      <c r="G28" s="263">
        <v>2299</v>
      </c>
      <c r="H28" s="263">
        <v>754</v>
      </c>
      <c r="I28" s="263">
        <v>12940</v>
      </c>
      <c r="J28" s="263">
        <v>5440</v>
      </c>
      <c r="K28" s="263">
        <v>3395</v>
      </c>
      <c r="L28" s="263">
        <v>554</v>
      </c>
      <c r="M28" s="263">
        <v>2555</v>
      </c>
      <c r="N28" s="263">
        <v>161</v>
      </c>
      <c r="O28" s="263">
        <v>4279</v>
      </c>
      <c r="P28" s="263">
        <v>1944</v>
      </c>
      <c r="Q28" s="263">
        <v>15251</v>
      </c>
      <c r="R28" s="263">
        <v>4170</v>
      </c>
      <c r="S28" s="263">
        <v>266</v>
      </c>
      <c r="T28" s="263">
        <v>10152</v>
      </c>
      <c r="U28" s="263">
        <v>1279</v>
      </c>
      <c r="V28" s="263">
        <v>56</v>
      </c>
      <c r="W28" s="263">
        <v>18</v>
      </c>
      <c r="X28" s="263">
        <v>7562</v>
      </c>
      <c r="Y28" s="263">
        <v>962</v>
      </c>
      <c r="Z28" s="263">
        <v>160</v>
      </c>
      <c r="AA28" s="263">
        <v>1759</v>
      </c>
    </row>
    <row r="29" spans="1:27" s="10" customFormat="1" ht="14.1" customHeight="1" x14ac:dyDescent="0.25">
      <c r="A29" s="708"/>
      <c r="B29" s="14" t="s">
        <v>104</v>
      </c>
      <c r="C29" s="263">
        <f t="shared" si="1"/>
        <v>38782</v>
      </c>
      <c r="D29" s="263">
        <f t="shared" si="3"/>
        <v>38518</v>
      </c>
      <c r="E29" s="264">
        <v>96</v>
      </c>
      <c r="F29" s="264">
        <v>55</v>
      </c>
      <c r="G29" s="264">
        <v>1418</v>
      </c>
      <c r="H29" s="264">
        <v>436</v>
      </c>
      <c r="I29" s="264">
        <v>6142</v>
      </c>
      <c r="J29" s="264">
        <v>2856</v>
      </c>
      <c r="K29" s="264">
        <v>1651</v>
      </c>
      <c r="L29" s="264">
        <v>303</v>
      </c>
      <c r="M29" s="264">
        <v>1534</v>
      </c>
      <c r="N29" s="264">
        <v>98</v>
      </c>
      <c r="O29" s="264">
        <v>2245</v>
      </c>
      <c r="P29" s="264">
        <v>1050</v>
      </c>
      <c r="Q29" s="264">
        <v>8469</v>
      </c>
      <c r="R29" s="264">
        <v>2399</v>
      </c>
      <c r="S29" s="264">
        <v>59</v>
      </c>
      <c r="T29" s="264">
        <v>5472</v>
      </c>
      <c r="U29" s="264">
        <v>666</v>
      </c>
      <c r="V29" s="264">
        <v>37</v>
      </c>
      <c r="W29" s="264">
        <v>10</v>
      </c>
      <c r="X29" s="264">
        <v>3089</v>
      </c>
      <c r="Y29" s="264">
        <v>379</v>
      </c>
      <c r="Z29" s="264">
        <v>54</v>
      </c>
      <c r="AA29" s="264">
        <v>264</v>
      </c>
    </row>
    <row r="30" spans="1:27" s="10" customFormat="1" ht="14.1" customHeight="1" x14ac:dyDescent="0.25">
      <c r="A30" s="708"/>
      <c r="B30" s="14" t="s">
        <v>105</v>
      </c>
      <c r="C30" s="263">
        <f t="shared" si="1"/>
        <v>37382</v>
      </c>
      <c r="D30" s="263">
        <f t="shared" si="3"/>
        <v>35887</v>
      </c>
      <c r="E30" s="264">
        <v>42</v>
      </c>
      <c r="F30" s="264">
        <v>15</v>
      </c>
      <c r="G30" s="264">
        <v>881</v>
      </c>
      <c r="H30" s="264">
        <v>318</v>
      </c>
      <c r="I30" s="264">
        <v>6798</v>
      </c>
      <c r="J30" s="264">
        <v>2584</v>
      </c>
      <c r="K30" s="264">
        <v>1744</v>
      </c>
      <c r="L30" s="264">
        <v>251</v>
      </c>
      <c r="M30" s="264">
        <v>1021</v>
      </c>
      <c r="N30" s="264">
        <v>63</v>
      </c>
      <c r="O30" s="264">
        <v>2034</v>
      </c>
      <c r="P30" s="264">
        <v>894</v>
      </c>
      <c r="Q30" s="264">
        <v>6782</v>
      </c>
      <c r="R30" s="264">
        <v>1771</v>
      </c>
      <c r="S30" s="264">
        <v>207</v>
      </c>
      <c r="T30" s="264">
        <v>4680</v>
      </c>
      <c r="U30" s="264">
        <v>613</v>
      </c>
      <c r="V30" s="264">
        <v>19</v>
      </c>
      <c r="W30" s="264">
        <v>8</v>
      </c>
      <c r="X30" s="264">
        <v>4473</v>
      </c>
      <c r="Y30" s="264">
        <v>583</v>
      </c>
      <c r="Z30" s="264">
        <v>106</v>
      </c>
      <c r="AA30" s="264">
        <v>1495</v>
      </c>
    </row>
    <row r="31" spans="1:27" s="10" customFormat="1" ht="14.1" customHeight="1" x14ac:dyDescent="0.25">
      <c r="A31" s="708" t="s">
        <v>384</v>
      </c>
      <c r="B31" s="14" t="s">
        <v>103</v>
      </c>
      <c r="C31" s="263">
        <f t="shared" si="1"/>
        <v>134765</v>
      </c>
      <c r="D31" s="263">
        <f t="shared" si="3"/>
        <v>133618</v>
      </c>
      <c r="E31" s="263">
        <v>596</v>
      </c>
      <c r="F31" s="263">
        <v>335</v>
      </c>
      <c r="G31" s="263">
        <v>5780</v>
      </c>
      <c r="H31" s="263">
        <v>1680</v>
      </c>
      <c r="I31" s="263">
        <v>25998</v>
      </c>
      <c r="J31" s="263">
        <v>9158</v>
      </c>
      <c r="K31" s="263">
        <v>7580</v>
      </c>
      <c r="L31" s="263">
        <v>1477</v>
      </c>
      <c r="M31" s="263">
        <v>5672</v>
      </c>
      <c r="N31" s="263">
        <v>439</v>
      </c>
      <c r="O31" s="263">
        <v>9004</v>
      </c>
      <c r="P31" s="263">
        <v>3579</v>
      </c>
      <c r="Q31" s="263">
        <v>22932</v>
      </c>
      <c r="R31" s="263">
        <v>6895</v>
      </c>
      <c r="S31" s="263">
        <v>682</v>
      </c>
      <c r="T31" s="263">
        <v>15173</v>
      </c>
      <c r="U31" s="263">
        <v>2454</v>
      </c>
      <c r="V31" s="263">
        <v>92</v>
      </c>
      <c r="W31" s="263">
        <v>28</v>
      </c>
      <c r="X31" s="263">
        <v>12295</v>
      </c>
      <c r="Y31" s="263">
        <v>1479</v>
      </c>
      <c r="Z31" s="263">
        <v>290</v>
      </c>
      <c r="AA31" s="263">
        <v>1147</v>
      </c>
    </row>
    <row r="32" spans="1:27" s="10" customFormat="1" ht="14.1" customHeight="1" x14ac:dyDescent="0.25">
      <c r="A32" s="708"/>
      <c r="B32" s="14" t="s">
        <v>104</v>
      </c>
      <c r="C32" s="263">
        <f t="shared" si="1"/>
        <v>66649</v>
      </c>
      <c r="D32" s="263">
        <f t="shared" si="3"/>
        <v>66513</v>
      </c>
      <c r="E32" s="264">
        <v>417</v>
      </c>
      <c r="F32" s="264">
        <v>229</v>
      </c>
      <c r="G32" s="264">
        <v>3569</v>
      </c>
      <c r="H32" s="264">
        <v>952</v>
      </c>
      <c r="I32" s="264">
        <v>12217</v>
      </c>
      <c r="J32" s="264">
        <v>4939</v>
      </c>
      <c r="K32" s="264">
        <v>3612</v>
      </c>
      <c r="L32" s="264">
        <v>826</v>
      </c>
      <c r="M32" s="264">
        <v>3065</v>
      </c>
      <c r="N32" s="264">
        <v>288</v>
      </c>
      <c r="O32" s="264">
        <v>4488</v>
      </c>
      <c r="P32" s="264">
        <v>1930</v>
      </c>
      <c r="Q32" s="264">
        <v>11674</v>
      </c>
      <c r="R32" s="264">
        <v>4105</v>
      </c>
      <c r="S32" s="264">
        <v>230</v>
      </c>
      <c r="T32" s="264">
        <v>7591</v>
      </c>
      <c r="U32" s="264">
        <v>1347</v>
      </c>
      <c r="V32" s="264">
        <v>58</v>
      </c>
      <c r="W32" s="264">
        <v>18</v>
      </c>
      <c r="X32" s="264">
        <v>4383</v>
      </c>
      <c r="Y32" s="264">
        <v>477</v>
      </c>
      <c r="Z32" s="264">
        <v>98</v>
      </c>
      <c r="AA32" s="264">
        <v>136</v>
      </c>
    </row>
    <row r="33" spans="1:27" s="10" customFormat="1" ht="14.1" customHeight="1" x14ac:dyDescent="0.25">
      <c r="A33" s="708"/>
      <c r="B33" s="14" t="s">
        <v>105</v>
      </c>
      <c r="C33" s="263">
        <f t="shared" si="1"/>
        <v>68116</v>
      </c>
      <c r="D33" s="263">
        <f t="shared" si="3"/>
        <v>67105</v>
      </c>
      <c r="E33" s="264">
        <v>179</v>
      </c>
      <c r="F33" s="264">
        <v>106</v>
      </c>
      <c r="G33" s="264">
        <v>2211</v>
      </c>
      <c r="H33" s="264">
        <v>728</v>
      </c>
      <c r="I33" s="264">
        <v>13781</v>
      </c>
      <c r="J33" s="264">
        <v>4219</v>
      </c>
      <c r="K33" s="264">
        <v>3968</v>
      </c>
      <c r="L33" s="264">
        <v>651</v>
      </c>
      <c r="M33" s="264">
        <v>2607</v>
      </c>
      <c r="N33" s="264">
        <v>151</v>
      </c>
      <c r="O33" s="264">
        <v>4516</v>
      </c>
      <c r="P33" s="264">
        <v>1649</v>
      </c>
      <c r="Q33" s="264">
        <v>11258</v>
      </c>
      <c r="R33" s="264">
        <v>2790</v>
      </c>
      <c r="S33" s="264">
        <v>452</v>
      </c>
      <c r="T33" s="264">
        <v>7582</v>
      </c>
      <c r="U33" s="264">
        <v>1107</v>
      </c>
      <c r="V33" s="264">
        <v>34</v>
      </c>
      <c r="W33" s="264">
        <v>10</v>
      </c>
      <c r="X33" s="264">
        <v>7912</v>
      </c>
      <c r="Y33" s="264">
        <v>1002</v>
      </c>
      <c r="Z33" s="264">
        <v>192</v>
      </c>
      <c r="AA33" s="264">
        <v>1011</v>
      </c>
    </row>
    <row r="34" spans="1:27" s="10" customFormat="1" ht="14.1" customHeight="1" x14ac:dyDescent="0.25">
      <c r="A34" s="708" t="s">
        <v>385</v>
      </c>
      <c r="B34" s="14" t="s">
        <v>103</v>
      </c>
      <c r="C34" s="263">
        <f t="shared" si="1"/>
        <v>169101</v>
      </c>
      <c r="D34" s="263">
        <f t="shared" si="3"/>
        <v>167510</v>
      </c>
      <c r="E34" s="263">
        <v>359</v>
      </c>
      <c r="F34" s="263">
        <v>247</v>
      </c>
      <c r="G34" s="263">
        <v>6488</v>
      </c>
      <c r="H34" s="263">
        <v>1912</v>
      </c>
      <c r="I34" s="263">
        <v>31702</v>
      </c>
      <c r="J34" s="263">
        <v>11589</v>
      </c>
      <c r="K34" s="263">
        <v>9675</v>
      </c>
      <c r="L34" s="263">
        <v>1600</v>
      </c>
      <c r="M34" s="263">
        <v>5780</v>
      </c>
      <c r="N34" s="263">
        <v>416</v>
      </c>
      <c r="O34" s="263">
        <v>10505</v>
      </c>
      <c r="P34" s="263">
        <v>4502</v>
      </c>
      <c r="Q34" s="263">
        <v>31281</v>
      </c>
      <c r="R34" s="263">
        <v>9043</v>
      </c>
      <c r="S34" s="263">
        <v>665</v>
      </c>
      <c r="T34" s="263">
        <v>19324</v>
      </c>
      <c r="U34" s="263">
        <v>3021</v>
      </c>
      <c r="V34" s="263">
        <v>178</v>
      </c>
      <c r="W34" s="263">
        <v>40</v>
      </c>
      <c r="X34" s="263">
        <v>16808</v>
      </c>
      <c r="Y34" s="263">
        <v>1909</v>
      </c>
      <c r="Z34" s="263">
        <v>466</v>
      </c>
      <c r="AA34" s="263">
        <v>1591</v>
      </c>
    </row>
    <row r="35" spans="1:27" s="10" customFormat="1" ht="14.1" customHeight="1" x14ac:dyDescent="0.25">
      <c r="A35" s="708"/>
      <c r="B35" s="14" t="s">
        <v>104</v>
      </c>
      <c r="C35" s="263">
        <f t="shared" si="1"/>
        <v>84073</v>
      </c>
      <c r="D35" s="263">
        <f t="shared" si="3"/>
        <v>83907</v>
      </c>
      <c r="E35" s="264">
        <v>285</v>
      </c>
      <c r="F35" s="264">
        <v>193</v>
      </c>
      <c r="G35" s="264">
        <v>4204</v>
      </c>
      <c r="H35" s="264">
        <v>1129</v>
      </c>
      <c r="I35" s="264">
        <v>15336</v>
      </c>
      <c r="J35" s="264">
        <v>6358</v>
      </c>
      <c r="K35" s="264">
        <v>4913</v>
      </c>
      <c r="L35" s="264">
        <v>901</v>
      </c>
      <c r="M35" s="264">
        <v>3253</v>
      </c>
      <c r="N35" s="264">
        <v>266</v>
      </c>
      <c r="O35" s="264">
        <v>5282</v>
      </c>
      <c r="P35" s="264">
        <v>2391</v>
      </c>
      <c r="Q35" s="264">
        <v>16231</v>
      </c>
      <c r="R35" s="264">
        <v>5382</v>
      </c>
      <c r="S35" s="264">
        <v>133</v>
      </c>
      <c r="T35" s="264">
        <v>9304</v>
      </c>
      <c r="U35" s="264">
        <v>1582</v>
      </c>
      <c r="V35" s="264">
        <v>132</v>
      </c>
      <c r="W35" s="264">
        <v>33</v>
      </c>
      <c r="X35" s="264">
        <v>5851</v>
      </c>
      <c r="Y35" s="264">
        <v>589</v>
      </c>
      <c r="Z35" s="264">
        <v>159</v>
      </c>
      <c r="AA35" s="264">
        <v>166</v>
      </c>
    </row>
    <row r="36" spans="1:27" s="10" customFormat="1" ht="14.1" customHeight="1" x14ac:dyDescent="0.25">
      <c r="A36" s="708"/>
      <c r="B36" s="14" t="s">
        <v>105</v>
      </c>
      <c r="C36" s="263">
        <f t="shared" si="1"/>
        <v>85028</v>
      </c>
      <c r="D36" s="263">
        <f t="shared" si="3"/>
        <v>83603</v>
      </c>
      <c r="E36" s="264">
        <v>74</v>
      </c>
      <c r="F36" s="264">
        <v>54</v>
      </c>
      <c r="G36" s="264">
        <v>2284</v>
      </c>
      <c r="H36" s="264">
        <v>783</v>
      </c>
      <c r="I36" s="264">
        <v>16366</v>
      </c>
      <c r="J36" s="264">
        <v>5231</v>
      </c>
      <c r="K36" s="264">
        <v>4762</v>
      </c>
      <c r="L36" s="264">
        <v>699</v>
      </c>
      <c r="M36" s="264">
        <v>2527</v>
      </c>
      <c r="N36" s="264">
        <v>150</v>
      </c>
      <c r="O36" s="264">
        <v>5223</v>
      </c>
      <c r="P36" s="264">
        <v>2111</v>
      </c>
      <c r="Q36" s="264">
        <v>15050</v>
      </c>
      <c r="R36" s="264">
        <v>3661</v>
      </c>
      <c r="S36" s="264">
        <v>532</v>
      </c>
      <c r="T36" s="264">
        <v>10020</v>
      </c>
      <c r="U36" s="264">
        <v>1439</v>
      </c>
      <c r="V36" s="264">
        <v>46</v>
      </c>
      <c r="W36" s="264">
        <v>7</v>
      </c>
      <c r="X36" s="264">
        <v>10957</v>
      </c>
      <c r="Y36" s="264">
        <v>1320</v>
      </c>
      <c r="Z36" s="264">
        <v>307</v>
      </c>
      <c r="AA36" s="264">
        <v>1425</v>
      </c>
    </row>
    <row r="37" spans="1:27" s="10" customFormat="1" ht="14.1" customHeight="1" x14ac:dyDescent="0.25">
      <c r="A37" s="708" t="s">
        <v>386</v>
      </c>
      <c r="B37" s="14" t="s">
        <v>103</v>
      </c>
      <c r="C37" s="263">
        <f t="shared" si="1"/>
        <v>104675</v>
      </c>
      <c r="D37" s="263">
        <f t="shared" si="3"/>
        <v>103948</v>
      </c>
      <c r="E37" s="263">
        <v>672</v>
      </c>
      <c r="F37" s="263">
        <v>325</v>
      </c>
      <c r="G37" s="263">
        <v>5293</v>
      </c>
      <c r="H37" s="263">
        <v>1440</v>
      </c>
      <c r="I37" s="263">
        <v>19881</v>
      </c>
      <c r="J37" s="263">
        <v>7470</v>
      </c>
      <c r="K37" s="263">
        <v>5454</v>
      </c>
      <c r="L37" s="263">
        <v>1091</v>
      </c>
      <c r="M37" s="263">
        <v>4515</v>
      </c>
      <c r="N37" s="263">
        <v>273</v>
      </c>
      <c r="O37" s="263">
        <v>6912</v>
      </c>
      <c r="P37" s="263">
        <v>2954</v>
      </c>
      <c r="Q37" s="263">
        <v>18873</v>
      </c>
      <c r="R37" s="263">
        <v>5064</v>
      </c>
      <c r="S37" s="263">
        <v>692</v>
      </c>
      <c r="T37" s="263">
        <v>10586</v>
      </c>
      <c r="U37" s="263">
        <v>1695</v>
      </c>
      <c r="V37" s="263">
        <v>134</v>
      </c>
      <c r="W37" s="263">
        <v>22</v>
      </c>
      <c r="X37" s="263">
        <v>9196</v>
      </c>
      <c r="Y37" s="263">
        <v>1192</v>
      </c>
      <c r="Z37" s="263">
        <v>214</v>
      </c>
      <c r="AA37" s="263">
        <v>727</v>
      </c>
    </row>
    <row r="38" spans="1:27" s="10" customFormat="1" ht="14.1" customHeight="1" x14ac:dyDescent="0.25">
      <c r="A38" s="708"/>
      <c r="B38" s="14" t="s">
        <v>104</v>
      </c>
      <c r="C38" s="263">
        <f t="shared" si="1"/>
        <v>52177</v>
      </c>
      <c r="D38" s="312">
        <f t="shared" si="3"/>
        <v>52117</v>
      </c>
      <c r="E38" s="264">
        <v>559</v>
      </c>
      <c r="F38" s="264">
        <v>254</v>
      </c>
      <c r="G38" s="264">
        <v>3487</v>
      </c>
      <c r="H38" s="264">
        <v>821</v>
      </c>
      <c r="I38" s="264">
        <v>9630</v>
      </c>
      <c r="J38" s="264">
        <v>4080</v>
      </c>
      <c r="K38" s="264">
        <v>2709</v>
      </c>
      <c r="L38" s="264">
        <v>595</v>
      </c>
      <c r="M38" s="264">
        <v>2405</v>
      </c>
      <c r="N38" s="264">
        <v>154</v>
      </c>
      <c r="O38" s="264">
        <v>3444</v>
      </c>
      <c r="P38" s="264">
        <v>1614</v>
      </c>
      <c r="Q38" s="264">
        <v>9661</v>
      </c>
      <c r="R38" s="264">
        <v>3041</v>
      </c>
      <c r="S38" s="264">
        <v>169</v>
      </c>
      <c r="T38" s="264">
        <v>5004</v>
      </c>
      <c r="U38" s="264">
        <v>845</v>
      </c>
      <c r="V38" s="264">
        <v>84</v>
      </c>
      <c r="W38" s="264">
        <v>16</v>
      </c>
      <c r="X38" s="264">
        <v>3140</v>
      </c>
      <c r="Y38" s="264">
        <v>362</v>
      </c>
      <c r="Z38" s="264">
        <v>43</v>
      </c>
      <c r="AA38" s="264">
        <v>60</v>
      </c>
    </row>
    <row r="39" spans="1:27" s="10" customFormat="1" ht="14.1" customHeight="1" x14ac:dyDescent="0.25">
      <c r="A39" s="708"/>
      <c r="B39" s="14" t="s">
        <v>105</v>
      </c>
      <c r="C39" s="263">
        <f t="shared" si="1"/>
        <v>52498</v>
      </c>
      <c r="D39" s="263">
        <f t="shared" si="3"/>
        <v>51831</v>
      </c>
      <c r="E39" s="264">
        <v>113</v>
      </c>
      <c r="F39" s="264">
        <v>71</v>
      </c>
      <c r="G39" s="264">
        <v>1806</v>
      </c>
      <c r="H39" s="264">
        <v>619</v>
      </c>
      <c r="I39" s="264">
        <v>10251</v>
      </c>
      <c r="J39" s="264">
        <v>3390</v>
      </c>
      <c r="K39" s="264">
        <v>2745</v>
      </c>
      <c r="L39" s="264">
        <v>496</v>
      </c>
      <c r="M39" s="264">
        <v>2110</v>
      </c>
      <c r="N39" s="264">
        <v>119</v>
      </c>
      <c r="O39" s="264">
        <v>3468</v>
      </c>
      <c r="P39" s="264">
        <v>1340</v>
      </c>
      <c r="Q39" s="264">
        <v>9212</v>
      </c>
      <c r="R39" s="264">
        <v>2023</v>
      </c>
      <c r="S39" s="264">
        <v>523</v>
      </c>
      <c r="T39" s="264">
        <v>5582</v>
      </c>
      <c r="U39" s="264">
        <v>850</v>
      </c>
      <c r="V39" s="264">
        <v>50</v>
      </c>
      <c r="W39" s="264">
        <v>6</v>
      </c>
      <c r="X39" s="264">
        <v>6056</v>
      </c>
      <c r="Y39" s="264">
        <v>830</v>
      </c>
      <c r="Z39" s="264">
        <v>171</v>
      </c>
      <c r="AA39" s="264">
        <v>667</v>
      </c>
    </row>
    <row r="40" spans="1:27" s="10" customFormat="1" ht="14.1" customHeight="1" x14ac:dyDescent="0.25">
      <c r="A40" s="708" t="s">
        <v>387</v>
      </c>
      <c r="B40" s="14" t="s">
        <v>103</v>
      </c>
      <c r="C40" s="263">
        <f t="shared" si="1"/>
        <v>190055</v>
      </c>
      <c r="D40" s="263">
        <f t="shared" si="3"/>
        <v>188931</v>
      </c>
      <c r="E40" s="263">
        <v>595</v>
      </c>
      <c r="F40" s="263">
        <v>304</v>
      </c>
      <c r="G40" s="263">
        <v>8646</v>
      </c>
      <c r="H40" s="263">
        <v>2462</v>
      </c>
      <c r="I40" s="263">
        <v>39272</v>
      </c>
      <c r="J40" s="263">
        <v>14119</v>
      </c>
      <c r="K40" s="263">
        <v>11474</v>
      </c>
      <c r="L40" s="263">
        <v>1750</v>
      </c>
      <c r="M40" s="263">
        <v>7663</v>
      </c>
      <c r="N40" s="263">
        <v>533</v>
      </c>
      <c r="O40" s="263">
        <v>12515</v>
      </c>
      <c r="P40" s="263">
        <v>5566</v>
      </c>
      <c r="Q40" s="263">
        <v>36714</v>
      </c>
      <c r="R40" s="263">
        <v>9037</v>
      </c>
      <c r="S40" s="263">
        <v>797</v>
      </c>
      <c r="T40" s="263">
        <v>17787</v>
      </c>
      <c r="U40" s="263">
        <v>2649</v>
      </c>
      <c r="V40" s="263">
        <v>233</v>
      </c>
      <c r="W40" s="263">
        <v>40</v>
      </c>
      <c r="X40" s="263">
        <v>15084</v>
      </c>
      <c r="Y40" s="263">
        <v>1326</v>
      </c>
      <c r="Z40" s="263">
        <v>365</v>
      </c>
      <c r="AA40" s="263">
        <v>1124</v>
      </c>
    </row>
    <row r="41" spans="1:27" s="10" customFormat="1" ht="14.1" customHeight="1" x14ac:dyDescent="0.25">
      <c r="A41" s="708"/>
      <c r="B41" s="14" t="s">
        <v>104</v>
      </c>
      <c r="C41" s="263">
        <f t="shared" si="1"/>
        <v>93679</v>
      </c>
      <c r="D41" s="263">
        <f t="shared" si="3"/>
        <v>93593</v>
      </c>
      <c r="E41" s="264">
        <v>471</v>
      </c>
      <c r="F41" s="264">
        <v>228</v>
      </c>
      <c r="G41" s="264">
        <v>5439</v>
      </c>
      <c r="H41" s="264">
        <v>1435</v>
      </c>
      <c r="I41" s="264">
        <v>19260</v>
      </c>
      <c r="J41" s="264">
        <v>7718</v>
      </c>
      <c r="K41" s="264">
        <v>5681</v>
      </c>
      <c r="L41" s="264">
        <v>994</v>
      </c>
      <c r="M41" s="264">
        <v>4334</v>
      </c>
      <c r="N41" s="264">
        <v>353</v>
      </c>
      <c r="O41" s="264">
        <v>6281</v>
      </c>
      <c r="P41" s="264">
        <v>3045</v>
      </c>
      <c r="Q41" s="264">
        <v>18219</v>
      </c>
      <c r="R41" s="264">
        <v>5238</v>
      </c>
      <c r="S41" s="264">
        <v>189</v>
      </c>
      <c r="T41" s="264">
        <v>7822</v>
      </c>
      <c r="U41" s="264">
        <v>1374</v>
      </c>
      <c r="V41" s="264">
        <v>154</v>
      </c>
      <c r="W41" s="264">
        <v>28</v>
      </c>
      <c r="X41" s="264">
        <v>4919</v>
      </c>
      <c r="Y41" s="264">
        <v>344</v>
      </c>
      <c r="Z41" s="264">
        <v>67</v>
      </c>
      <c r="AA41" s="264">
        <v>86</v>
      </c>
    </row>
    <row r="42" spans="1:27" s="10" customFormat="1" ht="14.1" customHeight="1" x14ac:dyDescent="0.25">
      <c r="A42" s="708"/>
      <c r="B42" s="14" t="s">
        <v>105</v>
      </c>
      <c r="C42" s="263">
        <f t="shared" si="1"/>
        <v>96376</v>
      </c>
      <c r="D42" s="263">
        <f t="shared" si="3"/>
        <v>95338</v>
      </c>
      <c r="E42" s="264">
        <v>124</v>
      </c>
      <c r="F42" s="264">
        <v>76</v>
      </c>
      <c r="G42" s="264">
        <v>3207</v>
      </c>
      <c r="H42" s="264">
        <v>1027</v>
      </c>
      <c r="I42" s="264">
        <v>20012</v>
      </c>
      <c r="J42" s="264">
        <v>6401</v>
      </c>
      <c r="K42" s="264">
        <v>5793</v>
      </c>
      <c r="L42" s="264">
        <v>756</v>
      </c>
      <c r="M42" s="264">
        <v>3329</v>
      </c>
      <c r="N42" s="264">
        <v>180</v>
      </c>
      <c r="O42" s="264">
        <v>6234</v>
      </c>
      <c r="P42" s="264">
        <v>2521</v>
      </c>
      <c r="Q42" s="264">
        <v>18495</v>
      </c>
      <c r="R42" s="264">
        <v>3799</v>
      </c>
      <c r="S42" s="264">
        <v>608</v>
      </c>
      <c r="T42" s="264">
        <v>9965</v>
      </c>
      <c r="U42" s="264">
        <v>1275</v>
      </c>
      <c r="V42" s="264">
        <v>79</v>
      </c>
      <c r="W42" s="264">
        <v>12</v>
      </c>
      <c r="X42" s="264">
        <v>10165</v>
      </c>
      <c r="Y42" s="264">
        <v>982</v>
      </c>
      <c r="Z42" s="264">
        <v>298</v>
      </c>
      <c r="AA42" s="264">
        <v>1038</v>
      </c>
    </row>
    <row r="43" spans="1:27" s="10" customFormat="1" ht="14.1" customHeight="1" x14ac:dyDescent="0.25">
      <c r="A43" s="682" t="s">
        <v>388</v>
      </c>
      <c r="B43" s="14" t="s">
        <v>103</v>
      </c>
      <c r="C43" s="46">
        <f t="shared" si="1"/>
        <v>42955</v>
      </c>
      <c r="D43" s="46">
        <f t="shared" si="3"/>
        <v>41807</v>
      </c>
      <c r="E43" s="46">
        <v>59</v>
      </c>
      <c r="F43" s="46">
        <v>33</v>
      </c>
      <c r="G43" s="46">
        <v>982</v>
      </c>
      <c r="H43" s="46">
        <v>361</v>
      </c>
      <c r="I43" s="46">
        <v>6663</v>
      </c>
      <c r="J43" s="46">
        <v>2819</v>
      </c>
      <c r="K43" s="46">
        <v>2144</v>
      </c>
      <c r="L43" s="46">
        <v>337</v>
      </c>
      <c r="M43" s="46">
        <v>1107</v>
      </c>
      <c r="N43" s="46">
        <v>62</v>
      </c>
      <c r="O43" s="46">
        <v>2229</v>
      </c>
      <c r="P43" s="46">
        <v>1106</v>
      </c>
      <c r="Q43" s="46">
        <v>9738</v>
      </c>
      <c r="R43" s="46">
        <v>2307</v>
      </c>
      <c r="S43" s="46">
        <v>162</v>
      </c>
      <c r="T43" s="46">
        <v>5104</v>
      </c>
      <c r="U43" s="46">
        <v>513</v>
      </c>
      <c r="V43" s="46">
        <v>42</v>
      </c>
      <c r="W43" s="46">
        <v>3</v>
      </c>
      <c r="X43" s="46">
        <v>5253</v>
      </c>
      <c r="Y43" s="46">
        <v>531</v>
      </c>
      <c r="Z43" s="46">
        <v>252</v>
      </c>
      <c r="AA43" s="46">
        <v>1148</v>
      </c>
    </row>
    <row r="44" spans="1:27" s="10" customFormat="1" ht="14.1" customHeight="1" x14ac:dyDescent="0.25">
      <c r="A44" s="682"/>
      <c r="B44" s="14" t="s">
        <v>104</v>
      </c>
      <c r="C44" s="46">
        <f t="shared" si="1"/>
        <v>22864</v>
      </c>
      <c r="D44" s="46">
        <f t="shared" si="3"/>
        <v>22761</v>
      </c>
      <c r="E44" s="47">
        <v>44</v>
      </c>
      <c r="F44" s="47">
        <v>27</v>
      </c>
      <c r="G44" s="47">
        <v>630</v>
      </c>
      <c r="H44" s="47">
        <v>221</v>
      </c>
      <c r="I44" s="47">
        <v>3378</v>
      </c>
      <c r="J44" s="47">
        <v>1563</v>
      </c>
      <c r="K44" s="47">
        <v>1237</v>
      </c>
      <c r="L44" s="47">
        <v>188</v>
      </c>
      <c r="M44" s="47">
        <v>702</v>
      </c>
      <c r="N44" s="47">
        <v>48</v>
      </c>
      <c r="O44" s="47">
        <v>1275</v>
      </c>
      <c r="P44" s="47">
        <v>594</v>
      </c>
      <c r="Q44" s="47">
        <v>5764</v>
      </c>
      <c r="R44" s="47">
        <v>1411</v>
      </c>
      <c r="S44" s="47">
        <v>38</v>
      </c>
      <c r="T44" s="47">
        <v>2710</v>
      </c>
      <c r="U44" s="47">
        <v>274</v>
      </c>
      <c r="V44" s="47">
        <v>27</v>
      </c>
      <c r="W44" s="47">
        <v>3</v>
      </c>
      <c r="X44" s="47">
        <v>2347</v>
      </c>
      <c r="Y44" s="47">
        <v>186</v>
      </c>
      <c r="Z44" s="47">
        <v>94</v>
      </c>
      <c r="AA44" s="47">
        <v>103</v>
      </c>
    </row>
    <row r="45" spans="1:27" s="10" customFormat="1" ht="14.1" customHeight="1" x14ac:dyDescent="0.25">
      <c r="A45" s="682"/>
      <c r="B45" s="14" t="s">
        <v>105</v>
      </c>
      <c r="C45" s="313">
        <f t="shared" si="1"/>
        <v>20091</v>
      </c>
      <c r="D45" s="46">
        <f t="shared" si="3"/>
        <v>19046</v>
      </c>
      <c r="E45" s="47">
        <v>15</v>
      </c>
      <c r="F45" s="47">
        <v>6</v>
      </c>
      <c r="G45" s="47">
        <v>352</v>
      </c>
      <c r="H45" s="47">
        <v>140</v>
      </c>
      <c r="I45" s="47">
        <v>3285</v>
      </c>
      <c r="J45" s="47">
        <v>1256</v>
      </c>
      <c r="K45" s="47">
        <v>907</v>
      </c>
      <c r="L45" s="47">
        <v>149</v>
      </c>
      <c r="M45" s="47">
        <v>405</v>
      </c>
      <c r="N45" s="47">
        <v>14</v>
      </c>
      <c r="O45" s="47">
        <v>954</v>
      </c>
      <c r="P45" s="47">
        <v>512</v>
      </c>
      <c r="Q45" s="47">
        <v>3974</v>
      </c>
      <c r="R45" s="47">
        <v>896</v>
      </c>
      <c r="S45" s="47">
        <v>124</v>
      </c>
      <c r="T45" s="47">
        <v>2394</v>
      </c>
      <c r="U45" s="47">
        <v>239</v>
      </c>
      <c r="V45" s="47">
        <v>15</v>
      </c>
      <c r="W45" s="47" t="s">
        <v>23</v>
      </c>
      <c r="X45" s="47">
        <v>2906</v>
      </c>
      <c r="Y45" s="47">
        <v>345</v>
      </c>
      <c r="Z45" s="47">
        <v>158</v>
      </c>
      <c r="AA45" s="47">
        <v>1045</v>
      </c>
    </row>
    <row r="46" spans="1:27" s="10" customFormat="1" ht="14.1" customHeight="1" x14ac:dyDescent="0.25">
      <c r="A46" s="708" t="s">
        <v>389</v>
      </c>
      <c r="B46" s="14" t="s">
        <v>103</v>
      </c>
      <c r="C46" s="263">
        <f t="shared" si="1"/>
        <v>57077</v>
      </c>
      <c r="D46" s="263">
        <f t="shared" si="3"/>
        <v>55846</v>
      </c>
      <c r="E46" s="263">
        <v>67</v>
      </c>
      <c r="F46" s="263">
        <v>42</v>
      </c>
      <c r="G46" s="263">
        <v>1267</v>
      </c>
      <c r="H46" s="263">
        <v>510</v>
      </c>
      <c r="I46" s="263">
        <v>8960</v>
      </c>
      <c r="J46" s="263">
        <v>4455</v>
      </c>
      <c r="K46" s="263">
        <v>2748</v>
      </c>
      <c r="L46" s="263">
        <v>462</v>
      </c>
      <c r="M46" s="263">
        <v>1754</v>
      </c>
      <c r="N46" s="263">
        <v>139</v>
      </c>
      <c r="O46" s="263">
        <v>3689</v>
      </c>
      <c r="P46" s="263">
        <v>1689</v>
      </c>
      <c r="Q46" s="263">
        <v>11915</v>
      </c>
      <c r="R46" s="263">
        <v>3209</v>
      </c>
      <c r="S46" s="263">
        <v>210</v>
      </c>
      <c r="T46" s="263">
        <v>7309</v>
      </c>
      <c r="U46" s="263">
        <v>861</v>
      </c>
      <c r="V46" s="263">
        <v>33</v>
      </c>
      <c r="W46" s="263">
        <v>7</v>
      </c>
      <c r="X46" s="263">
        <v>5772</v>
      </c>
      <c r="Y46" s="263">
        <v>547</v>
      </c>
      <c r="Z46" s="263">
        <v>201</v>
      </c>
      <c r="AA46" s="263">
        <v>1231</v>
      </c>
    </row>
    <row r="47" spans="1:27" s="10" customFormat="1" ht="14.1" customHeight="1" x14ac:dyDescent="0.25">
      <c r="A47" s="708"/>
      <c r="B47" s="14" t="s">
        <v>104</v>
      </c>
      <c r="C47" s="263">
        <f t="shared" si="1"/>
        <v>29760</v>
      </c>
      <c r="D47" s="263">
        <f t="shared" si="3"/>
        <v>29628</v>
      </c>
      <c r="E47" s="264">
        <v>52</v>
      </c>
      <c r="F47" s="264">
        <v>32</v>
      </c>
      <c r="G47" s="264">
        <v>817</v>
      </c>
      <c r="H47" s="264">
        <v>322</v>
      </c>
      <c r="I47" s="264">
        <v>4414</v>
      </c>
      <c r="J47" s="264">
        <v>2403</v>
      </c>
      <c r="K47" s="264">
        <v>1475</v>
      </c>
      <c r="L47" s="264">
        <v>261</v>
      </c>
      <c r="M47" s="264">
        <v>1077</v>
      </c>
      <c r="N47" s="264">
        <v>95</v>
      </c>
      <c r="O47" s="264">
        <v>1956</v>
      </c>
      <c r="P47" s="264">
        <v>939</v>
      </c>
      <c r="Q47" s="264">
        <v>6760</v>
      </c>
      <c r="R47" s="264">
        <v>1853</v>
      </c>
      <c r="S47" s="264">
        <v>33</v>
      </c>
      <c r="T47" s="264">
        <v>3948</v>
      </c>
      <c r="U47" s="264">
        <v>437</v>
      </c>
      <c r="V47" s="264">
        <v>19</v>
      </c>
      <c r="W47" s="264">
        <v>5</v>
      </c>
      <c r="X47" s="264">
        <v>2471</v>
      </c>
      <c r="Y47" s="264">
        <v>171</v>
      </c>
      <c r="Z47" s="264">
        <v>88</v>
      </c>
      <c r="AA47" s="264">
        <v>132</v>
      </c>
    </row>
    <row r="48" spans="1:27" s="10" customFormat="1" ht="14.1" customHeight="1" x14ac:dyDescent="0.25">
      <c r="A48" s="708"/>
      <c r="B48" s="14" t="s">
        <v>105</v>
      </c>
      <c r="C48" s="263">
        <f t="shared" si="1"/>
        <v>27317</v>
      </c>
      <c r="D48" s="263">
        <f t="shared" si="3"/>
        <v>26218</v>
      </c>
      <c r="E48" s="264">
        <v>15</v>
      </c>
      <c r="F48" s="264">
        <v>10</v>
      </c>
      <c r="G48" s="264">
        <v>450</v>
      </c>
      <c r="H48" s="264">
        <v>188</v>
      </c>
      <c r="I48" s="264">
        <v>4546</v>
      </c>
      <c r="J48" s="264">
        <v>2052</v>
      </c>
      <c r="K48" s="264">
        <v>1273</v>
      </c>
      <c r="L48" s="264">
        <v>201</v>
      </c>
      <c r="M48" s="264">
        <v>677</v>
      </c>
      <c r="N48" s="264">
        <v>44</v>
      </c>
      <c r="O48" s="264">
        <v>1733</v>
      </c>
      <c r="P48" s="264">
        <v>750</v>
      </c>
      <c r="Q48" s="264">
        <v>5155</v>
      </c>
      <c r="R48" s="264">
        <v>1356</v>
      </c>
      <c r="S48" s="264">
        <v>177</v>
      </c>
      <c r="T48" s="264">
        <v>3361</v>
      </c>
      <c r="U48" s="264">
        <v>424</v>
      </c>
      <c r="V48" s="264">
        <v>14</v>
      </c>
      <c r="W48" s="264">
        <v>2</v>
      </c>
      <c r="X48" s="264">
        <v>3301</v>
      </c>
      <c r="Y48" s="264">
        <v>376</v>
      </c>
      <c r="Z48" s="264">
        <v>113</v>
      </c>
      <c r="AA48" s="264">
        <v>1099</v>
      </c>
    </row>
    <row r="49" spans="1:27" s="10" customFormat="1" ht="14.1" customHeight="1" x14ac:dyDescent="0.25">
      <c r="A49" s="682" t="s">
        <v>390</v>
      </c>
      <c r="B49" s="14" t="s">
        <v>103</v>
      </c>
      <c r="C49" s="263">
        <f t="shared" si="1"/>
        <v>9669</v>
      </c>
      <c r="D49" s="263">
        <f t="shared" si="3"/>
        <v>9585</v>
      </c>
      <c r="E49" s="263">
        <v>4</v>
      </c>
      <c r="F49" s="263">
        <v>8</v>
      </c>
      <c r="G49" s="263">
        <v>94</v>
      </c>
      <c r="H49" s="263">
        <v>66</v>
      </c>
      <c r="I49" s="263">
        <v>776</v>
      </c>
      <c r="J49" s="263">
        <v>511</v>
      </c>
      <c r="K49" s="263">
        <v>220</v>
      </c>
      <c r="L49" s="263">
        <v>105</v>
      </c>
      <c r="M49" s="263">
        <v>238</v>
      </c>
      <c r="N49" s="263">
        <v>30</v>
      </c>
      <c r="O49" s="263">
        <v>657</v>
      </c>
      <c r="P49" s="263">
        <v>380</v>
      </c>
      <c r="Q49" s="263">
        <v>1616</v>
      </c>
      <c r="R49" s="263">
        <v>789</v>
      </c>
      <c r="S49" s="263">
        <v>103</v>
      </c>
      <c r="T49" s="263">
        <v>1982</v>
      </c>
      <c r="U49" s="263">
        <v>393</v>
      </c>
      <c r="V49" s="263">
        <v>5</v>
      </c>
      <c r="W49" s="263">
        <v>2</v>
      </c>
      <c r="X49" s="263">
        <v>1409</v>
      </c>
      <c r="Y49" s="263">
        <v>190</v>
      </c>
      <c r="Z49" s="263">
        <v>7</v>
      </c>
      <c r="AA49" s="263">
        <v>84</v>
      </c>
    </row>
    <row r="50" spans="1:27" s="10" customFormat="1" ht="14.1" customHeight="1" x14ac:dyDescent="0.25">
      <c r="A50" s="682"/>
      <c r="B50" s="14" t="s">
        <v>104</v>
      </c>
      <c r="C50" s="263">
        <f t="shared" si="1"/>
        <v>5322</v>
      </c>
      <c r="D50" s="263">
        <f t="shared" si="3"/>
        <v>5310</v>
      </c>
      <c r="E50" s="264">
        <v>4</v>
      </c>
      <c r="F50" s="264">
        <v>5</v>
      </c>
      <c r="G50" s="264">
        <v>53</v>
      </c>
      <c r="H50" s="264">
        <v>39</v>
      </c>
      <c r="I50" s="264">
        <v>370</v>
      </c>
      <c r="J50" s="264">
        <v>254</v>
      </c>
      <c r="K50" s="264">
        <v>140</v>
      </c>
      <c r="L50" s="264">
        <v>62</v>
      </c>
      <c r="M50" s="264">
        <v>130</v>
      </c>
      <c r="N50" s="264">
        <v>26</v>
      </c>
      <c r="O50" s="264">
        <v>436</v>
      </c>
      <c r="P50" s="264">
        <v>233</v>
      </c>
      <c r="Q50" s="264">
        <v>973</v>
      </c>
      <c r="R50" s="264">
        <v>491</v>
      </c>
      <c r="S50" s="264">
        <v>19</v>
      </c>
      <c r="T50" s="264">
        <v>1112</v>
      </c>
      <c r="U50" s="264">
        <v>256</v>
      </c>
      <c r="V50" s="264">
        <v>3</v>
      </c>
      <c r="W50" s="264">
        <v>1</v>
      </c>
      <c r="X50" s="264">
        <v>600</v>
      </c>
      <c r="Y50" s="264">
        <v>98</v>
      </c>
      <c r="Z50" s="264">
        <v>5</v>
      </c>
      <c r="AA50" s="264">
        <v>12</v>
      </c>
    </row>
    <row r="51" spans="1:27" s="10" customFormat="1" ht="14.1" customHeight="1" thickBot="1" x14ac:dyDescent="0.3">
      <c r="A51" s="710"/>
      <c r="B51" s="15" t="s">
        <v>105</v>
      </c>
      <c r="C51" s="314">
        <f t="shared" si="1"/>
        <v>4347</v>
      </c>
      <c r="D51" s="315">
        <f>SUM(E51:Z51)</f>
        <v>4275</v>
      </c>
      <c r="E51" s="48" t="s">
        <v>23</v>
      </c>
      <c r="F51" s="48">
        <v>3</v>
      </c>
      <c r="G51" s="48">
        <v>41</v>
      </c>
      <c r="H51" s="48">
        <v>27</v>
      </c>
      <c r="I51" s="48">
        <v>406</v>
      </c>
      <c r="J51" s="48">
        <v>257</v>
      </c>
      <c r="K51" s="48">
        <v>80</v>
      </c>
      <c r="L51" s="48">
        <v>43</v>
      </c>
      <c r="M51" s="48">
        <v>108</v>
      </c>
      <c r="N51" s="48">
        <v>4</v>
      </c>
      <c r="O51" s="48">
        <v>221</v>
      </c>
      <c r="P51" s="48">
        <v>147</v>
      </c>
      <c r="Q51" s="48">
        <v>643</v>
      </c>
      <c r="R51" s="48">
        <v>298</v>
      </c>
      <c r="S51" s="48">
        <v>84</v>
      </c>
      <c r="T51" s="48">
        <v>870</v>
      </c>
      <c r="U51" s="48">
        <v>137</v>
      </c>
      <c r="V51" s="48">
        <v>2</v>
      </c>
      <c r="W51" s="48">
        <v>1</v>
      </c>
      <c r="X51" s="48">
        <v>809</v>
      </c>
      <c r="Y51" s="48">
        <v>92</v>
      </c>
      <c r="Z51" s="48">
        <v>2</v>
      </c>
      <c r="AA51" s="48">
        <v>72</v>
      </c>
    </row>
    <row r="52" spans="1:27" s="132" customFormat="1" ht="14.1" customHeight="1" x14ac:dyDescent="0.25">
      <c r="A52" s="129" t="s">
        <v>102</v>
      </c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 t="s">
        <v>90</v>
      </c>
      <c r="O52" s="131"/>
      <c r="P52" s="131"/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</row>
    <row r="53" spans="1:27" s="132" customFormat="1" ht="21.95" customHeight="1" x14ac:dyDescent="0.25">
      <c r="A53" s="129"/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0"/>
      <c r="R53" s="131"/>
      <c r="S53" s="131"/>
      <c r="T53" s="131"/>
      <c r="U53" s="131"/>
      <c r="V53" s="131"/>
      <c r="W53" s="131"/>
      <c r="X53" s="131"/>
      <c r="Y53" s="131"/>
      <c r="Z53" s="131"/>
      <c r="AA53" s="131"/>
    </row>
    <row r="54" spans="1:27" s="132" customFormat="1" ht="21.95" customHeight="1" x14ac:dyDescent="0.25">
      <c r="A54" s="130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0"/>
      <c r="R54" s="131"/>
      <c r="S54" s="131"/>
      <c r="T54" s="131"/>
      <c r="U54" s="131"/>
      <c r="V54" s="131"/>
      <c r="W54" s="131"/>
      <c r="X54" s="131"/>
      <c r="Y54" s="131"/>
      <c r="Z54" s="131"/>
      <c r="AA54" s="131"/>
    </row>
    <row r="55" spans="1:27" s="132" customFormat="1" ht="21.95" customHeight="1" x14ac:dyDescent="0.25">
      <c r="A55" s="130"/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0"/>
      <c r="R55" s="131"/>
      <c r="S55" s="131"/>
      <c r="T55" s="131"/>
      <c r="U55" s="131"/>
      <c r="V55" s="131"/>
      <c r="W55" s="131"/>
      <c r="X55" s="131"/>
      <c r="Y55" s="131"/>
      <c r="Z55" s="131"/>
      <c r="AA55" s="131"/>
    </row>
    <row r="56" spans="1:27" s="132" customFormat="1" ht="21.95" customHeight="1" x14ac:dyDescent="0.25">
      <c r="A56" s="130"/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7" s="132" customFormat="1" ht="21.95" customHeight="1" x14ac:dyDescent="0.25">
      <c r="A57" s="130"/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0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7" s="132" customFormat="1" ht="21.95" customHeight="1" x14ac:dyDescent="0.25">
      <c r="A58" s="130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0"/>
      <c r="R58" s="131"/>
      <c r="S58" s="131"/>
      <c r="T58" s="131"/>
      <c r="U58" s="131"/>
      <c r="V58" s="131"/>
      <c r="W58" s="131"/>
      <c r="X58" s="131"/>
      <c r="Y58" s="131"/>
      <c r="Z58" s="131"/>
      <c r="AA58" s="131"/>
    </row>
    <row r="59" spans="1:27" s="132" customFormat="1" ht="21.95" customHeight="1" x14ac:dyDescent="0.25">
      <c r="A59" s="130"/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</row>
  </sheetData>
  <mergeCells count="33">
    <mergeCell ref="A34:A36"/>
    <mergeCell ref="A43:A45"/>
    <mergeCell ref="A46:A48"/>
    <mergeCell ref="A49:A51"/>
    <mergeCell ref="K5:L5"/>
    <mergeCell ref="E5:H5"/>
    <mergeCell ref="I5:J6"/>
    <mergeCell ref="A25:A27"/>
    <mergeCell ref="A28:A30"/>
    <mergeCell ref="A37:A39"/>
    <mergeCell ref="A40:A42"/>
    <mergeCell ref="A10:A12"/>
    <mergeCell ref="A13:A15"/>
    <mergeCell ref="A16:A18"/>
    <mergeCell ref="A19:A21"/>
    <mergeCell ref="A22:A24"/>
    <mergeCell ref="A31:A33"/>
    <mergeCell ref="A8:A9"/>
    <mergeCell ref="E6:F6"/>
    <mergeCell ref="G6:H6"/>
    <mergeCell ref="O6:P6"/>
    <mergeCell ref="O5:S5"/>
    <mergeCell ref="AA5:AA7"/>
    <mergeCell ref="A2:M2"/>
    <mergeCell ref="Q6:S6"/>
    <mergeCell ref="Z5:Z7"/>
    <mergeCell ref="N2:AA2"/>
    <mergeCell ref="K6:L6"/>
    <mergeCell ref="D4:M4"/>
    <mergeCell ref="N4:Z4"/>
    <mergeCell ref="T5:U6"/>
    <mergeCell ref="V5:W6"/>
    <mergeCell ref="X5:Y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D82610F7-A82A-462C-9907-857DAC35EF02}">
            <xm:f>SUM('2-3 續'!$G6:$X6)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C10:C51</xm:sqref>
        </x14:conditionalFormatting>
        <x14:conditionalFormatting xmlns:xm="http://schemas.microsoft.com/office/excel/2006/main">
          <x14:cfRule type="cellIs" priority="1" operator="notEqual" id="{32599AA4-38B5-4E0B-A54A-5D81AE4D7EB3}">
            <xm:f>'2-5 續'!C10</xm:f>
            <x14:dxf>
              <fill>
                <patternFill>
                  <bgColor theme="8"/>
                </patternFill>
              </fill>
            </x14:dxf>
          </x14:cfRule>
          <xm:sqref>C10:AA12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view="pageBreakPreview" zoomScale="70" zoomScaleNormal="120" zoomScaleSheetLayoutView="70" workbookViewId="0">
      <pane xSplit="1" ySplit="5" topLeftCell="B6" activePane="bottomRight" state="frozen"/>
      <selection pane="topRight"/>
      <selection pane="bottomLeft"/>
      <selection pane="bottomRight" activeCell="H2" sqref="H2:P2"/>
    </sheetView>
  </sheetViews>
  <sheetFormatPr defaultColWidth="10.625" defaultRowHeight="12.95" customHeight="1" x14ac:dyDescent="0.25"/>
  <cols>
    <col min="1" max="1" width="21.125" style="6" customWidth="1"/>
    <col min="2" max="7" width="10.625" style="2" customWidth="1"/>
    <col min="8" max="15" width="9.625" style="2" customWidth="1"/>
    <col min="16" max="16" width="9.625" style="7" customWidth="1"/>
    <col min="17" max="16384" width="10.625" style="3"/>
  </cols>
  <sheetData>
    <row r="1" spans="1:16" s="54" customFormat="1" ht="18" customHeight="1" x14ac:dyDescent="0.25">
      <c r="A1" s="90" t="s">
        <v>397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7" t="s">
        <v>0</v>
      </c>
    </row>
    <row r="2" spans="1:16" s="88" customFormat="1" ht="24.95" customHeight="1" x14ac:dyDescent="0.25">
      <c r="A2" s="640" t="s">
        <v>406</v>
      </c>
      <c r="B2" s="640"/>
      <c r="C2" s="640"/>
      <c r="D2" s="640"/>
      <c r="E2" s="640"/>
      <c r="F2" s="640"/>
      <c r="G2" s="640"/>
      <c r="H2" s="640" t="s">
        <v>79</v>
      </c>
      <c r="I2" s="640"/>
      <c r="J2" s="640"/>
      <c r="K2" s="640"/>
      <c r="L2" s="640"/>
      <c r="M2" s="640"/>
      <c r="N2" s="640"/>
      <c r="O2" s="640"/>
      <c r="P2" s="640"/>
    </row>
    <row r="3" spans="1:16" s="64" customFormat="1" ht="15" customHeight="1" thickBot="1" x14ac:dyDescent="0.3">
      <c r="A3" s="58"/>
      <c r="B3" s="61"/>
      <c r="C3" s="61"/>
      <c r="D3" s="61"/>
      <c r="E3" s="61"/>
      <c r="F3" s="61"/>
      <c r="G3" s="93" t="s">
        <v>170</v>
      </c>
      <c r="H3" s="93"/>
      <c r="I3" s="61"/>
      <c r="J3" s="61"/>
      <c r="K3" s="61"/>
      <c r="L3" s="61"/>
      <c r="M3" s="61"/>
      <c r="N3" s="61"/>
      <c r="O3" s="61"/>
      <c r="P3" s="93" t="s">
        <v>10</v>
      </c>
    </row>
    <row r="4" spans="1:16" s="64" customFormat="1" ht="21.95" customHeight="1" x14ac:dyDescent="0.25">
      <c r="A4" s="295" t="s">
        <v>212</v>
      </c>
      <c r="B4" s="641" t="s">
        <v>407</v>
      </c>
      <c r="C4" s="629"/>
      <c r="D4" s="630"/>
      <c r="E4" s="628" t="s">
        <v>408</v>
      </c>
      <c r="F4" s="629"/>
      <c r="G4" s="630"/>
      <c r="H4" s="629" t="s">
        <v>409</v>
      </c>
      <c r="I4" s="629"/>
      <c r="J4" s="630"/>
      <c r="K4" s="628" t="s">
        <v>410</v>
      </c>
      <c r="L4" s="629"/>
      <c r="M4" s="630"/>
      <c r="N4" s="628" t="s">
        <v>411</v>
      </c>
      <c r="O4" s="629"/>
      <c r="P4" s="629"/>
    </row>
    <row r="5" spans="1:16" s="64" customFormat="1" ht="32.1" customHeight="1" thickBot="1" x14ac:dyDescent="0.3">
      <c r="A5" s="296" t="s">
        <v>80</v>
      </c>
      <c r="B5" s="306" t="s">
        <v>211</v>
      </c>
      <c r="C5" s="306" t="s">
        <v>154</v>
      </c>
      <c r="D5" s="306" t="s">
        <v>155</v>
      </c>
      <c r="E5" s="306" t="s">
        <v>211</v>
      </c>
      <c r="F5" s="306" t="s">
        <v>154</v>
      </c>
      <c r="G5" s="74" t="s">
        <v>155</v>
      </c>
      <c r="H5" s="75" t="s">
        <v>211</v>
      </c>
      <c r="I5" s="75" t="s">
        <v>154</v>
      </c>
      <c r="J5" s="306" t="s">
        <v>155</v>
      </c>
      <c r="K5" s="306" t="s">
        <v>211</v>
      </c>
      <c r="L5" s="306" t="s">
        <v>154</v>
      </c>
      <c r="M5" s="306" t="s">
        <v>155</v>
      </c>
      <c r="N5" s="306" t="s">
        <v>211</v>
      </c>
      <c r="O5" s="306" t="s">
        <v>154</v>
      </c>
      <c r="P5" s="125" t="s">
        <v>155</v>
      </c>
    </row>
    <row r="6" spans="1:16" s="64" customFormat="1" ht="22.5" customHeight="1" x14ac:dyDescent="0.25">
      <c r="A6" s="120" t="s">
        <v>311</v>
      </c>
      <c r="B6" s="103">
        <v>1958686</v>
      </c>
      <c r="C6" s="104">
        <v>991492</v>
      </c>
      <c r="D6" s="104">
        <v>967194</v>
      </c>
      <c r="E6" s="104">
        <v>919940</v>
      </c>
      <c r="F6" s="104">
        <v>497840</v>
      </c>
      <c r="G6" s="104">
        <v>422100</v>
      </c>
      <c r="H6" s="104">
        <v>849854</v>
      </c>
      <c r="I6" s="104">
        <v>427139</v>
      </c>
      <c r="J6" s="104">
        <v>422715</v>
      </c>
      <c r="K6" s="104">
        <v>113268</v>
      </c>
      <c r="L6" s="104">
        <v>52584</v>
      </c>
      <c r="M6" s="104">
        <v>60684</v>
      </c>
      <c r="N6" s="104">
        <v>75624</v>
      </c>
      <c r="O6" s="104">
        <v>13929</v>
      </c>
      <c r="P6" s="104">
        <v>61695</v>
      </c>
    </row>
    <row r="7" spans="1:16" s="64" customFormat="1" ht="22.5" customHeight="1" x14ac:dyDescent="0.25">
      <c r="A7" s="120" t="s">
        <v>312</v>
      </c>
      <c r="B7" s="103">
        <v>1978782</v>
      </c>
      <c r="C7" s="104">
        <v>999065</v>
      </c>
      <c r="D7" s="104">
        <v>979717</v>
      </c>
      <c r="E7" s="104">
        <v>925831</v>
      </c>
      <c r="F7" s="104">
        <v>500920</v>
      </c>
      <c r="G7" s="104">
        <v>424911</v>
      </c>
      <c r="H7" s="104">
        <v>855059</v>
      </c>
      <c r="I7" s="104">
        <v>428378</v>
      </c>
      <c r="J7" s="104">
        <v>426681</v>
      </c>
      <c r="K7" s="104">
        <v>119562</v>
      </c>
      <c r="L7" s="104">
        <v>55477</v>
      </c>
      <c r="M7" s="104">
        <v>64085</v>
      </c>
      <c r="N7" s="104">
        <v>78330</v>
      </c>
      <c r="O7" s="104">
        <v>14290</v>
      </c>
      <c r="P7" s="104">
        <v>64040</v>
      </c>
    </row>
    <row r="8" spans="1:16" s="64" customFormat="1" ht="22.5" customHeight="1" x14ac:dyDescent="0.25">
      <c r="A8" s="120" t="s">
        <v>313</v>
      </c>
      <c r="B8" s="103">
        <v>2002060</v>
      </c>
      <c r="C8" s="104">
        <v>1009274</v>
      </c>
      <c r="D8" s="104">
        <v>992786</v>
      </c>
      <c r="E8" s="104">
        <v>930610</v>
      </c>
      <c r="F8" s="104">
        <v>503933</v>
      </c>
      <c r="G8" s="104">
        <v>426677</v>
      </c>
      <c r="H8" s="104">
        <v>863580</v>
      </c>
      <c r="I8" s="104">
        <v>432113</v>
      </c>
      <c r="J8" s="104">
        <v>431467</v>
      </c>
      <c r="K8" s="104">
        <v>126761</v>
      </c>
      <c r="L8" s="104">
        <v>58697</v>
      </c>
      <c r="M8" s="104">
        <v>68064</v>
      </c>
      <c r="N8" s="104">
        <v>81109</v>
      </c>
      <c r="O8" s="104">
        <v>14531</v>
      </c>
      <c r="P8" s="104">
        <v>66578</v>
      </c>
    </row>
    <row r="9" spans="1:16" s="64" customFormat="1" ht="22.5" customHeight="1" x14ac:dyDescent="0.25">
      <c r="A9" s="120" t="s">
        <v>314</v>
      </c>
      <c r="B9" s="103">
        <v>2013305</v>
      </c>
      <c r="C9" s="104">
        <v>1013618</v>
      </c>
      <c r="D9" s="104">
        <v>999687</v>
      </c>
      <c r="E9" s="104">
        <v>925862</v>
      </c>
      <c r="F9" s="104">
        <v>501504</v>
      </c>
      <c r="G9" s="104">
        <v>424358</v>
      </c>
      <c r="H9" s="104">
        <v>871428</v>
      </c>
      <c r="I9" s="104">
        <v>436165</v>
      </c>
      <c r="J9" s="104">
        <v>435263</v>
      </c>
      <c r="K9" s="104">
        <v>132297</v>
      </c>
      <c r="L9" s="104">
        <v>61222</v>
      </c>
      <c r="M9" s="104">
        <v>71075</v>
      </c>
      <c r="N9" s="104">
        <v>83718</v>
      </c>
      <c r="O9" s="104">
        <v>14727</v>
      </c>
      <c r="P9" s="104">
        <v>68991</v>
      </c>
    </row>
    <row r="10" spans="1:16" s="64" customFormat="1" ht="22.5" customHeight="1" x14ac:dyDescent="0.25">
      <c r="A10" s="120" t="s">
        <v>315</v>
      </c>
      <c r="B10" s="103">
        <v>2030161</v>
      </c>
      <c r="C10" s="104">
        <v>1020819</v>
      </c>
      <c r="D10" s="104">
        <v>1009342</v>
      </c>
      <c r="E10" s="104">
        <v>928851</v>
      </c>
      <c r="F10" s="104">
        <v>502946</v>
      </c>
      <c r="G10" s="104">
        <v>425905</v>
      </c>
      <c r="H10" s="104">
        <v>877066</v>
      </c>
      <c r="I10" s="104">
        <v>439022</v>
      </c>
      <c r="J10" s="104">
        <v>438044</v>
      </c>
      <c r="K10" s="104">
        <v>137921</v>
      </c>
      <c r="L10" s="104">
        <v>63760</v>
      </c>
      <c r="M10" s="104">
        <v>74161</v>
      </c>
      <c r="N10" s="104">
        <v>86323</v>
      </c>
      <c r="O10" s="104">
        <v>15091</v>
      </c>
      <c r="P10" s="104">
        <v>71232</v>
      </c>
    </row>
    <row r="11" spans="1:16" s="64" customFormat="1" ht="22.5" customHeight="1" x14ac:dyDescent="0.25">
      <c r="A11" s="120" t="s">
        <v>316</v>
      </c>
      <c r="B11" s="103">
        <v>2044023</v>
      </c>
      <c r="C11" s="104">
        <v>1026657</v>
      </c>
      <c r="D11" s="104">
        <v>1017366</v>
      </c>
      <c r="E11" s="104">
        <v>928564</v>
      </c>
      <c r="F11" s="104">
        <v>503099</v>
      </c>
      <c r="G11" s="104">
        <v>425465</v>
      </c>
      <c r="H11" s="104">
        <v>883565</v>
      </c>
      <c r="I11" s="104">
        <v>442291</v>
      </c>
      <c r="J11" s="104">
        <v>441274</v>
      </c>
      <c r="K11" s="104">
        <v>142906</v>
      </c>
      <c r="L11" s="104">
        <v>65957</v>
      </c>
      <c r="M11" s="104">
        <v>76949</v>
      </c>
      <c r="N11" s="104">
        <v>88988</v>
      </c>
      <c r="O11" s="104">
        <v>15310</v>
      </c>
      <c r="P11" s="104">
        <v>73678</v>
      </c>
    </row>
    <row r="12" spans="1:16" s="64" customFormat="1" ht="22.5" customHeight="1" x14ac:dyDescent="0.25">
      <c r="A12" s="120" t="s">
        <v>317</v>
      </c>
      <c r="B12" s="103">
        <v>2058328</v>
      </c>
      <c r="C12" s="104">
        <v>1032625</v>
      </c>
      <c r="D12" s="104">
        <v>1025703</v>
      </c>
      <c r="E12" s="104">
        <v>929225</v>
      </c>
      <c r="F12" s="104">
        <v>503565</v>
      </c>
      <c r="G12" s="104">
        <v>425660</v>
      </c>
      <c r="H12" s="104">
        <v>889917</v>
      </c>
      <c r="I12" s="104">
        <v>445487</v>
      </c>
      <c r="J12" s="104">
        <v>444430</v>
      </c>
      <c r="K12" s="104">
        <v>147524</v>
      </c>
      <c r="L12" s="104">
        <v>67992</v>
      </c>
      <c r="M12" s="104">
        <v>79532</v>
      </c>
      <c r="N12" s="104">
        <v>91662</v>
      </c>
      <c r="O12" s="104">
        <v>15581</v>
      </c>
      <c r="P12" s="104">
        <v>76081</v>
      </c>
    </row>
    <row r="13" spans="1:16" s="64" customFormat="1" ht="22.5" customHeight="1" x14ac:dyDescent="0.25">
      <c r="A13" s="120" t="s">
        <v>412</v>
      </c>
      <c r="B13" s="103">
        <v>2105780</v>
      </c>
      <c r="C13" s="104">
        <v>1053001</v>
      </c>
      <c r="D13" s="104">
        <v>1052779</v>
      </c>
      <c r="E13" s="104">
        <v>940494</v>
      </c>
      <c r="F13" s="104">
        <v>509132</v>
      </c>
      <c r="G13" s="104">
        <v>431362</v>
      </c>
      <c r="H13" s="104">
        <v>917697</v>
      </c>
      <c r="I13" s="104">
        <v>457525</v>
      </c>
      <c r="J13" s="104">
        <v>460172</v>
      </c>
      <c r="K13" s="104">
        <v>152929</v>
      </c>
      <c r="L13" s="104">
        <v>70408</v>
      </c>
      <c r="M13" s="104">
        <v>82521</v>
      </c>
      <c r="N13" s="104">
        <v>94660</v>
      </c>
      <c r="O13" s="104">
        <v>15936</v>
      </c>
      <c r="P13" s="104">
        <v>78724</v>
      </c>
    </row>
    <row r="14" spans="1:16" s="64" customFormat="1" ht="22.5" customHeight="1" x14ac:dyDescent="0.25">
      <c r="A14" s="120" t="s">
        <v>413</v>
      </c>
      <c r="B14" s="103">
        <v>2147763</v>
      </c>
      <c r="C14" s="104">
        <v>1071564</v>
      </c>
      <c r="D14" s="104">
        <v>1076199</v>
      </c>
      <c r="E14" s="104">
        <v>951589</v>
      </c>
      <c r="F14" s="104">
        <v>514736</v>
      </c>
      <c r="G14" s="104">
        <v>436853</v>
      </c>
      <c r="H14" s="104">
        <v>939331</v>
      </c>
      <c r="I14" s="104">
        <v>467526</v>
      </c>
      <c r="J14" s="104">
        <v>471805</v>
      </c>
      <c r="K14" s="104">
        <v>159031</v>
      </c>
      <c r="L14" s="104">
        <v>73014</v>
      </c>
      <c r="M14" s="104">
        <v>86017</v>
      </c>
      <c r="N14" s="104">
        <v>97812</v>
      </c>
      <c r="O14" s="104">
        <v>16288</v>
      </c>
      <c r="P14" s="104">
        <v>81524</v>
      </c>
    </row>
    <row r="15" spans="1:16" s="64" customFormat="1" ht="22.5" customHeight="1" x14ac:dyDescent="0.25">
      <c r="A15" s="120" t="s">
        <v>405</v>
      </c>
      <c r="B15" s="103">
        <f>SUM(B16:B34)</f>
        <v>2188017</v>
      </c>
      <c r="C15" s="104">
        <f>SUM(C16:C34)</f>
        <v>1089619</v>
      </c>
      <c r="D15" s="104">
        <f>SUM(D16:D34)</f>
        <v>1098398</v>
      </c>
      <c r="E15" s="104">
        <f>SUM(E16:E34)</f>
        <v>963172</v>
      </c>
      <c r="F15" s="104">
        <f t="shared" ref="F15:N15" si="0">SUM(F16:F34)</f>
        <v>520819</v>
      </c>
      <c r="G15" s="104">
        <f t="shared" si="0"/>
        <v>442353</v>
      </c>
      <c r="H15" s="104">
        <f>SUM(H16:H34)</f>
        <v>958639</v>
      </c>
      <c r="I15" s="104">
        <f>SUM(I16:I34)</f>
        <v>476520</v>
      </c>
      <c r="J15" s="104">
        <f t="shared" si="0"/>
        <v>482119</v>
      </c>
      <c r="K15" s="104">
        <f t="shared" si="0"/>
        <v>165163</v>
      </c>
      <c r="L15" s="104">
        <f t="shared" si="0"/>
        <v>75612</v>
      </c>
      <c r="M15" s="104">
        <f t="shared" si="0"/>
        <v>89551</v>
      </c>
      <c r="N15" s="104">
        <f t="shared" si="0"/>
        <v>101043</v>
      </c>
      <c r="O15" s="104">
        <f>SUM(O16:O34)</f>
        <v>16668</v>
      </c>
      <c r="P15" s="104">
        <f>SUM(P16:P34)</f>
        <v>84375</v>
      </c>
    </row>
    <row r="16" spans="1:16" s="64" customFormat="1" ht="22.5" customHeight="1" x14ac:dyDescent="0.25">
      <c r="A16" s="268" t="s">
        <v>414</v>
      </c>
      <c r="B16" s="113">
        <f>SUM(C16:D16)</f>
        <v>331649</v>
      </c>
      <c r="C16" s="113">
        <f>SUM(F16,I16,L16,O16)</f>
        <v>172919</v>
      </c>
      <c r="D16" s="113">
        <f>SUM(G16,J16,M16,P16)</f>
        <v>158730</v>
      </c>
      <c r="E16" s="104">
        <f>SUM(F16:G16)</f>
        <v>331649</v>
      </c>
      <c r="F16" s="104">
        <v>172919</v>
      </c>
      <c r="G16" s="104">
        <v>158730</v>
      </c>
      <c r="H16" s="104">
        <f>SUM(I16:J16)</f>
        <v>0</v>
      </c>
      <c r="I16" s="104" t="s">
        <v>23</v>
      </c>
      <c r="J16" s="104" t="s">
        <v>23</v>
      </c>
      <c r="K16" s="104">
        <f>SUM(L16:M16)</f>
        <v>0</v>
      </c>
      <c r="L16" s="104" t="s">
        <v>23</v>
      </c>
      <c r="M16" s="104" t="s">
        <v>23</v>
      </c>
      <c r="N16" s="104">
        <f>SUM(O16:P16)</f>
        <v>0</v>
      </c>
      <c r="O16" s="104" t="s">
        <v>23</v>
      </c>
      <c r="P16" s="104" t="s">
        <v>23</v>
      </c>
    </row>
    <row r="17" spans="1:16" s="64" customFormat="1" ht="22.5" customHeight="1" x14ac:dyDescent="0.25">
      <c r="A17" s="295" t="s">
        <v>213</v>
      </c>
      <c r="B17" s="113">
        <f t="shared" ref="B17:B31" si="1">SUM(C17:D17)</f>
        <v>138989</v>
      </c>
      <c r="C17" s="113">
        <f t="shared" ref="C17:C31" si="2">SUM(F17,I17,L17,O17)</f>
        <v>72591</v>
      </c>
      <c r="D17" s="113">
        <f t="shared" ref="D17:D31" si="3">SUM(G17,J17,M17,P17)</f>
        <v>66398</v>
      </c>
      <c r="E17" s="104">
        <f t="shared" ref="E17:E34" si="4">SUM(F17:G17)</f>
        <v>138575</v>
      </c>
      <c r="F17" s="104">
        <v>72531</v>
      </c>
      <c r="G17" s="104">
        <v>66044</v>
      </c>
      <c r="H17" s="104">
        <f t="shared" ref="H17:H33" si="5">SUM(I17:J17)</f>
        <v>372</v>
      </c>
      <c r="I17" s="104">
        <v>56</v>
      </c>
      <c r="J17" s="104">
        <v>316</v>
      </c>
      <c r="K17" s="104">
        <f t="shared" ref="K17:K34" si="6">SUM(L17:M17)</f>
        <v>41</v>
      </c>
      <c r="L17" s="104">
        <v>4</v>
      </c>
      <c r="M17" s="104">
        <v>37</v>
      </c>
      <c r="N17" s="104">
        <f t="shared" ref="N17:N34" si="7">SUM(O17:P17)</f>
        <v>1</v>
      </c>
      <c r="O17" s="104" t="s">
        <v>23</v>
      </c>
      <c r="P17" s="104">
        <v>1</v>
      </c>
    </row>
    <row r="18" spans="1:16" s="64" customFormat="1" ht="22.5" customHeight="1" x14ac:dyDescent="0.25">
      <c r="A18" s="295" t="s">
        <v>214</v>
      </c>
      <c r="B18" s="113">
        <f t="shared" si="1"/>
        <v>158198</v>
      </c>
      <c r="C18" s="113">
        <f t="shared" si="2"/>
        <v>82146</v>
      </c>
      <c r="D18" s="113">
        <f t="shared" si="3"/>
        <v>76052</v>
      </c>
      <c r="E18" s="104">
        <f t="shared" si="4"/>
        <v>151090</v>
      </c>
      <c r="F18" s="104">
        <v>79860</v>
      </c>
      <c r="G18" s="104">
        <v>71230</v>
      </c>
      <c r="H18" s="104">
        <f t="shared" si="5"/>
        <v>6174</v>
      </c>
      <c r="I18" s="104">
        <v>1987</v>
      </c>
      <c r="J18" s="104">
        <v>4187</v>
      </c>
      <c r="K18" s="104">
        <f t="shared" si="6"/>
        <v>930</v>
      </c>
      <c r="L18" s="104">
        <v>298</v>
      </c>
      <c r="M18" s="104">
        <v>632</v>
      </c>
      <c r="N18" s="104">
        <f t="shared" si="7"/>
        <v>4</v>
      </c>
      <c r="O18" s="104">
        <v>1</v>
      </c>
      <c r="P18" s="104">
        <v>3</v>
      </c>
    </row>
    <row r="19" spans="1:16" s="64" customFormat="1" ht="22.5" customHeight="1" x14ac:dyDescent="0.25">
      <c r="A19" s="295" t="s">
        <v>215</v>
      </c>
      <c r="B19" s="113">
        <f t="shared" si="1"/>
        <v>158479</v>
      </c>
      <c r="C19" s="113">
        <f t="shared" si="2"/>
        <v>81747</v>
      </c>
      <c r="D19" s="113">
        <f t="shared" si="3"/>
        <v>76732</v>
      </c>
      <c r="E19" s="104">
        <f t="shared" si="4"/>
        <v>121860</v>
      </c>
      <c r="F19" s="104">
        <v>68027</v>
      </c>
      <c r="G19" s="104">
        <v>53833</v>
      </c>
      <c r="H19" s="104">
        <f t="shared" si="5"/>
        <v>33142</v>
      </c>
      <c r="I19" s="104">
        <v>12441</v>
      </c>
      <c r="J19" s="104">
        <v>20701</v>
      </c>
      <c r="K19" s="104">
        <f t="shared" si="6"/>
        <v>3428</v>
      </c>
      <c r="L19" s="104">
        <v>1273</v>
      </c>
      <c r="M19" s="104">
        <v>2155</v>
      </c>
      <c r="N19" s="104">
        <f t="shared" si="7"/>
        <v>49</v>
      </c>
      <c r="O19" s="104">
        <v>6</v>
      </c>
      <c r="P19" s="104">
        <v>43</v>
      </c>
    </row>
    <row r="20" spans="1:16" s="64" customFormat="1" ht="22.5" customHeight="1" x14ac:dyDescent="0.25">
      <c r="A20" s="295" t="s">
        <v>216</v>
      </c>
      <c r="B20" s="113">
        <f t="shared" si="1"/>
        <v>168211</v>
      </c>
      <c r="C20" s="113">
        <f t="shared" si="2"/>
        <v>83892</v>
      </c>
      <c r="D20" s="113">
        <f t="shared" si="3"/>
        <v>84319</v>
      </c>
      <c r="E20" s="104">
        <f t="shared" si="4"/>
        <v>75659</v>
      </c>
      <c r="F20" s="104">
        <v>45400</v>
      </c>
      <c r="G20" s="104">
        <v>30259</v>
      </c>
      <c r="H20" s="104">
        <f t="shared" si="5"/>
        <v>83233</v>
      </c>
      <c r="I20" s="104">
        <v>35149</v>
      </c>
      <c r="J20" s="104">
        <v>48084</v>
      </c>
      <c r="K20" s="104">
        <f t="shared" si="6"/>
        <v>9056</v>
      </c>
      <c r="L20" s="104">
        <v>3322</v>
      </c>
      <c r="M20" s="104">
        <v>5734</v>
      </c>
      <c r="N20" s="104">
        <f t="shared" si="7"/>
        <v>263</v>
      </c>
      <c r="O20" s="104">
        <v>21</v>
      </c>
      <c r="P20" s="104">
        <v>242</v>
      </c>
    </row>
    <row r="21" spans="1:16" s="64" customFormat="1" ht="22.5" customHeight="1" x14ac:dyDescent="0.25">
      <c r="A21" s="295" t="s">
        <v>217</v>
      </c>
      <c r="B21" s="113">
        <f t="shared" si="1"/>
        <v>202008</v>
      </c>
      <c r="C21" s="113">
        <f t="shared" si="2"/>
        <v>99141</v>
      </c>
      <c r="D21" s="113">
        <f t="shared" si="3"/>
        <v>102867</v>
      </c>
      <c r="E21" s="104">
        <f t="shared" si="4"/>
        <v>54031</v>
      </c>
      <c r="F21" s="104">
        <v>32813</v>
      </c>
      <c r="G21" s="104">
        <v>21218</v>
      </c>
      <c r="H21" s="104">
        <f t="shared" si="5"/>
        <v>128036</v>
      </c>
      <c r="I21" s="104">
        <v>58389</v>
      </c>
      <c r="J21" s="104">
        <v>69647</v>
      </c>
      <c r="K21" s="104">
        <f t="shared" si="6"/>
        <v>19070</v>
      </c>
      <c r="L21" s="104">
        <v>7831</v>
      </c>
      <c r="M21" s="104">
        <v>11239</v>
      </c>
      <c r="N21" s="104">
        <f t="shared" si="7"/>
        <v>871</v>
      </c>
      <c r="O21" s="104">
        <v>108</v>
      </c>
      <c r="P21" s="104">
        <v>763</v>
      </c>
    </row>
    <row r="22" spans="1:16" s="64" customFormat="1" ht="22.5" customHeight="1" x14ac:dyDescent="0.25">
      <c r="A22" s="295" t="s">
        <v>218</v>
      </c>
      <c r="B22" s="113">
        <f t="shared" si="1"/>
        <v>179184</v>
      </c>
      <c r="C22" s="113">
        <f t="shared" si="2"/>
        <v>88299</v>
      </c>
      <c r="D22" s="113">
        <f t="shared" si="3"/>
        <v>90885</v>
      </c>
      <c r="E22" s="104">
        <f t="shared" si="4"/>
        <v>32391</v>
      </c>
      <c r="F22" s="104">
        <v>18834</v>
      </c>
      <c r="G22" s="104">
        <v>13557</v>
      </c>
      <c r="H22" s="104">
        <f t="shared" si="5"/>
        <v>121006</v>
      </c>
      <c r="I22" s="104">
        <v>58419</v>
      </c>
      <c r="J22" s="104">
        <v>62587</v>
      </c>
      <c r="K22" s="104">
        <f t="shared" si="6"/>
        <v>24112</v>
      </c>
      <c r="L22" s="104">
        <v>10850</v>
      </c>
      <c r="M22" s="104">
        <v>13262</v>
      </c>
      <c r="N22" s="104">
        <f t="shared" si="7"/>
        <v>1675</v>
      </c>
      <c r="O22" s="104">
        <v>196</v>
      </c>
      <c r="P22" s="104">
        <v>1479</v>
      </c>
    </row>
    <row r="23" spans="1:16" s="64" customFormat="1" ht="22.5" customHeight="1" x14ac:dyDescent="0.25">
      <c r="A23" s="295" t="s">
        <v>219</v>
      </c>
      <c r="B23" s="113">
        <f t="shared" si="1"/>
        <v>170852</v>
      </c>
      <c r="C23" s="113">
        <f t="shared" si="2"/>
        <v>83665</v>
      </c>
      <c r="D23" s="113">
        <f t="shared" si="3"/>
        <v>87187</v>
      </c>
      <c r="E23" s="104">
        <f t="shared" si="4"/>
        <v>22155</v>
      </c>
      <c r="F23" s="104">
        <v>12131</v>
      </c>
      <c r="G23" s="104">
        <v>10024</v>
      </c>
      <c r="H23" s="104">
        <f t="shared" si="5"/>
        <v>118517</v>
      </c>
      <c r="I23" s="104">
        <v>58549</v>
      </c>
      <c r="J23" s="104">
        <v>59968</v>
      </c>
      <c r="K23" s="104">
        <f t="shared" si="6"/>
        <v>27194</v>
      </c>
      <c r="L23" s="104">
        <v>12573</v>
      </c>
      <c r="M23" s="104">
        <v>14621</v>
      </c>
      <c r="N23" s="104">
        <f t="shared" si="7"/>
        <v>2986</v>
      </c>
      <c r="O23" s="104">
        <v>412</v>
      </c>
      <c r="P23" s="104">
        <v>2574</v>
      </c>
    </row>
    <row r="24" spans="1:16" s="64" customFormat="1" ht="22.5" customHeight="1" x14ac:dyDescent="0.25">
      <c r="A24" s="295" t="s">
        <v>220</v>
      </c>
      <c r="B24" s="113">
        <f t="shared" si="1"/>
        <v>166021</v>
      </c>
      <c r="C24" s="113">
        <f t="shared" si="2"/>
        <v>81181</v>
      </c>
      <c r="D24" s="113">
        <f t="shared" si="3"/>
        <v>84840</v>
      </c>
      <c r="E24" s="104">
        <f t="shared" si="4"/>
        <v>14964</v>
      </c>
      <c r="F24" s="104">
        <v>8108</v>
      </c>
      <c r="G24" s="104">
        <v>6856</v>
      </c>
      <c r="H24" s="104">
        <f t="shared" si="5"/>
        <v>119089</v>
      </c>
      <c r="I24" s="104">
        <v>59524</v>
      </c>
      <c r="J24" s="104">
        <v>59565</v>
      </c>
      <c r="K24" s="104">
        <f t="shared" si="6"/>
        <v>26719</v>
      </c>
      <c r="L24" s="104">
        <v>12759</v>
      </c>
      <c r="M24" s="104">
        <v>13960</v>
      </c>
      <c r="N24" s="104">
        <f t="shared" si="7"/>
        <v>5249</v>
      </c>
      <c r="O24" s="104">
        <v>790</v>
      </c>
      <c r="P24" s="104">
        <v>4459</v>
      </c>
    </row>
    <row r="25" spans="1:16" s="64" customFormat="1" ht="22.5" customHeight="1" x14ac:dyDescent="0.25">
      <c r="A25" s="295" t="s">
        <v>221</v>
      </c>
      <c r="B25" s="113">
        <f t="shared" si="1"/>
        <v>151286</v>
      </c>
      <c r="C25" s="113">
        <f t="shared" si="2"/>
        <v>73487</v>
      </c>
      <c r="D25" s="113">
        <f t="shared" si="3"/>
        <v>77799</v>
      </c>
      <c r="E25" s="104">
        <f t="shared" si="4"/>
        <v>9049</v>
      </c>
      <c r="F25" s="104">
        <v>4715</v>
      </c>
      <c r="G25" s="104">
        <v>4334</v>
      </c>
      <c r="H25" s="104">
        <f t="shared" si="5"/>
        <v>111048</v>
      </c>
      <c r="I25" s="104">
        <v>56910</v>
      </c>
      <c r="J25" s="104">
        <v>54138</v>
      </c>
      <c r="K25" s="104">
        <f t="shared" si="6"/>
        <v>22834</v>
      </c>
      <c r="L25" s="104">
        <v>10638</v>
      </c>
      <c r="M25" s="104">
        <v>12196</v>
      </c>
      <c r="N25" s="104">
        <f t="shared" si="7"/>
        <v>8355</v>
      </c>
      <c r="O25" s="104">
        <v>1224</v>
      </c>
      <c r="P25" s="104">
        <v>7131</v>
      </c>
    </row>
    <row r="26" spans="1:16" s="64" customFormat="1" ht="22.5" customHeight="1" x14ac:dyDescent="0.25">
      <c r="A26" s="295" t="s">
        <v>222</v>
      </c>
      <c r="B26" s="113">
        <f t="shared" si="1"/>
        <v>127136</v>
      </c>
      <c r="C26" s="113">
        <f t="shared" si="2"/>
        <v>60479</v>
      </c>
      <c r="D26" s="113">
        <f t="shared" si="3"/>
        <v>66657</v>
      </c>
      <c r="E26" s="104">
        <f t="shared" si="4"/>
        <v>5409</v>
      </c>
      <c r="F26" s="104">
        <v>2463</v>
      </c>
      <c r="G26" s="104">
        <v>2946</v>
      </c>
      <c r="H26" s="104">
        <f t="shared" si="5"/>
        <v>92817</v>
      </c>
      <c r="I26" s="104">
        <v>48475</v>
      </c>
      <c r="J26" s="104">
        <v>44342</v>
      </c>
      <c r="K26" s="104">
        <f t="shared" si="6"/>
        <v>16305</v>
      </c>
      <c r="L26" s="104">
        <v>7779</v>
      </c>
      <c r="M26" s="104">
        <v>8526</v>
      </c>
      <c r="N26" s="104">
        <f t="shared" si="7"/>
        <v>12605</v>
      </c>
      <c r="O26" s="104">
        <v>1762</v>
      </c>
      <c r="P26" s="104">
        <v>10843</v>
      </c>
    </row>
    <row r="27" spans="1:16" s="64" customFormat="1" ht="22.5" customHeight="1" x14ac:dyDescent="0.25">
      <c r="A27" s="295" t="s">
        <v>223</v>
      </c>
      <c r="B27" s="113">
        <f t="shared" si="1"/>
        <v>93719</v>
      </c>
      <c r="C27" s="113">
        <f t="shared" si="2"/>
        <v>43693</v>
      </c>
      <c r="D27" s="113">
        <f t="shared" si="3"/>
        <v>50026</v>
      </c>
      <c r="E27" s="104">
        <f t="shared" si="4"/>
        <v>2926</v>
      </c>
      <c r="F27" s="104">
        <v>1225</v>
      </c>
      <c r="G27" s="104">
        <v>1701</v>
      </c>
      <c r="H27" s="104">
        <f t="shared" si="5"/>
        <v>65573</v>
      </c>
      <c r="I27" s="104">
        <v>35940</v>
      </c>
      <c r="J27" s="104">
        <v>29633</v>
      </c>
      <c r="K27" s="104">
        <f t="shared" si="6"/>
        <v>9049</v>
      </c>
      <c r="L27" s="104">
        <v>4537</v>
      </c>
      <c r="M27" s="104">
        <v>4512</v>
      </c>
      <c r="N27" s="104">
        <f t="shared" si="7"/>
        <v>16171</v>
      </c>
      <c r="O27" s="104">
        <v>1991</v>
      </c>
      <c r="P27" s="104">
        <v>14180</v>
      </c>
    </row>
    <row r="28" spans="1:16" s="64" customFormat="1" ht="22.5" customHeight="1" x14ac:dyDescent="0.25">
      <c r="A28" s="295" t="s">
        <v>224</v>
      </c>
      <c r="B28" s="113">
        <f t="shared" si="1"/>
        <v>49630</v>
      </c>
      <c r="C28" s="113">
        <f t="shared" si="2"/>
        <v>22605</v>
      </c>
      <c r="D28" s="113">
        <f t="shared" si="3"/>
        <v>27025</v>
      </c>
      <c r="E28" s="104">
        <f t="shared" si="4"/>
        <v>1028</v>
      </c>
      <c r="F28" s="104">
        <v>456</v>
      </c>
      <c r="G28" s="104">
        <v>572</v>
      </c>
      <c r="H28" s="104">
        <f t="shared" si="5"/>
        <v>32569</v>
      </c>
      <c r="I28" s="104">
        <v>18726</v>
      </c>
      <c r="J28" s="104">
        <v>13843</v>
      </c>
      <c r="K28" s="104">
        <f t="shared" si="6"/>
        <v>3222</v>
      </c>
      <c r="L28" s="104">
        <v>1768</v>
      </c>
      <c r="M28" s="104">
        <v>1454</v>
      </c>
      <c r="N28" s="104">
        <f t="shared" si="7"/>
        <v>12811</v>
      </c>
      <c r="O28" s="104">
        <v>1655</v>
      </c>
      <c r="P28" s="104">
        <v>11156</v>
      </c>
    </row>
    <row r="29" spans="1:16" s="64" customFormat="1" ht="22.5" customHeight="1" x14ac:dyDescent="0.25">
      <c r="A29" s="295" t="s">
        <v>225</v>
      </c>
      <c r="B29" s="113">
        <f t="shared" si="1"/>
        <v>39340</v>
      </c>
      <c r="C29" s="113">
        <f t="shared" si="2"/>
        <v>16932</v>
      </c>
      <c r="D29" s="113">
        <f t="shared" si="3"/>
        <v>22408</v>
      </c>
      <c r="E29" s="104">
        <f t="shared" si="4"/>
        <v>715</v>
      </c>
      <c r="F29" s="104">
        <v>300</v>
      </c>
      <c r="G29" s="104">
        <v>415</v>
      </c>
      <c r="H29" s="104">
        <f t="shared" si="5"/>
        <v>22810</v>
      </c>
      <c r="I29" s="104">
        <v>13481</v>
      </c>
      <c r="J29" s="104">
        <v>9329</v>
      </c>
      <c r="K29" s="104">
        <f t="shared" si="6"/>
        <v>1581</v>
      </c>
      <c r="L29" s="104">
        <v>870</v>
      </c>
      <c r="M29" s="104">
        <v>711</v>
      </c>
      <c r="N29" s="104">
        <f t="shared" si="7"/>
        <v>14234</v>
      </c>
      <c r="O29" s="104">
        <v>2281</v>
      </c>
      <c r="P29" s="104">
        <v>11953</v>
      </c>
    </row>
    <row r="30" spans="1:16" s="64" customFormat="1" ht="22.5" customHeight="1" x14ac:dyDescent="0.25">
      <c r="A30" s="295" t="s">
        <v>226</v>
      </c>
      <c r="B30" s="113">
        <f t="shared" si="1"/>
        <v>25044</v>
      </c>
      <c r="C30" s="113">
        <f t="shared" si="2"/>
        <v>10759</v>
      </c>
      <c r="D30" s="113">
        <f t="shared" si="3"/>
        <v>14285</v>
      </c>
      <c r="E30" s="104">
        <f t="shared" si="4"/>
        <v>502</v>
      </c>
      <c r="F30" s="104">
        <v>207</v>
      </c>
      <c r="G30" s="104">
        <v>295</v>
      </c>
      <c r="H30" s="104">
        <f t="shared" si="5"/>
        <v>12042</v>
      </c>
      <c r="I30" s="104">
        <v>7898</v>
      </c>
      <c r="J30" s="104">
        <v>4144</v>
      </c>
      <c r="K30" s="104">
        <f t="shared" si="6"/>
        <v>708</v>
      </c>
      <c r="L30" s="104">
        <v>404</v>
      </c>
      <c r="M30" s="104">
        <v>304</v>
      </c>
      <c r="N30" s="104">
        <f t="shared" si="7"/>
        <v>11792</v>
      </c>
      <c r="O30" s="104">
        <v>2250</v>
      </c>
      <c r="P30" s="104">
        <v>9542</v>
      </c>
    </row>
    <row r="31" spans="1:16" s="64" customFormat="1" ht="22.5" customHeight="1" x14ac:dyDescent="0.25">
      <c r="A31" s="295" t="s">
        <v>261</v>
      </c>
      <c r="B31" s="113">
        <f t="shared" si="1"/>
        <v>18795</v>
      </c>
      <c r="C31" s="113">
        <f t="shared" si="2"/>
        <v>10839</v>
      </c>
      <c r="D31" s="113">
        <f t="shared" si="3"/>
        <v>7956</v>
      </c>
      <c r="E31" s="104">
        <f t="shared" si="4"/>
        <v>570</v>
      </c>
      <c r="F31" s="104">
        <v>377</v>
      </c>
      <c r="G31" s="104">
        <v>193</v>
      </c>
      <c r="H31" s="104">
        <f t="shared" si="5"/>
        <v>8891</v>
      </c>
      <c r="I31" s="104">
        <v>7565</v>
      </c>
      <c r="J31" s="104">
        <v>1326</v>
      </c>
      <c r="K31" s="104">
        <f t="shared" si="6"/>
        <v>599</v>
      </c>
      <c r="L31" s="104">
        <v>453</v>
      </c>
      <c r="M31" s="104">
        <v>146</v>
      </c>
      <c r="N31" s="104">
        <f t="shared" si="7"/>
        <v>8735</v>
      </c>
      <c r="O31" s="104">
        <v>2444</v>
      </c>
      <c r="P31" s="104">
        <v>6291</v>
      </c>
    </row>
    <row r="32" spans="1:16" s="64" customFormat="1" ht="22.5" customHeight="1" x14ac:dyDescent="0.25">
      <c r="A32" s="295" t="s">
        <v>262</v>
      </c>
      <c r="B32" s="113">
        <f t="shared" ref="B32:B33" si="8">SUM(C32:D32)</f>
        <v>7598</v>
      </c>
      <c r="C32" s="113">
        <f t="shared" ref="C32:D33" si="9">SUM(F32,I32,L32,O32)</f>
        <v>4328</v>
      </c>
      <c r="D32" s="113">
        <f t="shared" si="9"/>
        <v>3270</v>
      </c>
      <c r="E32" s="104">
        <f t="shared" si="4"/>
        <v>406</v>
      </c>
      <c r="F32" s="104">
        <v>305</v>
      </c>
      <c r="G32" s="104">
        <v>101</v>
      </c>
      <c r="H32" s="104">
        <f t="shared" si="5"/>
        <v>2892</v>
      </c>
      <c r="I32" s="104">
        <v>2630</v>
      </c>
      <c r="J32" s="104">
        <v>262</v>
      </c>
      <c r="K32" s="104">
        <f t="shared" si="6"/>
        <v>269</v>
      </c>
      <c r="L32" s="104">
        <v>225</v>
      </c>
      <c r="M32" s="104">
        <v>44</v>
      </c>
      <c r="N32" s="104">
        <f t="shared" si="7"/>
        <v>4031</v>
      </c>
      <c r="O32" s="104">
        <v>1168</v>
      </c>
      <c r="P32" s="104">
        <v>2863</v>
      </c>
    </row>
    <row r="33" spans="1:16" s="64" customFormat="1" ht="22.5" customHeight="1" x14ac:dyDescent="0.25">
      <c r="A33" s="295" t="s">
        <v>263</v>
      </c>
      <c r="B33" s="113">
        <f t="shared" si="8"/>
        <v>1616</v>
      </c>
      <c r="C33" s="113">
        <f t="shared" si="9"/>
        <v>776</v>
      </c>
      <c r="D33" s="113">
        <f t="shared" si="9"/>
        <v>840</v>
      </c>
      <c r="E33" s="104">
        <f t="shared" si="4"/>
        <v>144</v>
      </c>
      <c r="F33" s="104">
        <v>109</v>
      </c>
      <c r="G33" s="104">
        <v>35</v>
      </c>
      <c r="H33" s="104">
        <f t="shared" si="5"/>
        <v>379</v>
      </c>
      <c r="I33" s="104">
        <v>338</v>
      </c>
      <c r="J33" s="104">
        <v>41</v>
      </c>
      <c r="K33" s="104">
        <f t="shared" si="6"/>
        <v>41</v>
      </c>
      <c r="L33" s="104">
        <v>25</v>
      </c>
      <c r="M33" s="104">
        <v>16</v>
      </c>
      <c r="N33" s="104">
        <f t="shared" si="7"/>
        <v>1052</v>
      </c>
      <c r="O33" s="104">
        <v>304</v>
      </c>
      <c r="P33" s="104">
        <v>748</v>
      </c>
    </row>
    <row r="34" spans="1:16" s="64" customFormat="1" ht="22.5" customHeight="1" thickBot="1" x14ac:dyDescent="0.3">
      <c r="A34" s="269" t="s">
        <v>264</v>
      </c>
      <c r="B34" s="206">
        <f>SUM(C34:D34)</f>
        <v>262</v>
      </c>
      <c r="C34" s="207">
        <f>SUM(F34,I34,L34,O34)</f>
        <v>140</v>
      </c>
      <c r="D34" s="207">
        <f t="shared" ref="D34" si="10">SUM(G34,J34,M34,P34)</f>
        <v>122</v>
      </c>
      <c r="E34" s="289">
        <f t="shared" si="4"/>
        <v>49</v>
      </c>
      <c r="F34" s="289">
        <v>39</v>
      </c>
      <c r="G34" s="289">
        <v>10</v>
      </c>
      <c r="H34" s="289">
        <f>SUM(I34:J34)</f>
        <v>49</v>
      </c>
      <c r="I34" s="289">
        <v>43</v>
      </c>
      <c r="J34" s="289">
        <v>6</v>
      </c>
      <c r="K34" s="289">
        <f t="shared" si="6"/>
        <v>5</v>
      </c>
      <c r="L34" s="289">
        <v>3</v>
      </c>
      <c r="M34" s="289">
        <v>2</v>
      </c>
      <c r="N34" s="289">
        <f t="shared" si="7"/>
        <v>159</v>
      </c>
      <c r="O34" s="289">
        <v>55</v>
      </c>
      <c r="P34" s="289">
        <v>104</v>
      </c>
    </row>
    <row r="35" spans="1:16" s="64" customFormat="1" ht="15" customHeight="1" x14ac:dyDescent="0.25">
      <c r="A35" s="90" t="s">
        <v>186</v>
      </c>
      <c r="B35" s="82"/>
      <c r="C35" s="82"/>
      <c r="D35" s="82"/>
      <c r="E35" s="82"/>
      <c r="F35" s="82"/>
      <c r="G35" s="82"/>
      <c r="H35" s="82" t="s">
        <v>90</v>
      </c>
      <c r="I35" s="82"/>
      <c r="J35" s="82"/>
      <c r="K35" s="82"/>
      <c r="L35" s="82"/>
      <c r="M35" s="82"/>
      <c r="N35" s="82"/>
      <c r="O35" s="82"/>
      <c r="P35" s="91"/>
    </row>
    <row r="36" spans="1:16" s="64" customFormat="1" ht="12.95" customHeight="1" x14ac:dyDescent="0.25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91"/>
    </row>
    <row r="37" spans="1:16" s="64" customFormat="1" ht="12.95" customHeight="1" x14ac:dyDescent="0.25">
      <c r="A37" s="5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91"/>
    </row>
    <row r="38" spans="1:16" s="64" customFormat="1" ht="12.95" customHeight="1" x14ac:dyDescent="0.25">
      <c r="A38" s="54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91"/>
    </row>
    <row r="39" spans="1:16" s="64" customFormat="1" ht="12.95" customHeight="1" x14ac:dyDescent="0.25">
      <c r="A39" s="5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91"/>
    </row>
    <row r="40" spans="1:16" s="64" customFormat="1" ht="12.95" customHeight="1" x14ac:dyDescent="0.25">
      <c r="A40" s="5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91"/>
    </row>
    <row r="41" spans="1:16" s="64" customFormat="1" ht="12.95" customHeight="1" x14ac:dyDescent="0.25">
      <c r="A41" s="5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91"/>
    </row>
    <row r="42" spans="1:16" s="64" customFormat="1" ht="12.95" customHeight="1" x14ac:dyDescent="0.25">
      <c r="A42" s="5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91"/>
    </row>
    <row r="43" spans="1:16" s="64" customFormat="1" ht="12.95" customHeight="1" x14ac:dyDescent="0.25">
      <c r="A43" s="5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91"/>
    </row>
    <row r="44" spans="1:16" s="64" customFormat="1" ht="12.95" customHeight="1" x14ac:dyDescent="0.25">
      <c r="A44" s="5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91"/>
    </row>
    <row r="45" spans="1:16" s="64" customFormat="1" ht="12.95" customHeight="1" x14ac:dyDescent="0.25">
      <c r="A45" s="5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91"/>
    </row>
    <row r="46" spans="1:16" s="64" customFormat="1" ht="12.95" customHeight="1" x14ac:dyDescent="0.25">
      <c r="A46" s="5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91"/>
    </row>
    <row r="47" spans="1:16" s="64" customFormat="1" ht="12.95" customHeight="1" x14ac:dyDescent="0.25">
      <c r="A47" s="5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91"/>
    </row>
    <row r="48" spans="1:16" s="64" customFormat="1" ht="12.95" customHeight="1" x14ac:dyDescent="0.25">
      <c r="A48" s="54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91"/>
    </row>
    <row r="49" spans="1:16" s="64" customFormat="1" ht="12.95" customHeight="1" x14ac:dyDescent="0.25">
      <c r="A49" s="5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1"/>
    </row>
    <row r="50" spans="1:16" s="64" customFormat="1" ht="12.95" customHeight="1" x14ac:dyDescent="0.25">
      <c r="A50" s="54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91"/>
    </row>
    <row r="51" spans="1:16" s="64" customFormat="1" ht="12.95" customHeight="1" x14ac:dyDescent="0.25">
      <c r="A51" s="5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91"/>
    </row>
    <row r="52" spans="1:16" s="64" customFormat="1" ht="12.95" customHeight="1" x14ac:dyDescent="0.25">
      <c r="A52" s="54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91"/>
    </row>
    <row r="53" spans="1:16" s="64" customFormat="1" ht="12.95" customHeight="1" x14ac:dyDescent="0.25">
      <c r="A53" s="5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91"/>
    </row>
    <row r="54" spans="1:16" s="64" customFormat="1" ht="12.95" customHeight="1" x14ac:dyDescent="0.25">
      <c r="A54" s="54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91"/>
    </row>
    <row r="55" spans="1:16" s="64" customFormat="1" ht="12.95" customHeight="1" x14ac:dyDescent="0.25">
      <c r="A55" s="5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91"/>
    </row>
    <row r="56" spans="1:16" s="64" customFormat="1" ht="12.95" customHeight="1" x14ac:dyDescent="0.25">
      <c r="A56" s="5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91"/>
    </row>
    <row r="57" spans="1:16" s="64" customFormat="1" ht="12.95" customHeight="1" x14ac:dyDescent="0.25">
      <c r="A57" s="5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91"/>
    </row>
    <row r="58" spans="1:16" s="64" customFormat="1" ht="12.95" customHeight="1" x14ac:dyDescent="0.25">
      <c r="A58" s="54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91"/>
    </row>
    <row r="59" spans="1:16" s="64" customFormat="1" ht="12.95" customHeight="1" x14ac:dyDescent="0.25">
      <c r="A59" s="54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91"/>
    </row>
  </sheetData>
  <sheetProtection selectLockedCells="1" selectUnlockedCells="1"/>
  <mergeCells count="7">
    <mergeCell ref="A2:G2"/>
    <mergeCell ref="H2:P2"/>
    <mergeCell ref="B4:D4"/>
    <mergeCell ref="E4:G4"/>
    <mergeCell ref="K4:M4"/>
    <mergeCell ref="N4:P4"/>
    <mergeCell ref="H4:J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225F5FC1-23B2-4F58-AE4E-0FE7CDCD158D}">
            <xm:f>'2-3 續'!$C$6</xm:f>
            <x14:dxf>
              <fill>
                <patternFill>
                  <bgColor rgb="FFFF0000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cellIs" priority="2" operator="notEqual" id="{AFDC72CB-D09A-469B-A70F-98DBB4E95426}">
            <xm:f>'2-3 續'!$C$7</xm:f>
            <x14:dxf>
              <fill>
                <patternFill>
                  <bgColor rgb="FFFF0000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cellIs" priority="1" operator="notEqual" id="{3D38099B-B57D-40C9-9434-45020334480C}">
            <xm:f>'2-3 續'!$C$8</xm:f>
            <x14:dxf>
              <fill>
                <patternFill>
                  <bgColor rgb="FFFF0000"/>
                </patternFill>
              </fill>
            </x14:dxf>
          </x14:cfRule>
          <xm:sqref>D15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view="pageBreakPreview" zoomScale="70" zoomScaleNormal="120" zoomScaleSheetLayoutView="70" workbookViewId="0">
      <pane xSplit="1" ySplit="5" topLeftCell="B6" activePane="bottomRight" state="frozen"/>
      <selection activeCell="K8" sqref="K8"/>
      <selection pane="topRight" activeCell="K8" sqref="K8"/>
      <selection pane="bottomLeft" activeCell="K8" sqref="K8"/>
      <selection pane="bottomRight" activeCell="H2" sqref="H2:P2"/>
    </sheetView>
  </sheetViews>
  <sheetFormatPr defaultColWidth="10.625" defaultRowHeight="21.95" customHeight="1" x14ac:dyDescent="0.25"/>
  <cols>
    <col min="1" max="1" width="21.625" style="6" customWidth="1"/>
    <col min="2" max="5" width="11.125" style="2" customWidth="1"/>
    <col min="6" max="6" width="11.125" style="8" customWidth="1"/>
    <col min="7" max="7" width="11.125" style="3" customWidth="1"/>
    <col min="8" max="8" width="9.875" style="9" customWidth="1"/>
    <col min="9" max="14" width="9.875" style="2" customWidth="1"/>
    <col min="15" max="15" width="9.875" style="8" customWidth="1"/>
    <col min="16" max="16" width="9.875" style="4" customWidth="1"/>
    <col min="17" max="16384" width="10.625" style="3"/>
  </cols>
  <sheetData>
    <row r="1" spans="1:16" s="54" customFormat="1" ht="18" customHeight="1" x14ac:dyDescent="0.25">
      <c r="A1" s="90" t="s">
        <v>397</v>
      </c>
      <c r="B1" s="55"/>
      <c r="C1" s="55"/>
      <c r="D1" s="55"/>
      <c r="E1" s="55"/>
      <c r="F1" s="121"/>
      <c r="G1" s="55"/>
      <c r="H1" s="122"/>
      <c r="I1" s="55"/>
      <c r="J1" s="55"/>
      <c r="K1" s="55"/>
      <c r="L1" s="55"/>
      <c r="M1" s="55"/>
      <c r="N1" s="55"/>
      <c r="O1" s="121"/>
      <c r="P1" s="57" t="s">
        <v>0</v>
      </c>
    </row>
    <row r="2" spans="1:16" s="88" customFormat="1" ht="24.95" customHeight="1" x14ac:dyDescent="0.25">
      <c r="A2" s="625" t="s">
        <v>398</v>
      </c>
      <c r="B2" s="625"/>
      <c r="C2" s="625"/>
      <c r="D2" s="625"/>
      <c r="E2" s="625"/>
      <c r="F2" s="625"/>
      <c r="G2" s="625"/>
      <c r="H2" s="625" t="s">
        <v>125</v>
      </c>
      <c r="I2" s="625"/>
      <c r="J2" s="625"/>
      <c r="K2" s="625"/>
      <c r="L2" s="625"/>
      <c r="M2" s="625"/>
      <c r="N2" s="625"/>
      <c r="O2" s="625"/>
      <c r="P2" s="625"/>
    </row>
    <row r="3" spans="1:16" s="64" customFormat="1" ht="15" customHeight="1" thickBot="1" x14ac:dyDescent="0.3">
      <c r="A3" s="58"/>
      <c r="B3" s="61"/>
      <c r="C3" s="61"/>
      <c r="D3" s="61"/>
      <c r="E3" s="61"/>
      <c r="F3" s="123"/>
      <c r="G3" s="124" t="s">
        <v>170</v>
      </c>
      <c r="I3" s="61"/>
      <c r="J3" s="61"/>
      <c r="K3" s="61"/>
      <c r="L3" s="61"/>
      <c r="M3" s="61"/>
      <c r="N3" s="61"/>
      <c r="O3" s="123"/>
      <c r="P3" s="93" t="s">
        <v>10</v>
      </c>
    </row>
    <row r="4" spans="1:16" s="64" customFormat="1" ht="39.950000000000003" customHeight="1" x14ac:dyDescent="0.25">
      <c r="A4" s="119" t="s">
        <v>399</v>
      </c>
      <c r="B4" s="714" t="s">
        <v>400</v>
      </c>
      <c r="C4" s="661"/>
      <c r="D4" s="660"/>
      <c r="E4" s="659" t="s">
        <v>401</v>
      </c>
      <c r="F4" s="661"/>
      <c r="G4" s="660"/>
      <c r="H4" s="661" t="s">
        <v>402</v>
      </c>
      <c r="I4" s="661"/>
      <c r="J4" s="660"/>
      <c r="K4" s="659" t="s">
        <v>403</v>
      </c>
      <c r="L4" s="661"/>
      <c r="M4" s="660"/>
      <c r="N4" s="659" t="s">
        <v>404</v>
      </c>
      <c r="O4" s="661"/>
      <c r="P4" s="661"/>
    </row>
    <row r="5" spans="1:16" s="64" customFormat="1" ht="39.950000000000003" customHeight="1" thickBot="1" x14ac:dyDescent="0.3">
      <c r="A5" s="296" t="s">
        <v>64</v>
      </c>
      <c r="B5" s="306" t="s">
        <v>211</v>
      </c>
      <c r="C5" s="306" t="s">
        <v>154</v>
      </c>
      <c r="D5" s="306" t="s">
        <v>155</v>
      </c>
      <c r="E5" s="294" t="s">
        <v>211</v>
      </c>
      <c r="F5" s="306" t="s">
        <v>154</v>
      </c>
      <c r="G5" s="306" t="s">
        <v>155</v>
      </c>
      <c r="H5" s="75" t="s">
        <v>211</v>
      </c>
      <c r="I5" s="75" t="s">
        <v>154</v>
      </c>
      <c r="J5" s="306" t="s">
        <v>155</v>
      </c>
      <c r="K5" s="306" t="s">
        <v>211</v>
      </c>
      <c r="L5" s="75" t="s">
        <v>154</v>
      </c>
      <c r="M5" s="306" t="s">
        <v>155</v>
      </c>
      <c r="N5" s="306" t="s">
        <v>211</v>
      </c>
      <c r="O5" s="75" t="s">
        <v>154</v>
      </c>
      <c r="P5" s="125" t="s">
        <v>155</v>
      </c>
    </row>
    <row r="6" spans="1:16" s="64" customFormat="1" ht="45" customHeight="1" x14ac:dyDescent="0.25">
      <c r="A6" s="126" t="s">
        <v>405</v>
      </c>
      <c r="B6" s="327">
        <f>SUM(B7:B19)</f>
        <v>2188017</v>
      </c>
      <c r="C6" s="327">
        <f>SUM(C7:C19)</f>
        <v>1089619</v>
      </c>
      <c r="D6" s="327">
        <f t="shared" ref="D6:P6" si="0">SUM(D7:D19)</f>
        <v>1098398</v>
      </c>
      <c r="E6" s="327">
        <f t="shared" si="0"/>
        <v>963172</v>
      </c>
      <c r="F6" s="327">
        <f>SUM(F7:F19)</f>
        <v>520819</v>
      </c>
      <c r="G6" s="327">
        <f t="shared" si="0"/>
        <v>442353</v>
      </c>
      <c r="H6" s="327">
        <f t="shared" si="0"/>
        <v>958639</v>
      </c>
      <c r="I6" s="327">
        <f t="shared" si="0"/>
        <v>476520</v>
      </c>
      <c r="J6" s="327">
        <f t="shared" si="0"/>
        <v>482119</v>
      </c>
      <c r="K6" s="327">
        <f t="shared" si="0"/>
        <v>165163</v>
      </c>
      <c r="L6" s="327">
        <f t="shared" si="0"/>
        <v>75612</v>
      </c>
      <c r="M6" s="327">
        <f t="shared" si="0"/>
        <v>89551</v>
      </c>
      <c r="N6" s="327">
        <f t="shared" si="0"/>
        <v>101043</v>
      </c>
      <c r="O6" s="327">
        <f t="shared" si="0"/>
        <v>16668</v>
      </c>
      <c r="P6" s="327">
        <f t="shared" si="0"/>
        <v>84375</v>
      </c>
    </row>
    <row r="7" spans="1:16" s="64" customFormat="1" ht="45" customHeight="1" x14ac:dyDescent="0.25">
      <c r="A7" s="120" t="s">
        <v>156</v>
      </c>
      <c r="B7" s="327">
        <f>SUM(C7:D7)</f>
        <v>440840</v>
      </c>
      <c r="C7" s="327">
        <f t="shared" ref="C7:D19" si="1">SUM(F7,I7,L7,O7)</f>
        <v>214093</v>
      </c>
      <c r="D7" s="327">
        <f t="shared" si="1"/>
        <v>226747</v>
      </c>
      <c r="E7" s="327">
        <f>SUM(F7:G7)</f>
        <v>198280</v>
      </c>
      <c r="F7" s="327">
        <v>104446</v>
      </c>
      <c r="G7" s="327">
        <v>93834</v>
      </c>
      <c r="H7" s="327">
        <f>SUM(I7:J7)</f>
        <v>189753</v>
      </c>
      <c r="I7" s="327">
        <v>92239</v>
      </c>
      <c r="J7" s="327">
        <v>97514</v>
      </c>
      <c r="K7" s="327">
        <f>SUM(L7:M7)</f>
        <v>35083</v>
      </c>
      <c r="L7" s="327">
        <v>14547</v>
      </c>
      <c r="M7" s="327">
        <v>20536</v>
      </c>
      <c r="N7" s="327">
        <f>SUM(O7:P7)</f>
        <v>17724</v>
      </c>
      <c r="O7" s="327">
        <v>2861</v>
      </c>
      <c r="P7" s="327">
        <v>14863</v>
      </c>
    </row>
    <row r="8" spans="1:16" s="64" customFormat="1" ht="45" customHeight="1" x14ac:dyDescent="0.25">
      <c r="A8" s="120" t="s">
        <v>157</v>
      </c>
      <c r="B8" s="327">
        <f t="shared" ref="B8:B19" si="2">SUM(C8:D8)</f>
        <v>405216</v>
      </c>
      <c r="C8" s="327">
        <f t="shared" si="1"/>
        <v>199681</v>
      </c>
      <c r="D8" s="327">
        <f t="shared" si="1"/>
        <v>205535</v>
      </c>
      <c r="E8" s="327">
        <f t="shared" ref="E8:E19" si="3">SUM(F8:G8)</f>
        <v>178715</v>
      </c>
      <c r="F8" s="327">
        <v>96293</v>
      </c>
      <c r="G8" s="327">
        <v>82422</v>
      </c>
      <c r="H8" s="327">
        <f t="shared" ref="H8:H19" si="4">SUM(I8:J8)</f>
        <v>176559</v>
      </c>
      <c r="I8" s="327">
        <v>86830</v>
      </c>
      <c r="J8" s="327">
        <v>89729</v>
      </c>
      <c r="K8" s="327">
        <f t="shared" ref="K8:K19" si="5">SUM(L8:M8)</f>
        <v>30709</v>
      </c>
      <c r="L8" s="327">
        <v>13654</v>
      </c>
      <c r="M8" s="327">
        <v>17055</v>
      </c>
      <c r="N8" s="327">
        <f t="shared" ref="N8:N18" si="6">SUM(O8:P8)</f>
        <v>19233</v>
      </c>
      <c r="O8" s="327">
        <v>2904</v>
      </c>
      <c r="P8" s="327">
        <v>16329</v>
      </c>
    </row>
    <row r="9" spans="1:16" s="64" customFormat="1" ht="45" customHeight="1" x14ac:dyDescent="0.25">
      <c r="A9" s="120" t="s">
        <v>158</v>
      </c>
      <c r="B9" s="327">
        <f t="shared" si="2"/>
        <v>94451</v>
      </c>
      <c r="C9" s="327">
        <f t="shared" si="1"/>
        <v>48156</v>
      </c>
      <c r="D9" s="327">
        <f t="shared" si="1"/>
        <v>46295</v>
      </c>
      <c r="E9" s="327">
        <f t="shared" si="3"/>
        <v>40800</v>
      </c>
      <c r="F9" s="327">
        <v>22599</v>
      </c>
      <c r="G9" s="327">
        <v>18201</v>
      </c>
      <c r="H9" s="327">
        <f t="shared" si="4"/>
        <v>41116</v>
      </c>
      <c r="I9" s="327">
        <v>21084</v>
      </c>
      <c r="J9" s="327">
        <v>20032</v>
      </c>
      <c r="K9" s="327">
        <f t="shared" si="5"/>
        <v>6863</v>
      </c>
      <c r="L9" s="327">
        <v>3536</v>
      </c>
      <c r="M9" s="327">
        <v>3327</v>
      </c>
      <c r="N9" s="327">
        <f t="shared" si="6"/>
        <v>5672</v>
      </c>
      <c r="O9" s="327">
        <v>937</v>
      </c>
      <c r="P9" s="327">
        <v>4735</v>
      </c>
    </row>
    <row r="10" spans="1:16" s="64" customFormat="1" ht="45" customHeight="1" x14ac:dyDescent="0.25">
      <c r="A10" s="120" t="s">
        <v>159</v>
      </c>
      <c r="B10" s="327">
        <f t="shared" si="2"/>
        <v>167639</v>
      </c>
      <c r="C10" s="327">
        <f t="shared" si="1"/>
        <v>84468</v>
      </c>
      <c r="D10" s="327">
        <f t="shared" si="1"/>
        <v>83171</v>
      </c>
      <c r="E10" s="327">
        <f t="shared" si="3"/>
        <v>73218</v>
      </c>
      <c r="F10" s="327">
        <v>40165</v>
      </c>
      <c r="G10" s="327">
        <v>33053</v>
      </c>
      <c r="H10" s="327">
        <f t="shared" si="4"/>
        <v>74625</v>
      </c>
      <c r="I10" s="327">
        <v>37121</v>
      </c>
      <c r="J10" s="327">
        <v>37504</v>
      </c>
      <c r="K10" s="327">
        <f t="shared" si="5"/>
        <v>12483</v>
      </c>
      <c r="L10" s="327">
        <v>5861</v>
      </c>
      <c r="M10" s="327">
        <v>6622</v>
      </c>
      <c r="N10" s="327">
        <f t="shared" si="6"/>
        <v>7313</v>
      </c>
      <c r="O10" s="327">
        <v>1321</v>
      </c>
      <c r="P10" s="327">
        <v>5992</v>
      </c>
    </row>
    <row r="11" spans="1:16" s="64" customFormat="1" ht="45" customHeight="1" x14ac:dyDescent="0.25">
      <c r="A11" s="120" t="s">
        <v>160</v>
      </c>
      <c r="B11" s="327">
        <f t="shared" si="2"/>
        <v>161912</v>
      </c>
      <c r="C11" s="327">
        <f t="shared" si="1"/>
        <v>80416</v>
      </c>
      <c r="D11" s="327">
        <f t="shared" si="1"/>
        <v>81496</v>
      </c>
      <c r="E11" s="327">
        <f t="shared" si="3"/>
        <v>72448</v>
      </c>
      <c r="F11" s="327">
        <v>38567</v>
      </c>
      <c r="G11" s="327">
        <v>33881</v>
      </c>
      <c r="H11" s="327">
        <f t="shared" si="4"/>
        <v>72786</v>
      </c>
      <c r="I11" s="327">
        <v>35971</v>
      </c>
      <c r="J11" s="327">
        <v>36815</v>
      </c>
      <c r="K11" s="327">
        <f t="shared" si="5"/>
        <v>10805</v>
      </c>
      <c r="L11" s="327">
        <v>4784</v>
      </c>
      <c r="M11" s="327">
        <v>6021</v>
      </c>
      <c r="N11" s="327">
        <f t="shared" si="6"/>
        <v>5873</v>
      </c>
      <c r="O11" s="327">
        <v>1094</v>
      </c>
      <c r="P11" s="327">
        <v>4779</v>
      </c>
    </row>
    <row r="12" spans="1:16" s="64" customFormat="1" ht="45" customHeight="1" x14ac:dyDescent="0.25">
      <c r="A12" s="120" t="s">
        <v>161</v>
      </c>
      <c r="B12" s="327">
        <f t="shared" si="2"/>
        <v>89281</v>
      </c>
      <c r="C12" s="327">
        <f t="shared" si="1"/>
        <v>45638</v>
      </c>
      <c r="D12" s="327">
        <f t="shared" si="1"/>
        <v>43643</v>
      </c>
      <c r="E12" s="327">
        <f t="shared" si="3"/>
        <v>38872</v>
      </c>
      <c r="F12" s="327">
        <v>21280</v>
      </c>
      <c r="G12" s="327">
        <v>17592</v>
      </c>
      <c r="H12" s="327">
        <f t="shared" si="4"/>
        <v>39722</v>
      </c>
      <c r="I12" s="327">
        <v>20333</v>
      </c>
      <c r="J12" s="327">
        <v>19389</v>
      </c>
      <c r="K12" s="327">
        <f t="shared" si="5"/>
        <v>6261</v>
      </c>
      <c r="L12" s="327">
        <v>3172</v>
      </c>
      <c r="M12" s="327">
        <v>3089</v>
      </c>
      <c r="N12" s="327">
        <f t="shared" si="6"/>
        <v>4426</v>
      </c>
      <c r="O12" s="327">
        <v>853</v>
      </c>
      <c r="P12" s="327">
        <v>3573</v>
      </c>
    </row>
    <row r="13" spans="1:16" s="64" customFormat="1" ht="45" customHeight="1" x14ac:dyDescent="0.25">
      <c r="A13" s="120" t="s">
        <v>162</v>
      </c>
      <c r="B13" s="327">
        <f t="shared" si="2"/>
        <v>157633</v>
      </c>
      <c r="C13" s="327">
        <f t="shared" si="1"/>
        <v>78557</v>
      </c>
      <c r="D13" s="327">
        <f t="shared" si="1"/>
        <v>79076</v>
      </c>
      <c r="E13" s="327">
        <f t="shared" si="3"/>
        <v>68976</v>
      </c>
      <c r="F13" s="327">
        <v>37233</v>
      </c>
      <c r="G13" s="327">
        <v>31743</v>
      </c>
      <c r="H13" s="327">
        <f t="shared" si="4"/>
        <v>68487</v>
      </c>
      <c r="I13" s="327">
        <v>34063</v>
      </c>
      <c r="J13" s="327">
        <v>34424</v>
      </c>
      <c r="K13" s="327">
        <f t="shared" si="5"/>
        <v>12897</v>
      </c>
      <c r="L13" s="327">
        <v>6074</v>
      </c>
      <c r="M13" s="327">
        <v>6823</v>
      </c>
      <c r="N13" s="327">
        <f t="shared" si="6"/>
        <v>7273</v>
      </c>
      <c r="O13" s="327">
        <v>1187</v>
      </c>
      <c r="P13" s="327">
        <v>6086</v>
      </c>
    </row>
    <row r="14" spans="1:16" s="64" customFormat="1" ht="45" customHeight="1" x14ac:dyDescent="0.25">
      <c r="A14" s="120" t="s">
        <v>163</v>
      </c>
      <c r="B14" s="327">
        <f t="shared" si="2"/>
        <v>198074</v>
      </c>
      <c r="C14" s="327">
        <f t="shared" si="1"/>
        <v>99214</v>
      </c>
      <c r="D14" s="327">
        <f t="shared" si="1"/>
        <v>98860</v>
      </c>
      <c r="E14" s="327">
        <f t="shared" si="3"/>
        <v>86465</v>
      </c>
      <c r="F14" s="327">
        <v>47540</v>
      </c>
      <c r="G14" s="327">
        <v>38925</v>
      </c>
      <c r="H14" s="327">
        <f t="shared" si="4"/>
        <v>86667</v>
      </c>
      <c r="I14" s="327">
        <v>43091</v>
      </c>
      <c r="J14" s="327">
        <v>43576</v>
      </c>
      <c r="K14" s="327">
        <f t="shared" si="5"/>
        <v>15319</v>
      </c>
      <c r="L14" s="327">
        <v>7143</v>
      </c>
      <c r="M14" s="327">
        <v>8176</v>
      </c>
      <c r="N14" s="327">
        <f t="shared" si="6"/>
        <v>9623</v>
      </c>
      <c r="O14" s="327">
        <v>1440</v>
      </c>
      <c r="P14" s="327">
        <v>8183</v>
      </c>
    </row>
    <row r="15" spans="1:16" s="64" customFormat="1" ht="45" customHeight="1" x14ac:dyDescent="0.25">
      <c r="A15" s="120" t="s">
        <v>164</v>
      </c>
      <c r="B15" s="327">
        <f t="shared" si="2"/>
        <v>121822</v>
      </c>
      <c r="C15" s="327">
        <f t="shared" si="1"/>
        <v>61019</v>
      </c>
      <c r="D15" s="327">
        <f t="shared" si="1"/>
        <v>60803</v>
      </c>
      <c r="E15" s="327">
        <f t="shared" si="3"/>
        <v>52459</v>
      </c>
      <c r="F15" s="327">
        <v>28613</v>
      </c>
      <c r="G15" s="327">
        <v>23846</v>
      </c>
      <c r="H15" s="327">
        <f t="shared" si="4"/>
        <v>54046</v>
      </c>
      <c r="I15" s="327">
        <v>27138</v>
      </c>
      <c r="J15" s="327">
        <v>26908</v>
      </c>
      <c r="K15" s="327">
        <f t="shared" si="5"/>
        <v>8989</v>
      </c>
      <c r="L15" s="327">
        <v>4266</v>
      </c>
      <c r="M15" s="327">
        <v>4723</v>
      </c>
      <c r="N15" s="327">
        <f t="shared" si="6"/>
        <v>6328</v>
      </c>
      <c r="O15" s="327">
        <v>1002</v>
      </c>
      <c r="P15" s="327">
        <v>5326</v>
      </c>
    </row>
    <row r="16" spans="1:16" s="64" customFormat="1" ht="45" customHeight="1" x14ac:dyDescent="0.25">
      <c r="A16" s="120" t="s">
        <v>165</v>
      </c>
      <c r="B16" s="327">
        <f t="shared" si="2"/>
        <v>224219</v>
      </c>
      <c r="C16" s="327">
        <f t="shared" si="1"/>
        <v>111472</v>
      </c>
      <c r="D16" s="327">
        <f t="shared" si="1"/>
        <v>112747</v>
      </c>
      <c r="E16" s="327">
        <f t="shared" si="3"/>
        <v>99520</v>
      </c>
      <c r="F16" s="327">
        <v>54204</v>
      </c>
      <c r="G16" s="327">
        <v>45316</v>
      </c>
      <c r="H16" s="327">
        <f t="shared" si="4"/>
        <v>97754</v>
      </c>
      <c r="I16" s="327">
        <v>48163</v>
      </c>
      <c r="J16" s="327">
        <v>49591</v>
      </c>
      <c r="K16" s="327">
        <f t="shared" si="5"/>
        <v>16808</v>
      </c>
      <c r="L16" s="327">
        <v>7597</v>
      </c>
      <c r="M16" s="327">
        <v>9211</v>
      </c>
      <c r="N16" s="327">
        <f t="shared" si="6"/>
        <v>10137</v>
      </c>
      <c r="O16" s="327">
        <v>1508</v>
      </c>
      <c r="P16" s="327">
        <v>8629</v>
      </c>
    </row>
    <row r="17" spans="1:16" s="64" customFormat="1" ht="45" customHeight="1" x14ac:dyDescent="0.25">
      <c r="A17" s="120" t="s">
        <v>166</v>
      </c>
      <c r="B17" s="327">
        <f t="shared" si="2"/>
        <v>48953</v>
      </c>
      <c r="C17" s="327">
        <f t="shared" si="1"/>
        <v>26048</v>
      </c>
      <c r="D17" s="327">
        <f t="shared" si="1"/>
        <v>22905</v>
      </c>
      <c r="E17" s="327">
        <f t="shared" si="3"/>
        <v>19776</v>
      </c>
      <c r="F17" s="327">
        <v>11118</v>
      </c>
      <c r="G17" s="327">
        <v>8658</v>
      </c>
      <c r="H17" s="327">
        <f t="shared" si="4"/>
        <v>22949</v>
      </c>
      <c r="I17" s="327">
        <v>12435</v>
      </c>
      <c r="J17" s="327">
        <v>10514</v>
      </c>
      <c r="K17" s="327">
        <f t="shared" si="5"/>
        <v>3070</v>
      </c>
      <c r="L17" s="327">
        <v>1823</v>
      </c>
      <c r="M17" s="327">
        <v>1247</v>
      </c>
      <c r="N17" s="327">
        <f t="shared" si="6"/>
        <v>3158</v>
      </c>
      <c r="O17" s="327">
        <v>672</v>
      </c>
      <c r="P17" s="327">
        <v>2486</v>
      </c>
    </row>
    <row r="18" spans="1:16" s="64" customFormat="1" ht="45" customHeight="1" x14ac:dyDescent="0.25">
      <c r="A18" s="120" t="s">
        <v>167</v>
      </c>
      <c r="B18" s="327">
        <f t="shared" si="2"/>
        <v>66472</v>
      </c>
      <c r="C18" s="327">
        <f t="shared" si="1"/>
        <v>34609</v>
      </c>
      <c r="D18" s="327">
        <f t="shared" si="1"/>
        <v>31863</v>
      </c>
      <c r="E18" s="327">
        <f t="shared" si="3"/>
        <v>28820</v>
      </c>
      <c r="F18" s="327">
        <v>16004</v>
      </c>
      <c r="G18" s="327">
        <v>12816</v>
      </c>
      <c r="H18" s="327">
        <f t="shared" si="4"/>
        <v>29392</v>
      </c>
      <c r="I18" s="327">
        <v>15377</v>
      </c>
      <c r="J18" s="327">
        <v>14015</v>
      </c>
      <c r="K18" s="327">
        <f t="shared" si="5"/>
        <v>4720</v>
      </c>
      <c r="L18" s="327">
        <v>2488</v>
      </c>
      <c r="M18" s="327">
        <v>2232</v>
      </c>
      <c r="N18" s="327">
        <f t="shared" si="6"/>
        <v>3540</v>
      </c>
      <c r="O18" s="327">
        <v>740</v>
      </c>
      <c r="P18" s="327">
        <v>2800</v>
      </c>
    </row>
    <row r="19" spans="1:16" s="64" customFormat="1" ht="45" customHeight="1" thickBot="1" x14ac:dyDescent="0.3">
      <c r="A19" s="83" t="s">
        <v>168</v>
      </c>
      <c r="B19" s="328">
        <f t="shared" si="2"/>
        <v>11505</v>
      </c>
      <c r="C19" s="329">
        <f t="shared" si="1"/>
        <v>6248</v>
      </c>
      <c r="D19" s="329">
        <f t="shared" si="1"/>
        <v>5257</v>
      </c>
      <c r="E19" s="329">
        <f t="shared" si="3"/>
        <v>4823</v>
      </c>
      <c r="F19" s="329">
        <v>2757</v>
      </c>
      <c r="G19" s="329">
        <v>2066</v>
      </c>
      <c r="H19" s="329">
        <f t="shared" si="4"/>
        <v>4783</v>
      </c>
      <c r="I19" s="329">
        <v>2675</v>
      </c>
      <c r="J19" s="329">
        <v>2108</v>
      </c>
      <c r="K19" s="329">
        <f t="shared" si="5"/>
        <v>1156</v>
      </c>
      <c r="L19" s="329">
        <v>667</v>
      </c>
      <c r="M19" s="329">
        <v>489</v>
      </c>
      <c r="N19" s="329">
        <f>SUM(O19:P19)</f>
        <v>743</v>
      </c>
      <c r="O19" s="329">
        <v>149</v>
      </c>
      <c r="P19" s="329">
        <v>594</v>
      </c>
    </row>
    <row r="20" spans="1:16" s="64" customFormat="1" ht="15.95" customHeight="1" x14ac:dyDescent="0.25">
      <c r="A20" s="90" t="s">
        <v>186</v>
      </c>
      <c r="B20" s="82"/>
      <c r="C20" s="82"/>
      <c r="D20" s="82"/>
      <c r="E20" s="82"/>
      <c r="F20" s="127"/>
      <c r="H20" s="82" t="s">
        <v>90</v>
      </c>
      <c r="J20" s="82"/>
      <c r="K20" s="82"/>
      <c r="L20" s="82"/>
      <c r="M20" s="82"/>
      <c r="N20" s="82"/>
      <c r="O20" s="127"/>
      <c r="P20" s="117"/>
    </row>
    <row r="21" spans="1:16" s="64" customFormat="1" ht="21.95" customHeight="1" x14ac:dyDescent="0.25">
      <c r="A21" s="54"/>
      <c r="B21" s="82"/>
      <c r="C21" s="82"/>
      <c r="D21" s="82"/>
      <c r="E21" s="82"/>
      <c r="F21" s="127"/>
      <c r="H21" s="128"/>
      <c r="I21" s="82"/>
      <c r="J21" s="82"/>
      <c r="K21" s="82"/>
      <c r="L21" s="82"/>
      <c r="M21" s="82"/>
      <c r="N21" s="82"/>
      <c r="O21" s="127"/>
      <c r="P21" s="117"/>
    </row>
    <row r="22" spans="1:16" s="64" customFormat="1" ht="21.95" customHeight="1" x14ac:dyDescent="0.25">
      <c r="A22" s="54"/>
      <c r="B22" s="82"/>
      <c r="C22" s="82"/>
      <c r="D22" s="82"/>
      <c r="E22" s="82"/>
      <c r="F22" s="127"/>
      <c r="H22" s="128"/>
      <c r="I22" s="82"/>
      <c r="J22" s="82"/>
      <c r="K22" s="82"/>
      <c r="L22" s="82"/>
      <c r="M22" s="82"/>
      <c r="N22" s="82"/>
      <c r="O22" s="127"/>
      <c r="P22" s="117"/>
    </row>
    <row r="23" spans="1:16" s="64" customFormat="1" ht="21.95" customHeight="1" x14ac:dyDescent="0.25">
      <c r="A23" s="54"/>
      <c r="B23" s="82"/>
      <c r="C23" s="82"/>
      <c r="D23" s="82"/>
      <c r="E23" s="82"/>
      <c r="F23" s="127"/>
      <c r="H23" s="128"/>
      <c r="I23" s="82"/>
      <c r="J23" s="82"/>
      <c r="K23" s="82"/>
      <c r="L23" s="82"/>
      <c r="M23" s="82"/>
      <c r="N23" s="82"/>
      <c r="O23" s="127"/>
      <c r="P23" s="117"/>
    </row>
    <row r="24" spans="1:16" s="64" customFormat="1" ht="21.95" customHeight="1" x14ac:dyDescent="0.25">
      <c r="A24" s="54"/>
      <c r="B24" s="82"/>
      <c r="C24" s="82"/>
      <c r="D24" s="82"/>
      <c r="E24" s="82"/>
      <c r="F24" s="127"/>
      <c r="H24" s="128"/>
      <c r="I24" s="82"/>
      <c r="J24" s="82"/>
      <c r="K24" s="82"/>
      <c r="L24" s="82"/>
      <c r="M24" s="82"/>
      <c r="N24" s="82"/>
      <c r="O24" s="127"/>
      <c r="P24" s="117"/>
    </row>
    <row r="25" spans="1:16" s="64" customFormat="1" ht="21.95" customHeight="1" x14ac:dyDescent="0.25">
      <c r="A25" s="54"/>
      <c r="B25" s="82"/>
      <c r="C25" s="82"/>
      <c r="D25" s="82"/>
      <c r="E25" s="82"/>
      <c r="F25" s="127"/>
      <c r="H25" s="128"/>
      <c r="I25" s="82"/>
      <c r="J25" s="82"/>
      <c r="K25" s="82"/>
      <c r="L25" s="82"/>
      <c r="M25" s="82"/>
      <c r="N25" s="82"/>
      <c r="O25" s="127"/>
      <c r="P25" s="117"/>
    </row>
    <row r="26" spans="1:16" s="64" customFormat="1" ht="21.95" customHeight="1" x14ac:dyDescent="0.25">
      <c r="A26" s="54"/>
      <c r="B26" s="82"/>
      <c r="C26" s="82"/>
      <c r="D26" s="82"/>
      <c r="E26" s="82"/>
      <c r="F26" s="127"/>
      <c r="H26" s="128"/>
      <c r="I26" s="82"/>
      <c r="J26" s="82"/>
      <c r="K26" s="82"/>
      <c r="L26" s="82"/>
      <c r="M26" s="82"/>
      <c r="N26" s="82"/>
      <c r="O26" s="127"/>
      <c r="P26" s="117"/>
    </row>
    <row r="27" spans="1:16" s="64" customFormat="1" ht="21.95" customHeight="1" x14ac:dyDescent="0.25">
      <c r="A27" s="54"/>
      <c r="B27" s="82"/>
      <c r="C27" s="82"/>
      <c r="D27" s="82"/>
      <c r="E27" s="82"/>
      <c r="F27" s="127"/>
      <c r="H27" s="128"/>
      <c r="I27" s="82"/>
      <c r="J27" s="82"/>
      <c r="K27" s="82"/>
      <c r="L27" s="82"/>
      <c r="M27" s="82"/>
      <c r="N27" s="82"/>
      <c r="O27" s="127"/>
      <c r="P27" s="117"/>
    </row>
    <row r="28" spans="1:16" s="64" customFormat="1" ht="21.95" customHeight="1" x14ac:dyDescent="0.25">
      <c r="A28" s="54"/>
      <c r="B28" s="82"/>
      <c r="C28" s="82"/>
      <c r="D28" s="82"/>
      <c r="E28" s="82"/>
      <c r="F28" s="127"/>
      <c r="H28" s="128"/>
      <c r="I28" s="82"/>
      <c r="J28" s="82"/>
      <c r="K28" s="82"/>
      <c r="L28" s="82"/>
      <c r="M28" s="82"/>
      <c r="N28" s="82"/>
      <c r="O28" s="127"/>
      <c r="P28" s="117"/>
    </row>
    <row r="29" spans="1:16" s="64" customFormat="1" ht="21.95" customHeight="1" x14ac:dyDescent="0.25">
      <c r="A29" s="54"/>
      <c r="B29" s="82"/>
      <c r="C29" s="82"/>
      <c r="D29" s="82"/>
      <c r="E29" s="82"/>
      <c r="F29" s="127"/>
      <c r="H29" s="128"/>
      <c r="I29" s="82"/>
      <c r="J29" s="82"/>
      <c r="K29" s="82"/>
      <c r="L29" s="82"/>
      <c r="M29" s="82"/>
      <c r="N29" s="82"/>
      <c r="O29" s="127"/>
      <c r="P29" s="117"/>
    </row>
    <row r="30" spans="1:16" s="64" customFormat="1" ht="21.95" customHeight="1" x14ac:dyDescent="0.25">
      <c r="A30" s="54"/>
      <c r="B30" s="82"/>
      <c r="C30" s="82"/>
      <c r="D30" s="82"/>
      <c r="E30" s="82"/>
      <c r="F30" s="127"/>
      <c r="H30" s="128"/>
      <c r="I30" s="82"/>
      <c r="J30" s="82"/>
      <c r="K30" s="82"/>
      <c r="L30" s="82"/>
      <c r="M30" s="82"/>
      <c r="N30" s="82"/>
      <c r="O30" s="127"/>
      <c r="P30" s="117"/>
    </row>
    <row r="31" spans="1:16" s="64" customFormat="1" ht="21.95" customHeight="1" x14ac:dyDescent="0.25">
      <c r="A31" s="54"/>
      <c r="B31" s="82"/>
      <c r="C31" s="82"/>
      <c r="D31" s="82"/>
      <c r="E31" s="82"/>
      <c r="F31" s="127"/>
      <c r="H31" s="128"/>
      <c r="I31" s="82"/>
      <c r="J31" s="82"/>
      <c r="K31" s="82"/>
      <c r="L31" s="82"/>
      <c r="M31" s="82"/>
      <c r="N31" s="82"/>
      <c r="O31" s="127"/>
      <c r="P31" s="117"/>
    </row>
    <row r="32" spans="1:16" s="64" customFormat="1" ht="21.95" customHeight="1" x14ac:dyDescent="0.25">
      <c r="A32" s="54"/>
      <c r="B32" s="82"/>
      <c r="C32" s="82"/>
      <c r="D32" s="82"/>
      <c r="E32" s="82"/>
      <c r="F32" s="127"/>
      <c r="H32" s="128"/>
      <c r="I32" s="82"/>
      <c r="J32" s="82"/>
      <c r="K32" s="82"/>
      <c r="L32" s="82"/>
      <c r="M32" s="82"/>
      <c r="N32" s="82"/>
      <c r="O32" s="127"/>
      <c r="P32" s="117"/>
    </row>
    <row r="33" spans="1:16" s="64" customFormat="1" ht="21.95" customHeight="1" x14ac:dyDescent="0.25">
      <c r="A33" s="54"/>
      <c r="B33" s="82"/>
      <c r="C33" s="82"/>
      <c r="D33" s="82"/>
      <c r="E33" s="82"/>
      <c r="F33" s="127"/>
      <c r="H33" s="128"/>
      <c r="I33" s="82"/>
      <c r="J33" s="82"/>
      <c r="K33" s="82"/>
      <c r="L33" s="82"/>
      <c r="M33" s="82"/>
      <c r="N33" s="82"/>
      <c r="O33" s="127"/>
      <c r="P33" s="117"/>
    </row>
    <row r="34" spans="1:16" s="64" customFormat="1" ht="21.95" customHeight="1" x14ac:dyDescent="0.25">
      <c r="A34" s="54"/>
      <c r="B34" s="82"/>
      <c r="C34" s="82"/>
      <c r="D34" s="82"/>
      <c r="E34" s="82"/>
      <c r="F34" s="127"/>
      <c r="H34" s="128"/>
      <c r="I34" s="82"/>
      <c r="J34" s="82"/>
      <c r="K34" s="82"/>
      <c r="L34" s="82"/>
      <c r="M34" s="82"/>
      <c r="N34" s="82"/>
      <c r="O34" s="127"/>
      <c r="P34" s="117"/>
    </row>
    <row r="35" spans="1:16" s="64" customFormat="1" ht="21.95" customHeight="1" x14ac:dyDescent="0.25">
      <c r="A35" s="54"/>
      <c r="B35" s="82"/>
      <c r="C35" s="82"/>
      <c r="D35" s="82"/>
      <c r="E35" s="82"/>
      <c r="F35" s="127"/>
      <c r="H35" s="128"/>
      <c r="I35" s="82"/>
      <c r="J35" s="82"/>
      <c r="K35" s="82"/>
      <c r="L35" s="82"/>
      <c r="M35" s="82"/>
      <c r="N35" s="82"/>
      <c r="O35" s="127"/>
      <c r="P35" s="117"/>
    </row>
    <row r="36" spans="1:16" s="64" customFormat="1" ht="21.95" customHeight="1" x14ac:dyDescent="0.25">
      <c r="A36" s="54"/>
      <c r="B36" s="82"/>
      <c r="C36" s="82"/>
      <c r="D36" s="82"/>
      <c r="E36" s="82"/>
      <c r="F36" s="127"/>
      <c r="H36" s="128"/>
      <c r="I36" s="82"/>
      <c r="J36" s="82"/>
      <c r="K36" s="82"/>
      <c r="L36" s="82"/>
      <c r="M36" s="82"/>
      <c r="N36" s="82"/>
      <c r="O36" s="127"/>
      <c r="P36" s="117"/>
    </row>
    <row r="37" spans="1:16" s="64" customFormat="1" ht="21.95" customHeight="1" x14ac:dyDescent="0.25">
      <c r="A37" s="54"/>
      <c r="B37" s="82"/>
      <c r="C37" s="82"/>
      <c r="D37" s="82"/>
      <c r="E37" s="82"/>
      <c r="F37" s="127"/>
      <c r="H37" s="128"/>
      <c r="I37" s="82"/>
      <c r="J37" s="82"/>
      <c r="K37" s="82"/>
      <c r="L37" s="82"/>
      <c r="M37" s="82"/>
      <c r="N37" s="82"/>
      <c r="O37" s="127"/>
      <c r="P37" s="117"/>
    </row>
    <row r="38" spans="1:16" s="64" customFormat="1" ht="21.95" customHeight="1" x14ac:dyDescent="0.25">
      <c r="A38" s="54"/>
      <c r="B38" s="82"/>
      <c r="C38" s="82"/>
      <c r="D38" s="82"/>
      <c r="E38" s="82"/>
      <c r="F38" s="127"/>
      <c r="H38" s="128"/>
      <c r="I38" s="82"/>
      <c r="J38" s="82"/>
      <c r="K38" s="82"/>
      <c r="L38" s="82"/>
      <c r="M38" s="82"/>
      <c r="N38" s="82"/>
      <c r="O38" s="127"/>
      <c r="P38" s="117"/>
    </row>
    <row r="39" spans="1:16" s="64" customFormat="1" ht="21.95" customHeight="1" x14ac:dyDescent="0.25">
      <c r="A39" s="54"/>
      <c r="B39" s="82"/>
      <c r="C39" s="82"/>
      <c r="D39" s="82"/>
      <c r="E39" s="82"/>
      <c r="F39" s="127"/>
      <c r="H39" s="128"/>
      <c r="I39" s="82"/>
      <c r="J39" s="82"/>
      <c r="K39" s="82"/>
      <c r="L39" s="82"/>
      <c r="M39" s="82"/>
      <c r="N39" s="82"/>
      <c r="O39" s="127"/>
      <c r="P39" s="117"/>
    </row>
    <row r="40" spans="1:16" s="64" customFormat="1" ht="21.95" customHeight="1" x14ac:dyDescent="0.25">
      <c r="A40" s="54"/>
      <c r="B40" s="82"/>
      <c r="C40" s="82"/>
      <c r="D40" s="82"/>
      <c r="E40" s="82"/>
      <c r="F40" s="127"/>
      <c r="H40" s="128"/>
      <c r="I40" s="82"/>
      <c r="J40" s="82"/>
      <c r="K40" s="82"/>
      <c r="L40" s="82"/>
      <c r="M40" s="82"/>
      <c r="N40" s="82"/>
      <c r="O40" s="127"/>
      <c r="P40" s="117"/>
    </row>
    <row r="41" spans="1:16" s="64" customFormat="1" ht="21.95" customHeight="1" x14ac:dyDescent="0.25">
      <c r="A41" s="54"/>
      <c r="B41" s="82"/>
      <c r="C41" s="82"/>
      <c r="D41" s="82"/>
      <c r="E41" s="82"/>
      <c r="F41" s="127"/>
      <c r="H41" s="128"/>
      <c r="I41" s="82"/>
      <c r="J41" s="82"/>
      <c r="K41" s="82"/>
      <c r="L41" s="82"/>
      <c r="M41" s="82"/>
      <c r="N41" s="82"/>
      <c r="O41" s="127"/>
      <c r="P41" s="117"/>
    </row>
    <row r="42" spans="1:16" s="64" customFormat="1" ht="21.95" customHeight="1" x14ac:dyDescent="0.25">
      <c r="A42" s="54"/>
      <c r="B42" s="82"/>
      <c r="C42" s="82"/>
      <c r="D42" s="82"/>
      <c r="E42" s="82"/>
      <c r="F42" s="127"/>
      <c r="H42" s="128"/>
      <c r="I42" s="82"/>
      <c r="J42" s="82"/>
      <c r="K42" s="82"/>
      <c r="L42" s="82"/>
      <c r="M42" s="82"/>
      <c r="N42" s="82"/>
      <c r="O42" s="127"/>
      <c r="P42" s="117"/>
    </row>
    <row r="43" spans="1:16" s="64" customFormat="1" ht="21.95" customHeight="1" x14ac:dyDescent="0.25">
      <c r="A43" s="54"/>
      <c r="B43" s="82"/>
      <c r="C43" s="82"/>
      <c r="D43" s="82"/>
      <c r="E43" s="82"/>
      <c r="F43" s="127"/>
      <c r="H43" s="128"/>
      <c r="I43" s="82"/>
      <c r="J43" s="82"/>
      <c r="K43" s="82"/>
      <c r="L43" s="82"/>
      <c r="M43" s="82"/>
      <c r="N43" s="82"/>
      <c r="O43" s="127"/>
      <c r="P43" s="117"/>
    </row>
    <row r="44" spans="1:16" s="64" customFormat="1" ht="21.95" customHeight="1" x14ac:dyDescent="0.25">
      <c r="A44" s="54"/>
      <c r="B44" s="82"/>
      <c r="C44" s="82"/>
      <c r="D44" s="82"/>
      <c r="E44" s="82"/>
      <c r="F44" s="127"/>
      <c r="H44" s="128"/>
      <c r="I44" s="82"/>
      <c r="J44" s="82"/>
      <c r="K44" s="82"/>
      <c r="L44" s="82"/>
      <c r="M44" s="82"/>
      <c r="N44" s="82"/>
      <c r="O44" s="127"/>
      <c r="P44" s="117"/>
    </row>
    <row r="45" spans="1:16" s="64" customFormat="1" ht="21.95" customHeight="1" x14ac:dyDescent="0.25">
      <c r="A45" s="54"/>
      <c r="B45" s="82"/>
      <c r="C45" s="82"/>
      <c r="D45" s="82"/>
      <c r="E45" s="82"/>
      <c r="F45" s="127"/>
      <c r="H45" s="128"/>
      <c r="I45" s="82"/>
      <c r="J45" s="82"/>
      <c r="K45" s="82"/>
      <c r="L45" s="82"/>
      <c r="M45" s="82"/>
      <c r="N45" s="82"/>
      <c r="O45" s="127"/>
      <c r="P45" s="117"/>
    </row>
    <row r="46" spans="1:16" s="64" customFormat="1" ht="21.95" customHeight="1" x14ac:dyDescent="0.25">
      <c r="A46" s="54"/>
      <c r="B46" s="82"/>
      <c r="C46" s="82"/>
      <c r="D46" s="82"/>
      <c r="E46" s="82"/>
      <c r="F46" s="127"/>
      <c r="H46" s="128"/>
      <c r="I46" s="82"/>
      <c r="J46" s="82"/>
      <c r="K46" s="82"/>
      <c r="L46" s="82"/>
      <c r="M46" s="82"/>
      <c r="N46" s="82"/>
      <c r="O46" s="127"/>
      <c r="P46" s="117"/>
    </row>
    <row r="47" spans="1:16" s="64" customFormat="1" ht="21.95" customHeight="1" x14ac:dyDescent="0.25">
      <c r="A47" s="54"/>
      <c r="B47" s="82"/>
      <c r="C47" s="82"/>
      <c r="D47" s="82"/>
      <c r="E47" s="82"/>
      <c r="F47" s="127"/>
      <c r="H47" s="128"/>
      <c r="I47" s="82"/>
      <c r="J47" s="82"/>
      <c r="K47" s="82"/>
      <c r="L47" s="82"/>
      <c r="M47" s="82"/>
      <c r="N47" s="82"/>
      <c r="O47" s="127"/>
      <c r="P47" s="117"/>
    </row>
    <row r="48" spans="1:16" s="64" customFormat="1" ht="21.95" customHeight="1" x14ac:dyDescent="0.25">
      <c r="A48" s="54"/>
      <c r="B48" s="82"/>
      <c r="C48" s="82"/>
      <c r="D48" s="82"/>
      <c r="E48" s="82"/>
      <c r="F48" s="127"/>
      <c r="H48" s="128"/>
      <c r="I48" s="82"/>
      <c r="J48" s="82"/>
      <c r="K48" s="82"/>
      <c r="L48" s="82"/>
      <c r="M48" s="82"/>
      <c r="N48" s="82"/>
      <c r="O48" s="127"/>
      <c r="P48" s="117"/>
    </row>
    <row r="49" spans="1:16" s="64" customFormat="1" ht="21.95" customHeight="1" x14ac:dyDescent="0.25">
      <c r="A49" s="54"/>
      <c r="B49" s="82"/>
      <c r="C49" s="82"/>
      <c r="D49" s="82"/>
      <c r="E49" s="82"/>
      <c r="F49" s="127"/>
      <c r="H49" s="128"/>
      <c r="I49" s="82"/>
      <c r="J49" s="82"/>
      <c r="K49" s="82"/>
      <c r="L49" s="82"/>
      <c r="M49" s="82"/>
      <c r="N49" s="82"/>
      <c r="O49" s="127"/>
      <c r="P49" s="117"/>
    </row>
    <row r="50" spans="1:16" s="64" customFormat="1" ht="21.95" customHeight="1" x14ac:dyDescent="0.25">
      <c r="A50" s="54"/>
      <c r="B50" s="82"/>
      <c r="C50" s="82"/>
      <c r="D50" s="82"/>
      <c r="E50" s="82"/>
      <c r="F50" s="127"/>
      <c r="H50" s="128"/>
      <c r="I50" s="82"/>
      <c r="J50" s="82"/>
      <c r="K50" s="82"/>
      <c r="L50" s="82"/>
      <c r="M50" s="82"/>
      <c r="N50" s="82"/>
      <c r="O50" s="127"/>
      <c r="P50" s="117"/>
    </row>
    <row r="51" spans="1:16" s="64" customFormat="1" ht="21.95" customHeight="1" x14ac:dyDescent="0.25">
      <c r="A51" s="54"/>
      <c r="B51" s="82"/>
      <c r="C51" s="82"/>
      <c r="D51" s="82"/>
      <c r="E51" s="82"/>
      <c r="F51" s="127"/>
      <c r="H51" s="128"/>
      <c r="I51" s="82"/>
      <c r="J51" s="82"/>
      <c r="K51" s="82"/>
      <c r="L51" s="82"/>
      <c r="M51" s="82"/>
      <c r="N51" s="82"/>
      <c r="O51" s="127"/>
      <c r="P51" s="117"/>
    </row>
    <row r="52" spans="1:16" s="64" customFormat="1" ht="21.95" customHeight="1" x14ac:dyDescent="0.25">
      <c r="A52" s="54"/>
      <c r="B52" s="82"/>
      <c r="C52" s="82"/>
      <c r="D52" s="82"/>
      <c r="E52" s="82"/>
      <c r="F52" s="127"/>
      <c r="H52" s="128"/>
      <c r="I52" s="82"/>
      <c r="J52" s="82"/>
      <c r="K52" s="82"/>
      <c r="L52" s="82"/>
      <c r="M52" s="82"/>
      <c r="N52" s="82"/>
      <c r="O52" s="127"/>
      <c r="P52" s="117"/>
    </row>
    <row r="53" spans="1:16" s="64" customFormat="1" ht="21.95" customHeight="1" x14ac:dyDescent="0.25">
      <c r="A53" s="54"/>
      <c r="B53" s="82"/>
      <c r="C53" s="82"/>
      <c r="D53" s="82"/>
      <c r="E53" s="82"/>
      <c r="F53" s="127"/>
      <c r="H53" s="128"/>
      <c r="I53" s="82"/>
      <c r="J53" s="82"/>
      <c r="K53" s="82"/>
      <c r="L53" s="82"/>
      <c r="M53" s="82"/>
      <c r="N53" s="82"/>
      <c r="O53" s="127"/>
      <c r="P53" s="117"/>
    </row>
    <row r="54" spans="1:16" s="64" customFormat="1" ht="21.95" customHeight="1" x14ac:dyDescent="0.25">
      <c r="A54" s="54"/>
      <c r="B54" s="82"/>
      <c r="C54" s="82"/>
      <c r="D54" s="82"/>
      <c r="E54" s="82"/>
      <c r="F54" s="127"/>
      <c r="H54" s="128"/>
      <c r="I54" s="82"/>
      <c r="J54" s="82"/>
      <c r="K54" s="82"/>
      <c r="L54" s="82"/>
      <c r="M54" s="82"/>
      <c r="N54" s="82"/>
      <c r="O54" s="127"/>
      <c r="P54" s="117"/>
    </row>
    <row r="55" spans="1:16" s="64" customFormat="1" ht="21.95" customHeight="1" x14ac:dyDescent="0.25">
      <c r="A55" s="54"/>
      <c r="B55" s="82"/>
      <c r="C55" s="82"/>
      <c r="D55" s="82"/>
      <c r="E55" s="82"/>
      <c r="F55" s="127"/>
      <c r="H55" s="128"/>
      <c r="I55" s="82"/>
      <c r="J55" s="82"/>
      <c r="K55" s="82"/>
      <c r="L55" s="82"/>
      <c r="M55" s="82"/>
      <c r="N55" s="82"/>
      <c r="O55" s="127"/>
      <c r="P55" s="117"/>
    </row>
    <row r="56" spans="1:16" s="64" customFormat="1" ht="21.95" customHeight="1" x14ac:dyDescent="0.25">
      <c r="A56" s="54"/>
      <c r="B56" s="82"/>
      <c r="C56" s="82"/>
      <c r="D56" s="82"/>
      <c r="E56" s="82"/>
      <c r="F56" s="127"/>
      <c r="H56" s="128"/>
      <c r="I56" s="82"/>
      <c r="J56" s="82"/>
      <c r="K56" s="82"/>
      <c r="L56" s="82"/>
      <c r="M56" s="82"/>
      <c r="N56" s="82"/>
      <c r="O56" s="127"/>
      <c r="P56" s="117"/>
    </row>
    <row r="57" spans="1:16" s="64" customFormat="1" ht="21.95" customHeight="1" x14ac:dyDescent="0.25">
      <c r="A57" s="54"/>
      <c r="B57" s="82"/>
      <c r="C57" s="82"/>
      <c r="D57" s="82"/>
      <c r="E57" s="82"/>
      <c r="F57" s="127"/>
      <c r="H57" s="128"/>
      <c r="I57" s="82"/>
      <c r="J57" s="82"/>
      <c r="K57" s="82"/>
      <c r="L57" s="82"/>
      <c r="M57" s="82"/>
      <c r="N57" s="82"/>
      <c r="O57" s="127"/>
      <c r="P57" s="117"/>
    </row>
    <row r="58" spans="1:16" s="64" customFormat="1" ht="21.95" customHeight="1" x14ac:dyDescent="0.25">
      <c r="A58" s="54"/>
      <c r="B58" s="82"/>
      <c r="C58" s="82"/>
      <c r="D58" s="82"/>
      <c r="E58" s="82"/>
      <c r="F58" s="127"/>
      <c r="H58" s="128"/>
      <c r="I58" s="82"/>
      <c r="J58" s="82"/>
      <c r="K58" s="82"/>
      <c r="L58" s="82"/>
      <c r="M58" s="82"/>
      <c r="N58" s="82"/>
      <c r="O58" s="127"/>
      <c r="P58" s="117"/>
    </row>
    <row r="59" spans="1:16" s="64" customFormat="1" ht="21.95" customHeight="1" x14ac:dyDescent="0.25">
      <c r="A59" s="54"/>
      <c r="B59" s="82"/>
      <c r="C59" s="82"/>
      <c r="D59" s="82"/>
      <c r="E59" s="82"/>
      <c r="F59" s="127"/>
      <c r="H59" s="128"/>
      <c r="I59" s="82"/>
      <c r="J59" s="82"/>
      <c r="K59" s="82"/>
      <c r="L59" s="82"/>
      <c r="M59" s="82"/>
      <c r="N59" s="82"/>
      <c r="O59" s="127"/>
      <c r="P59" s="117"/>
    </row>
  </sheetData>
  <mergeCells count="7">
    <mergeCell ref="A2:G2"/>
    <mergeCell ref="H2:P2"/>
    <mergeCell ref="B4:D4"/>
    <mergeCell ref="E4:G4"/>
    <mergeCell ref="H4:J4"/>
    <mergeCell ref="K4:M4"/>
    <mergeCell ref="N4:P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EFF73A7B-C799-4BAA-98EE-4D82CA96A7EA}">
            <xm:f>'2-7'!B15</xm:f>
            <x14:dxf>
              <fill>
                <patternFill>
                  <bgColor rgb="FFFF0000"/>
                </patternFill>
              </fill>
            </x14:dxf>
          </x14:cfRule>
          <xm:sqref>B6:P6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20" zoomScaleSheetLayoutView="100" workbookViewId="0">
      <pane xSplit="1" ySplit="6" topLeftCell="B7" activePane="bottomRight" state="frozen"/>
      <selection pane="topRight"/>
      <selection pane="bottomLeft"/>
      <selection pane="bottomRight" activeCell="G2" sqref="G2:M2"/>
    </sheetView>
  </sheetViews>
  <sheetFormatPr defaultColWidth="10.625" defaultRowHeight="21.95" customHeight="1" x14ac:dyDescent="0.25"/>
  <cols>
    <col min="1" max="1" width="19.625" style="6" customWidth="1"/>
    <col min="2" max="4" width="14.875" style="2" customWidth="1"/>
    <col min="5" max="12" width="12.625" style="2" customWidth="1"/>
    <col min="13" max="13" width="12.625" style="7" customWidth="1"/>
    <col min="14" max="16384" width="10.625" style="3"/>
  </cols>
  <sheetData>
    <row r="1" spans="1:13" s="54" customFormat="1" ht="18" customHeight="1" x14ac:dyDescent="0.25">
      <c r="A1" s="90" t="s">
        <v>483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7" t="s">
        <v>0</v>
      </c>
    </row>
    <row r="2" spans="1:13" s="195" customFormat="1" ht="24.95" customHeight="1" x14ac:dyDescent="0.25">
      <c r="A2" s="640" t="s">
        <v>482</v>
      </c>
      <c r="B2" s="640"/>
      <c r="C2" s="640"/>
      <c r="D2" s="640"/>
      <c r="E2" s="640"/>
      <c r="F2" s="640"/>
      <c r="G2" s="640" t="s">
        <v>481</v>
      </c>
      <c r="H2" s="640"/>
      <c r="I2" s="640"/>
      <c r="J2" s="640"/>
      <c r="K2" s="640"/>
      <c r="L2" s="640"/>
      <c r="M2" s="640"/>
    </row>
    <row r="3" spans="1:13" s="64" customFormat="1" ht="15" customHeight="1" thickBot="1" x14ac:dyDescent="0.3">
      <c r="A3" s="58"/>
      <c r="B3" s="61"/>
      <c r="C3" s="61"/>
      <c r="D3" s="61"/>
      <c r="E3" s="61"/>
      <c r="F3" s="93"/>
      <c r="G3" s="61"/>
      <c r="H3" s="61"/>
      <c r="I3" s="61"/>
      <c r="J3" s="61"/>
      <c r="K3" s="61"/>
      <c r="L3" s="61"/>
      <c r="M3" s="93"/>
    </row>
    <row r="4" spans="1:13" s="64" customFormat="1" ht="26.1" customHeight="1" x14ac:dyDescent="0.25">
      <c r="A4" s="626" t="s">
        <v>480</v>
      </c>
      <c r="B4" s="641" t="s">
        <v>479</v>
      </c>
      <c r="C4" s="629"/>
      <c r="D4" s="630"/>
      <c r="E4" s="628" t="s">
        <v>478</v>
      </c>
      <c r="F4" s="629"/>
      <c r="G4" s="629" t="s">
        <v>4</v>
      </c>
      <c r="H4" s="629"/>
      <c r="I4" s="629"/>
      <c r="J4" s="629"/>
      <c r="K4" s="629"/>
      <c r="L4" s="629"/>
      <c r="M4" s="629"/>
    </row>
    <row r="5" spans="1:13" s="64" customFormat="1" ht="26.1" customHeight="1" x14ac:dyDescent="0.25">
      <c r="A5" s="627"/>
      <c r="B5" s="96" t="s">
        <v>477</v>
      </c>
      <c r="C5" s="67" t="s">
        <v>476</v>
      </c>
      <c r="D5" s="67" t="s">
        <v>475</v>
      </c>
      <c r="E5" s="339" t="s">
        <v>474</v>
      </c>
      <c r="F5" s="336" t="s">
        <v>473</v>
      </c>
      <c r="G5" s="337" t="s">
        <v>14</v>
      </c>
      <c r="H5" s="639" t="s">
        <v>472</v>
      </c>
      <c r="I5" s="635"/>
      <c r="J5" s="636"/>
      <c r="K5" s="639" t="s">
        <v>471</v>
      </c>
      <c r="L5" s="635"/>
      <c r="M5" s="635"/>
    </row>
    <row r="6" spans="1:13" s="64" customFormat="1" ht="36" customHeight="1" thickBot="1" x14ac:dyDescent="0.3">
      <c r="A6" s="348" t="s">
        <v>470</v>
      </c>
      <c r="B6" s="347" t="s">
        <v>469</v>
      </c>
      <c r="C6" s="346" t="s">
        <v>468</v>
      </c>
      <c r="D6" s="346" t="s">
        <v>467</v>
      </c>
      <c r="E6" s="345" t="s">
        <v>211</v>
      </c>
      <c r="F6" s="74" t="s">
        <v>154</v>
      </c>
      <c r="G6" s="346" t="s">
        <v>155</v>
      </c>
      <c r="H6" s="346" t="s">
        <v>211</v>
      </c>
      <c r="I6" s="346" t="s">
        <v>154</v>
      </c>
      <c r="J6" s="346" t="s">
        <v>155</v>
      </c>
      <c r="K6" s="346" t="s">
        <v>211</v>
      </c>
      <c r="L6" s="346" t="s">
        <v>154</v>
      </c>
      <c r="M6" s="345" t="s">
        <v>155</v>
      </c>
    </row>
    <row r="7" spans="1:13" s="64" customFormat="1" ht="27" customHeight="1" x14ac:dyDescent="0.25">
      <c r="A7" s="120" t="s">
        <v>311</v>
      </c>
      <c r="B7" s="344">
        <v>16697</v>
      </c>
      <c r="C7" s="79">
        <v>8985</v>
      </c>
      <c r="D7" s="79">
        <v>7712</v>
      </c>
      <c r="E7" s="79">
        <v>55704</v>
      </c>
      <c r="F7" s="79">
        <v>26921</v>
      </c>
      <c r="G7" s="79">
        <v>28783</v>
      </c>
      <c r="H7" s="79">
        <v>30469</v>
      </c>
      <c r="I7" s="79">
        <v>15153</v>
      </c>
      <c r="J7" s="79">
        <v>15316</v>
      </c>
      <c r="K7" s="79">
        <v>25235</v>
      </c>
      <c r="L7" s="79">
        <v>11768</v>
      </c>
      <c r="M7" s="79">
        <v>13467</v>
      </c>
    </row>
    <row r="8" spans="1:13" s="64" customFormat="1" ht="27" customHeight="1" x14ac:dyDescent="0.25">
      <c r="A8" s="120" t="s">
        <v>312</v>
      </c>
      <c r="B8" s="344">
        <v>17452</v>
      </c>
      <c r="C8" s="79">
        <v>9421</v>
      </c>
      <c r="D8" s="79">
        <v>8031</v>
      </c>
      <c r="E8" s="79">
        <v>57632</v>
      </c>
      <c r="F8" s="79">
        <v>27787</v>
      </c>
      <c r="G8" s="79">
        <v>29845</v>
      </c>
      <c r="H8" s="79">
        <v>31534</v>
      </c>
      <c r="I8" s="79">
        <v>15618</v>
      </c>
      <c r="J8" s="79">
        <v>15916</v>
      </c>
      <c r="K8" s="79">
        <v>26098</v>
      </c>
      <c r="L8" s="79">
        <v>12169</v>
      </c>
      <c r="M8" s="79">
        <v>13929</v>
      </c>
    </row>
    <row r="9" spans="1:13" s="64" customFormat="1" ht="27" customHeight="1" x14ac:dyDescent="0.25">
      <c r="A9" s="120" t="s">
        <v>313</v>
      </c>
      <c r="B9" s="344">
        <v>18182</v>
      </c>
      <c r="C9" s="79">
        <v>9835</v>
      </c>
      <c r="D9" s="79">
        <v>8347</v>
      </c>
      <c r="E9" s="79">
        <v>59321</v>
      </c>
      <c r="F9" s="79">
        <v>28597</v>
      </c>
      <c r="G9" s="79">
        <v>30724</v>
      </c>
      <c r="H9" s="79">
        <v>32515</v>
      </c>
      <c r="I9" s="79">
        <v>16087</v>
      </c>
      <c r="J9" s="79">
        <v>16428</v>
      </c>
      <c r="K9" s="79">
        <v>26806</v>
      </c>
      <c r="L9" s="79">
        <v>12510</v>
      </c>
      <c r="M9" s="79">
        <v>14296</v>
      </c>
    </row>
    <row r="10" spans="1:13" s="64" customFormat="1" ht="27" customHeight="1" x14ac:dyDescent="0.25">
      <c r="A10" s="120" t="s">
        <v>314</v>
      </c>
      <c r="B10" s="344">
        <v>18770</v>
      </c>
      <c r="C10" s="79">
        <v>10233</v>
      </c>
      <c r="D10" s="79">
        <v>8537</v>
      </c>
      <c r="E10" s="79">
        <v>61044</v>
      </c>
      <c r="F10" s="79">
        <v>29410</v>
      </c>
      <c r="G10" s="79">
        <v>31634</v>
      </c>
      <c r="H10" s="79">
        <v>33539</v>
      </c>
      <c r="I10" s="79">
        <v>16574</v>
      </c>
      <c r="J10" s="79">
        <v>16965</v>
      </c>
      <c r="K10" s="79">
        <v>27505</v>
      </c>
      <c r="L10" s="79">
        <v>12836</v>
      </c>
      <c r="M10" s="79">
        <v>14669</v>
      </c>
    </row>
    <row r="11" spans="1:13" s="64" customFormat="1" ht="27" customHeight="1" x14ac:dyDescent="0.25">
      <c r="A11" s="120" t="s">
        <v>315</v>
      </c>
      <c r="B11" s="344">
        <v>19331</v>
      </c>
      <c r="C11" s="79">
        <v>10537</v>
      </c>
      <c r="D11" s="79">
        <v>8794</v>
      </c>
      <c r="E11" s="79">
        <v>62818</v>
      </c>
      <c r="F11" s="79">
        <v>30226</v>
      </c>
      <c r="G11" s="79">
        <v>32592</v>
      </c>
      <c r="H11" s="79">
        <v>34503</v>
      </c>
      <c r="I11" s="79">
        <v>17031</v>
      </c>
      <c r="J11" s="79">
        <v>17472</v>
      </c>
      <c r="K11" s="79">
        <v>28315</v>
      </c>
      <c r="L11" s="79">
        <v>13195</v>
      </c>
      <c r="M11" s="79">
        <v>15120</v>
      </c>
    </row>
    <row r="12" spans="1:13" s="64" customFormat="1" ht="27" customHeight="1" x14ac:dyDescent="0.25">
      <c r="A12" s="120" t="s">
        <v>316</v>
      </c>
      <c r="B12" s="344">
        <v>19815</v>
      </c>
      <c r="C12" s="79">
        <v>10815</v>
      </c>
      <c r="D12" s="79">
        <v>9000</v>
      </c>
      <c r="E12" s="79">
        <v>64212</v>
      </c>
      <c r="F12" s="79">
        <v>30886</v>
      </c>
      <c r="G12" s="79">
        <v>33326</v>
      </c>
      <c r="H12" s="79">
        <v>35319</v>
      </c>
      <c r="I12" s="79">
        <v>17421</v>
      </c>
      <c r="J12" s="79">
        <v>17898</v>
      </c>
      <c r="K12" s="79">
        <v>28893</v>
      </c>
      <c r="L12" s="79">
        <v>13465</v>
      </c>
      <c r="M12" s="79">
        <v>15428</v>
      </c>
    </row>
    <row r="13" spans="1:13" s="64" customFormat="1" ht="27" customHeight="1" x14ac:dyDescent="0.25">
      <c r="A13" s="120" t="s">
        <v>317</v>
      </c>
      <c r="B13" s="344">
        <v>21544</v>
      </c>
      <c r="C13" s="79">
        <v>11819</v>
      </c>
      <c r="D13" s="79">
        <v>9725</v>
      </c>
      <c r="E13" s="79">
        <v>65440</v>
      </c>
      <c r="F13" s="79">
        <v>31457</v>
      </c>
      <c r="G13" s="79">
        <v>33983</v>
      </c>
      <c r="H13" s="79">
        <v>35987</v>
      </c>
      <c r="I13" s="79">
        <v>17726</v>
      </c>
      <c r="J13" s="79">
        <v>18261</v>
      </c>
      <c r="K13" s="79">
        <v>29453</v>
      </c>
      <c r="L13" s="79">
        <v>13731</v>
      </c>
      <c r="M13" s="79">
        <v>15722</v>
      </c>
    </row>
    <row r="14" spans="1:13" s="64" customFormat="1" ht="27" customHeight="1" x14ac:dyDescent="0.25">
      <c r="A14" s="120" t="s">
        <v>318</v>
      </c>
      <c r="B14" s="344">
        <v>22214</v>
      </c>
      <c r="C14" s="79">
        <v>12254</v>
      </c>
      <c r="D14" s="79">
        <v>9960</v>
      </c>
      <c r="E14" s="79">
        <v>67748</v>
      </c>
      <c r="F14" s="79">
        <v>32490</v>
      </c>
      <c r="G14" s="79">
        <v>35258</v>
      </c>
      <c r="H14" s="79">
        <v>37384</v>
      </c>
      <c r="I14" s="79">
        <v>18390</v>
      </c>
      <c r="J14" s="79">
        <v>18994</v>
      </c>
      <c r="K14" s="79">
        <v>30364</v>
      </c>
      <c r="L14" s="79">
        <v>14100</v>
      </c>
      <c r="M14" s="79">
        <v>16264</v>
      </c>
    </row>
    <row r="15" spans="1:13" s="64" customFormat="1" ht="27" customHeight="1" x14ac:dyDescent="0.25">
      <c r="A15" s="120" t="s">
        <v>345</v>
      </c>
      <c r="B15" s="344">
        <v>22947</v>
      </c>
      <c r="C15" s="79">
        <v>12687</v>
      </c>
      <c r="D15" s="79">
        <v>10260</v>
      </c>
      <c r="E15" s="79">
        <v>69896</v>
      </c>
      <c r="F15" s="79">
        <v>33482</v>
      </c>
      <c r="G15" s="79">
        <v>36414</v>
      </c>
      <c r="H15" s="79">
        <v>38553</v>
      </c>
      <c r="I15" s="79">
        <v>18928</v>
      </c>
      <c r="J15" s="79">
        <v>19625</v>
      </c>
      <c r="K15" s="79">
        <v>31343</v>
      </c>
      <c r="L15" s="79">
        <v>14554</v>
      </c>
      <c r="M15" s="79">
        <v>16789</v>
      </c>
    </row>
    <row r="16" spans="1:13" s="64" customFormat="1" ht="27" customHeight="1" x14ac:dyDescent="0.25">
      <c r="A16" s="120" t="s">
        <v>372</v>
      </c>
      <c r="B16" s="344">
        <f t="shared" ref="B16:M16" si="0">SUM(B17:B29)</f>
        <v>23708</v>
      </c>
      <c r="C16" s="79">
        <f t="shared" si="0"/>
        <v>13156</v>
      </c>
      <c r="D16" s="79">
        <f t="shared" si="0"/>
        <v>10552</v>
      </c>
      <c r="E16" s="79">
        <f t="shared" si="0"/>
        <v>72140</v>
      </c>
      <c r="F16" s="79">
        <f t="shared" si="0"/>
        <v>34503</v>
      </c>
      <c r="G16" s="79">
        <f t="shared" si="0"/>
        <v>37637</v>
      </c>
      <c r="H16" s="79">
        <f t="shared" si="0"/>
        <v>39758</v>
      </c>
      <c r="I16" s="79">
        <f t="shared" si="0"/>
        <v>19466</v>
      </c>
      <c r="J16" s="79">
        <f t="shared" si="0"/>
        <v>20292</v>
      </c>
      <c r="K16" s="79">
        <f t="shared" si="0"/>
        <v>32382</v>
      </c>
      <c r="L16" s="79">
        <f t="shared" si="0"/>
        <v>15037</v>
      </c>
      <c r="M16" s="79">
        <f t="shared" si="0"/>
        <v>17345</v>
      </c>
    </row>
    <row r="17" spans="1:13" s="64" customFormat="1" ht="27" customHeight="1" x14ac:dyDescent="0.25">
      <c r="A17" s="120" t="s">
        <v>156</v>
      </c>
      <c r="B17" s="344">
        <v>2778</v>
      </c>
      <c r="C17" s="79">
        <v>1824</v>
      </c>
      <c r="D17" s="79">
        <v>954</v>
      </c>
      <c r="E17" s="79">
        <f t="shared" ref="E17:E29" si="1">F17+G17</f>
        <v>7657</v>
      </c>
      <c r="F17" s="79">
        <v>3512</v>
      </c>
      <c r="G17" s="79">
        <v>4145</v>
      </c>
      <c r="H17" s="79">
        <f t="shared" ref="H17:H29" si="2">I17+J17</f>
        <v>5015</v>
      </c>
      <c r="I17" s="79">
        <v>2359</v>
      </c>
      <c r="J17" s="79">
        <v>2656</v>
      </c>
      <c r="K17" s="79">
        <f t="shared" ref="K17:K29" si="3">L17+M17</f>
        <v>2642</v>
      </c>
      <c r="L17" s="79">
        <v>1153</v>
      </c>
      <c r="M17" s="79">
        <v>1489</v>
      </c>
    </row>
    <row r="18" spans="1:13" s="64" customFormat="1" ht="27" customHeight="1" x14ac:dyDescent="0.25">
      <c r="A18" s="120" t="s">
        <v>157</v>
      </c>
      <c r="B18" s="344">
        <v>3105</v>
      </c>
      <c r="C18" s="79">
        <v>1810</v>
      </c>
      <c r="D18" s="79">
        <v>1295</v>
      </c>
      <c r="E18" s="79">
        <f t="shared" si="1"/>
        <v>8746</v>
      </c>
      <c r="F18" s="79">
        <v>3930</v>
      </c>
      <c r="G18" s="79">
        <v>4816</v>
      </c>
      <c r="H18" s="79">
        <f t="shared" si="2"/>
        <v>5098</v>
      </c>
      <c r="I18" s="79">
        <v>2369</v>
      </c>
      <c r="J18" s="79">
        <v>2729</v>
      </c>
      <c r="K18" s="79">
        <f t="shared" si="3"/>
        <v>3648</v>
      </c>
      <c r="L18" s="79">
        <v>1561</v>
      </c>
      <c r="M18" s="79">
        <v>2087</v>
      </c>
    </row>
    <row r="19" spans="1:13" s="64" customFormat="1" ht="27" customHeight="1" x14ac:dyDescent="0.25">
      <c r="A19" s="120" t="s">
        <v>158</v>
      </c>
      <c r="B19" s="344">
        <v>2222</v>
      </c>
      <c r="C19" s="79">
        <v>1147</v>
      </c>
      <c r="D19" s="79">
        <v>1075</v>
      </c>
      <c r="E19" s="79">
        <f t="shared" si="1"/>
        <v>7204</v>
      </c>
      <c r="F19" s="79">
        <v>3439</v>
      </c>
      <c r="G19" s="79">
        <v>3765</v>
      </c>
      <c r="H19" s="79">
        <f t="shared" si="2"/>
        <v>3697</v>
      </c>
      <c r="I19" s="79">
        <v>1872</v>
      </c>
      <c r="J19" s="79">
        <v>1825</v>
      </c>
      <c r="K19" s="79">
        <f t="shared" si="3"/>
        <v>3507</v>
      </c>
      <c r="L19" s="79">
        <v>1567</v>
      </c>
      <c r="M19" s="79">
        <v>1940</v>
      </c>
    </row>
    <row r="20" spans="1:13" s="64" customFormat="1" ht="27" customHeight="1" x14ac:dyDescent="0.25">
      <c r="A20" s="120" t="s">
        <v>159</v>
      </c>
      <c r="B20" s="344">
        <v>1434</v>
      </c>
      <c r="C20" s="79">
        <v>872</v>
      </c>
      <c r="D20" s="79">
        <v>562</v>
      </c>
      <c r="E20" s="79">
        <f t="shared" si="1"/>
        <v>4315</v>
      </c>
      <c r="F20" s="79">
        <v>2012</v>
      </c>
      <c r="G20" s="79">
        <v>2303</v>
      </c>
      <c r="H20" s="79">
        <f t="shared" si="2"/>
        <v>2564</v>
      </c>
      <c r="I20" s="79">
        <v>1242</v>
      </c>
      <c r="J20" s="79">
        <v>1322</v>
      </c>
      <c r="K20" s="79">
        <f t="shared" si="3"/>
        <v>1751</v>
      </c>
      <c r="L20" s="79">
        <v>770</v>
      </c>
      <c r="M20" s="79">
        <v>981</v>
      </c>
    </row>
    <row r="21" spans="1:13" s="64" customFormat="1" ht="27" customHeight="1" x14ac:dyDescent="0.25">
      <c r="A21" s="120" t="s">
        <v>160</v>
      </c>
      <c r="B21" s="344">
        <v>1509</v>
      </c>
      <c r="C21" s="79">
        <v>1096</v>
      </c>
      <c r="D21" s="79">
        <v>413</v>
      </c>
      <c r="E21" s="79">
        <f t="shared" si="1"/>
        <v>4616</v>
      </c>
      <c r="F21" s="79">
        <v>2197</v>
      </c>
      <c r="G21" s="79">
        <v>2419</v>
      </c>
      <c r="H21" s="79">
        <f t="shared" si="2"/>
        <v>3272</v>
      </c>
      <c r="I21" s="79">
        <v>1590</v>
      </c>
      <c r="J21" s="79">
        <v>1682</v>
      </c>
      <c r="K21" s="79">
        <f t="shared" si="3"/>
        <v>1344</v>
      </c>
      <c r="L21" s="79">
        <v>607</v>
      </c>
      <c r="M21" s="79">
        <v>737</v>
      </c>
    </row>
    <row r="22" spans="1:13" s="64" customFormat="1" ht="27" customHeight="1" x14ac:dyDescent="0.25">
      <c r="A22" s="120" t="s">
        <v>161</v>
      </c>
      <c r="B22" s="344">
        <v>1090</v>
      </c>
      <c r="C22" s="79">
        <v>812</v>
      </c>
      <c r="D22" s="79">
        <v>278</v>
      </c>
      <c r="E22" s="79">
        <f t="shared" si="1"/>
        <v>3599</v>
      </c>
      <c r="F22" s="79">
        <v>1790</v>
      </c>
      <c r="G22" s="79">
        <v>1809</v>
      </c>
      <c r="H22" s="79">
        <f t="shared" si="2"/>
        <v>2690</v>
      </c>
      <c r="I22" s="79">
        <v>1363</v>
      </c>
      <c r="J22" s="79">
        <v>1327</v>
      </c>
      <c r="K22" s="79">
        <f t="shared" si="3"/>
        <v>909</v>
      </c>
      <c r="L22" s="79">
        <v>427</v>
      </c>
      <c r="M22" s="79">
        <v>482</v>
      </c>
    </row>
    <row r="23" spans="1:13" s="64" customFormat="1" ht="27" customHeight="1" x14ac:dyDescent="0.25">
      <c r="A23" s="120" t="s">
        <v>162</v>
      </c>
      <c r="B23" s="344">
        <v>2334</v>
      </c>
      <c r="C23" s="79">
        <v>1696</v>
      </c>
      <c r="D23" s="79">
        <v>638</v>
      </c>
      <c r="E23" s="79">
        <f t="shared" si="1"/>
        <v>7227</v>
      </c>
      <c r="F23" s="79">
        <v>3549</v>
      </c>
      <c r="G23" s="79">
        <v>3678</v>
      </c>
      <c r="H23" s="79">
        <f t="shared" si="2"/>
        <v>5382</v>
      </c>
      <c r="I23" s="79">
        <v>2750</v>
      </c>
      <c r="J23" s="79">
        <v>2632</v>
      </c>
      <c r="K23" s="79">
        <f t="shared" si="3"/>
        <v>1845</v>
      </c>
      <c r="L23" s="79">
        <v>799</v>
      </c>
      <c r="M23" s="79">
        <v>1046</v>
      </c>
    </row>
    <row r="24" spans="1:13" s="64" customFormat="1" ht="27" customHeight="1" x14ac:dyDescent="0.25">
      <c r="A24" s="120" t="s">
        <v>163</v>
      </c>
      <c r="B24" s="344">
        <v>2421</v>
      </c>
      <c r="C24" s="79">
        <v>1566</v>
      </c>
      <c r="D24" s="79">
        <v>855</v>
      </c>
      <c r="E24" s="79">
        <f t="shared" si="1"/>
        <v>7466</v>
      </c>
      <c r="F24" s="79">
        <v>3531</v>
      </c>
      <c r="G24" s="79">
        <v>3935</v>
      </c>
      <c r="H24" s="79">
        <f t="shared" si="2"/>
        <v>4864</v>
      </c>
      <c r="I24" s="79">
        <v>2424</v>
      </c>
      <c r="J24" s="79">
        <v>2440</v>
      </c>
      <c r="K24" s="79">
        <f t="shared" si="3"/>
        <v>2602</v>
      </c>
      <c r="L24" s="79">
        <v>1107</v>
      </c>
      <c r="M24" s="79">
        <v>1495</v>
      </c>
    </row>
    <row r="25" spans="1:13" s="64" customFormat="1" ht="27" customHeight="1" x14ac:dyDescent="0.25">
      <c r="A25" s="120" t="s">
        <v>164</v>
      </c>
      <c r="B25" s="344">
        <v>1321</v>
      </c>
      <c r="C25" s="79">
        <v>644</v>
      </c>
      <c r="D25" s="79">
        <v>677</v>
      </c>
      <c r="E25" s="79">
        <f t="shared" si="1"/>
        <v>3985</v>
      </c>
      <c r="F25" s="79">
        <v>1865</v>
      </c>
      <c r="G25" s="79">
        <v>2120</v>
      </c>
      <c r="H25" s="79">
        <f t="shared" si="2"/>
        <v>1879</v>
      </c>
      <c r="I25" s="79">
        <v>934</v>
      </c>
      <c r="J25" s="79">
        <v>945</v>
      </c>
      <c r="K25" s="79">
        <f t="shared" si="3"/>
        <v>2106</v>
      </c>
      <c r="L25" s="79">
        <v>931</v>
      </c>
      <c r="M25" s="79">
        <v>1175</v>
      </c>
    </row>
    <row r="26" spans="1:13" s="64" customFormat="1" ht="27" customHeight="1" x14ac:dyDescent="0.25">
      <c r="A26" s="120" t="s">
        <v>165</v>
      </c>
      <c r="B26" s="344">
        <v>2230</v>
      </c>
      <c r="C26" s="79">
        <v>1227</v>
      </c>
      <c r="D26" s="79">
        <v>1003</v>
      </c>
      <c r="E26" s="79">
        <f t="shared" si="1"/>
        <v>6629</v>
      </c>
      <c r="F26" s="79">
        <v>3067</v>
      </c>
      <c r="G26" s="79">
        <v>3562</v>
      </c>
      <c r="H26" s="79">
        <f t="shared" si="2"/>
        <v>3729</v>
      </c>
      <c r="I26" s="79">
        <v>1794</v>
      </c>
      <c r="J26" s="79">
        <v>1935</v>
      </c>
      <c r="K26" s="79">
        <f t="shared" si="3"/>
        <v>2900</v>
      </c>
      <c r="L26" s="79">
        <v>1273</v>
      </c>
      <c r="M26" s="79">
        <v>1627</v>
      </c>
    </row>
    <row r="27" spans="1:13" s="64" customFormat="1" ht="27" customHeight="1" x14ac:dyDescent="0.25">
      <c r="A27" s="120" t="s">
        <v>166</v>
      </c>
      <c r="B27" s="344">
        <v>215</v>
      </c>
      <c r="C27" s="79">
        <v>141</v>
      </c>
      <c r="D27" s="79">
        <v>74</v>
      </c>
      <c r="E27" s="79">
        <f t="shared" si="1"/>
        <v>717</v>
      </c>
      <c r="F27" s="79">
        <v>337</v>
      </c>
      <c r="G27" s="79">
        <v>380</v>
      </c>
      <c r="H27" s="79">
        <f t="shared" si="2"/>
        <v>457</v>
      </c>
      <c r="I27" s="79">
        <v>229</v>
      </c>
      <c r="J27" s="79">
        <v>228</v>
      </c>
      <c r="K27" s="79">
        <f t="shared" si="3"/>
        <v>260</v>
      </c>
      <c r="L27" s="79">
        <v>108</v>
      </c>
      <c r="M27" s="79">
        <v>152</v>
      </c>
    </row>
    <row r="28" spans="1:13" s="64" customFormat="1" ht="27" customHeight="1" x14ac:dyDescent="0.25">
      <c r="A28" s="120" t="s">
        <v>167</v>
      </c>
      <c r="B28" s="344">
        <v>542</v>
      </c>
      <c r="C28" s="79">
        <v>286</v>
      </c>
      <c r="D28" s="79">
        <v>256</v>
      </c>
      <c r="E28" s="79">
        <f t="shared" si="1"/>
        <v>1749</v>
      </c>
      <c r="F28" s="79">
        <v>850</v>
      </c>
      <c r="G28" s="79">
        <v>899</v>
      </c>
      <c r="H28" s="79">
        <f t="shared" si="2"/>
        <v>911</v>
      </c>
      <c r="I28" s="79">
        <v>456</v>
      </c>
      <c r="J28" s="79">
        <v>455</v>
      </c>
      <c r="K28" s="79">
        <f t="shared" si="3"/>
        <v>838</v>
      </c>
      <c r="L28" s="79">
        <v>394</v>
      </c>
      <c r="M28" s="79">
        <v>444</v>
      </c>
    </row>
    <row r="29" spans="1:13" s="64" customFormat="1" ht="27" customHeight="1" thickBot="1" x14ac:dyDescent="0.3">
      <c r="A29" s="343" t="s">
        <v>168</v>
      </c>
      <c r="B29" s="342">
        <v>2507</v>
      </c>
      <c r="C29" s="84">
        <v>35</v>
      </c>
      <c r="D29" s="84">
        <v>2472</v>
      </c>
      <c r="E29" s="341">
        <f t="shared" si="1"/>
        <v>8230</v>
      </c>
      <c r="F29" s="341">
        <v>4424</v>
      </c>
      <c r="G29" s="341">
        <v>3806</v>
      </c>
      <c r="H29" s="341">
        <f t="shared" si="2"/>
        <v>200</v>
      </c>
      <c r="I29" s="84">
        <v>84</v>
      </c>
      <c r="J29" s="84">
        <v>116</v>
      </c>
      <c r="K29" s="341">
        <f t="shared" si="3"/>
        <v>8030</v>
      </c>
      <c r="L29" s="84">
        <v>4340</v>
      </c>
      <c r="M29" s="84">
        <v>3690</v>
      </c>
    </row>
    <row r="30" spans="1:13" s="64" customFormat="1" ht="15.95" customHeight="1" x14ac:dyDescent="0.25">
      <c r="A30" s="90" t="s">
        <v>186</v>
      </c>
      <c r="B30" s="82"/>
      <c r="C30" s="82"/>
      <c r="D30" s="290"/>
      <c r="E30" s="290"/>
      <c r="F30" s="82"/>
      <c r="G30" s="82" t="s">
        <v>90</v>
      </c>
      <c r="H30" s="290"/>
      <c r="I30" s="82"/>
      <c r="J30" s="82"/>
      <c r="K30" s="290"/>
      <c r="L30" s="82"/>
      <c r="M30" s="91"/>
    </row>
    <row r="31" spans="1:13" s="64" customFormat="1" ht="21.95" customHeight="1" x14ac:dyDescent="0.25">
      <c r="A31" s="5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91"/>
    </row>
    <row r="32" spans="1:13" s="64" customFormat="1" ht="21.95" customHeight="1" x14ac:dyDescent="0.25">
      <c r="A32" s="5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91"/>
    </row>
    <row r="33" spans="1:13" s="64" customFormat="1" ht="21.95" customHeight="1" x14ac:dyDescent="0.25">
      <c r="A33" s="54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91"/>
    </row>
    <row r="34" spans="1:13" s="64" customFormat="1" ht="21.95" customHeight="1" x14ac:dyDescent="0.25">
      <c r="A34" s="54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91"/>
    </row>
    <row r="35" spans="1:13" s="64" customFormat="1" ht="21.95" customHeight="1" x14ac:dyDescent="0.25">
      <c r="A35" s="5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91"/>
    </row>
    <row r="36" spans="1:13" s="64" customFormat="1" ht="21.95" customHeight="1" x14ac:dyDescent="0.25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91"/>
    </row>
    <row r="37" spans="1:13" s="64" customFormat="1" ht="21.95" customHeight="1" x14ac:dyDescent="0.25">
      <c r="A37" s="5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91"/>
    </row>
    <row r="38" spans="1:13" s="64" customFormat="1" ht="21.95" customHeight="1" x14ac:dyDescent="0.25">
      <c r="A38" s="54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91"/>
    </row>
    <row r="39" spans="1:13" s="64" customFormat="1" ht="21.95" customHeight="1" x14ac:dyDescent="0.25">
      <c r="A39" s="5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91"/>
    </row>
    <row r="40" spans="1:13" s="64" customFormat="1" ht="21.95" customHeight="1" x14ac:dyDescent="0.25">
      <c r="A40" s="5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91"/>
    </row>
    <row r="41" spans="1:13" s="64" customFormat="1" ht="21.95" customHeight="1" x14ac:dyDescent="0.25">
      <c r="A41" s="5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91"/>
    </row>
    <row r="42" spans="1:13" s="64" customFormat="1" ht="21.95" customHeight="1" x14ac:dyDescent="0.25">
      <c r="A42" s="5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91"/>
    </row>
    <row r="43" spans="1:13" s="64" customFormat="1" ht="21.95" customHeight="1" x14ac:dyDescent="0.25">
      <c r="A43" s="5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91"/>
    </row>
    <row r="44" spans="1:13" s="64" customFormat="1" ht="21.95" customHeight="1" x14ac:dyDescent="0.25">
      <c r="A44" s="5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91"/>
    </row>
    <row r="45" spans="1:13" s="64" customFormat="1" ht="21.95" customHeight="1" x14ac:dyDescent="0.25">
      <c r="A45" s="5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91"/>
    </row>
    <row r="46" spans="1:13" s="64" customFormat="1" ht="21.95" customHeight="1" x14ac:dyDescent="0.25">
      <c r="A46" s="5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91"/>
    </row>
    <row r="47" spans="1:13" s="64" customFormat="1" ht="21.95" customHeight="1" x14ac:dyDescent="0.25">
      <c r="A47" s="5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91"/>
    </row>
    <row r="48" spans="1:13" s="64" customFormat="1" ht="21.95" customHeight="1" x14ac:dyDescent="0.25">
      <c r="A48" s="54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91"/>
    </row>
    <row r="49" spans="1:13" s="64" customFormat="1" ht="21.95" customHeight="1" x14ac:dyDescent="0.25">
      <c r="A49" s="5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91"/>
    </row>
    <row r="50" spans="1:13" s="64" customFormat="1" ht="21.95" customHeight="1" x14ac:dyDescent="0.25">
      <c r="A50" s="54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91"/>
    </row>
    <row r="51" spans="1:13" s="64" customFormat="1" ht="21.95" customHeight="1" x14ac:dyDescent="0.25">
      <c r="A51" s="5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91"/>
    </row>
    <row r="52" spans="1:13" s="64" customFormat="1" ht="21.95" customHeight="1" x14ac:dyDescent="0.25">
      <c r="A52" s="54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91"/>
    </row>
    <row r="53" spans="1:13" s="64" customFormat="1" ht="21.95" customHeight="1" x14ac:dyDescent="0.25">
      <c r="A53" s="5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91"/>
    </row>
    <row r="54" spans="1:13" s="64" customFormat="1" ht="21.95" customHeight="1" x14ac:dyDescent="0.25">
      <c r="A54" s="54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91"/>
    </row>
    <row r="55" spans="1:13" s="64" customFormat="1" ht="21.95" customHeight="1" x14ac:dyDescent="0.25">
      <c r="A55" s="5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91"/>
    </row>
    <row r="56" spans="1:13" s="64" customFormat="1" ht="21.95" customHeight="1" x14ac:dyDescent="0.25">
      <c r="A56" s="5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91"/>
    </row>
    <row r="57" spans="1:13" s="64" customFormat="1" ht="21.95" customHeight="1" x14ac:dyDescent="0.25">
      <c r="A57" s="5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91"/>
    </row>
    <row r="58" spans="1:13" s="64" customFormat="1" ht="21.95" customHeight="1" x14ac:dyDescent="0.25">
      <c r="A58" s="54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91"/>
    </row>
    <row r="59" spans="1:13" s="64" customFormat="1" ht="21.95" customHeight="1" x14ac:dyDescent="0.25">
      <c r="A59" s="54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91"/>
    </row>
  </sheetData>
  <sheetProtection selectLockedCells="1" selectUnlockedCells="1"/>
  <mergeCells count="8">
    <mergeCell ref="H5:J5"/>
    <mergeCell ref="K5:M5"/>
    <mergeCell ref="A4:A5"/>
    <mergeCell ref="A2:F2"/>
    <mergeCell ref="G2:M2"/>
    <mergeCell ref="B4:D4"/>
    <mergeCell ref="E4:F4"/>
    <mergeCell ref="G4:M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view="pageBreakPreview" zoomScaleNormal="120" zoomScaleSheetLayoutView="100" workbookViewId="0">
      <pane xSplit="4" ySplit="5" topLeftCell="E24" activePane="bottomRight" state="frozen"/>
      <selection pane="topRight"/>
      <selection pane="bottomLeft"/>
      <selection pane="bottomRight" activeCell="L2" sqref="L2:V2"/>
    </sheetView>
  </sheetViews>
  <sheetFormatPr defaultColWidth="10.625" defaultRowHeight="21.95" customHeight="1" x14ac:dyDescent="0.25"/>
  <cols>
    <col min="1" max="1" width="11.625" style="6" customWidth="1"/>
    <col min="2" max="2" width="7.625" style="351" customWidth="1"/>
    <col min="3" max="3" width="8.625" style="351" customWidth="1"/>
    <col min="4" max="4" width="8.625" style="2" customWidth="1"/>
    <col min="5" max="10" width="7.625" style="2" customWidth="1"/>
    <col min="11" max="11" width="7.625" style="350" customWidth="1"/>
    <col min="12" max="20" width="8.125" style="350" customWidth="1"/>
    <col min="21" max="21" width="8.125" style="349" customWidth="1"/>
    <col min="22" max="22" width="8.875" style="3" customWidth="1"/>
    <col min="23" max="16384" width="10.625" style="3"/>
  </cols>
  <sheetData>
    <row r="1" spans="1:22" s="54" customFormat="1" ht="18" customHeight="1" x14ac:dyDescent="0.25">
      <c r="A1" s="90" t="s">
        <v>340</v>
      </c>
      <c r="B1" s="118"/>
      <c r="C1" s="11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/>
      <c r="V1" s="57" t="s">
        <v>0</v>
      </c>
    </row>
    <row r="2" spans="1:22" s="88" customFormat="1" ht="24.95" customHeight="1" x14ac:dyDescent="0.25">
      <c r="A2" s="640" t="s">
        <v>510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 t="s">
        <v>509</v>
      </c>
      <c r="M2" s="640"/>
      <c r="N2" s="640"/>
      <c r="O2" s="640"/>
      <c r="P2" s="640"/>
      <c r="Q2" s="640"/>
      <c r="R2" s="640"/>
      <c r="S2" s="640"/>
      <c r="T2" s="640"/>
      <c r="U2" s="640"/>
      <c r="V2" s="640"/>
    </row>
    <row r="3" spans="1:22" s="64" customFormat="1" ht="15.95" customHeight="1" thickBot="1" x14ac:dyDescent="0.3">
      <c r="A3" s="58"/>
      <c r="B3" s="360"/>
      <c r="C3" s="360"/>
      <c r="D3" s="61"/>
      <c r="E3" s="61"/>
      <c r="F3" s="61"/>
      <c r="G3" s="61"/>
      <c r="H3" s="61"/>
      <c r="I3" s="61"/>
      <c r="J3" s="93"/>
      <c r="K3" s="93" t="s">
        <v>508</v>
      </c>
      <c r="L3" s="82"/>
      <c r="M3" s="61"/>
      <c r="N3" s="61"/>
      <c r="O3" s="61"/>
      <c r="P3" s="61"/>
      <c r="Q3" s="61"/>
      <c r="R3" s="61"/>
      <c r="S3" s="61"/>
      <c r="T3" s="61"/>
      <c r="U3" s="93"/>
      <c r="V3" s="118" t="s">
        <v>10</v>
      </c>
    </row>
    <row r="4" spans="1:22" s="64" customFormat="1" ht="30" customHeight="1" x14ac:dyDescent="0.25">
      <c r="A4" s="119" t="s">
        <v>507</v>
      </c>
      <c r="B4" s="359" t="s">
        <v>193</v>
      </c>
      <c r="C4" s="721" t="s">
        <v>506</v>
      </c>
      <c r="D4" s="722"/>
      <c r="E4" s="115" t="s">
        <v>194</v>
      </c>
      <c r="F4" s="115" t="s">
        <v>195</v>
      </c>
      <c r="G4" s="115" t="s">
        <v>196</v>
      </c>
      <c r="H4" s="115" t="s">
        <v>197</v>
      </c>
      <c r="I4" s="115" t="s">
        <v>198</v>
      </c>
      <c r="J4" s="116" t="s">
        <v>199</v>
      </c>
      <c r="K4" s="115" t="s">
        <v>210</v>
      </c>
      <c r="L4" s="115" t="s">
        <v>200</v>
      </c>
      <c r="M4" s="116" t="s">
        <v>201</v>
      </c>
      <c r="N4" s="115" t="s">
        <v>202</v>
      </c>
      <c r="O4" s="115" t="s">
        <v>203</v>
      </c>
      <c r="P4" s="115" t="s">
        <v>204</v>
      </c>
      <c r="Q4" s="115" t="s">
        <v>205</v>
      </c>
      <c r="R4" s="115" t="s">
        <v>206</v>
      </c>
      <c r="S4" s="115" t="s">
        <v>207</v>
      </c>
      <c r="T4" s="115" t="s">
        <v>208</v>
      </c>
      <c r="U4" s="115" t="s">
        <v>209</v>
      </c>
      <c r="V4" s="358" t="s">
        <v>505</v>
      </c>
    </row>
    <row r="5" spans="1:22" s="64" customFormat="1" ht="31.5" customHeight="1" thickBot="1" x14ac:dyDescent="0.3">
      <c r="A5" s="348" t="s">
        <v>504</v>
      </c>
      <c r="B5" s="275" t="s">
        <v>503</v>
      </c>
      <c r="C5" s="723" t="s">
        <v>502</v>
      </c>
      <c r="D5" s="724"/>
      <c r="E5" s="346" t="s">
        <v>501</v>
      </c>
      <c r="F5" s="346" t="s">
        <v>500</v>
      </c>
      <c r="G5" s="356" t="s">
        <v>43</v>
      </c>
      <c r="H5" s="356" t="s">
        <v>499</v>
      </c>
      <c r="I5" s="356" t="s">
        <v>45</v>
      </c>
      <c r="J5" s="357" t="s">
        <v>46</v>
      </c>
      <c r="K5" s="356" t="s">
        <v>47</v>
      </c>
      <c r="L5" s="356" t="s">
        <v>48</v>
      </c>
      <c r="M5" s="357" t="s">
        <v>49</v>
      </c>
      <c r="N5" s="356" t="s">
        <v>50</v>
      </c>
      <c r="O5" s="356" t="s">
        <v>51</v>
      </c>
      <c r="P5" s="356" t="s">
        <v>498</v>
      </c>
      <c r="Q5" s="356" t="s">
        <v>53</v>
      </c>
      <c r="R5" s="356" t="s">
        <v>54</v>
      </c>
      <c r="S5" s="356" t="s">
        <v>55</v>
      </c>
      <c r="T5" s="356" t="s">
        <v>56</v>
      </c>
      <c r="U5" s="356" t="s">
        <v>57</v>
      </c>
      <c r="V5" s="355" t="s">
        <v>497</v>
      </c>
    </row>
    <row r="6" spans="1:22" s="64" customFormat="1" ht="21.75" customHeight="1" x14ac:dyDescent="0.25">
      <c r="A6" s="715" t="s">
        <v>496</v>
      </c>
      <c r="B6" s="716" t="s">
        <v>154</v>
      </c>
      <c r="C6" s="717" t="s">
        <v>487</v>
      </c>
      <c r="D6" s="718"/>
      <c r="E6" s="79">
        <v>26921</v>
      </c>
      <c r="F6" s="79">
        <v>2209</v>
      </c>
      <c r="G6" s="79">
        <v>2809</v>
      </c>
      <c r="H6" s="79">
        <v>3273</v>
      </c>
      <c r="I6" s="79">
        <v>3112</v>
      </c>
      <c r="J6" s="79">
        <v>2350</v>
      </c>
      <c r="K6" s="79">
        <v>2402</v>
      </c>
      <c r="L6" s="79">
        <v>2114</v>
      </c>
      <c r="M6" s="79">
        <v>1925</v>
      </c>
      <c r="N6" s="79">
        <v>1920</v>
      </c>
      <c r="O6" s="79">
        <v>1801</v>
      </c>
      <c r="P6" s="79">
        <v>1377</v>
      </c>
      <c r="Q6" s="79">
        <v>734</v>
      </c>
      <c r="R6" s="79">
        <v>392</v>
      </c>
      <c r="S6" s="79">
        <v>224</v>
      </c>
      <c r="T6" s="79">
        <v>170</v>
      </c>
      <c r="U6" s="79">
        <v>72</v>
      </c>
      <c r="V6" s="79">
        <v>37</v>
      </c>
    </row>
    <row r="7" spans="1:22" s="64" customFormat="1" ht="21.75" customHeight="1" x14ac:dyDescent="0.25">
      <c r="A7" s="715"/>
      <c r="B7" s="716"/>
      <c r="C7" s="717" t="s">
        <v>495</v>
      </c>
      <c r="D7" s="718"/>
      <c r="E7" s="79">
        <v>15153</v>
      </c>
      <c r="F7" s="79">
        <v>1128</v>
      </c>
      <c r="G7" s="79">
        <v>1448</v>
      </c>
      <c r="H7" s="79">
        <v>1777</v>
      </c>
      <c r="I7" s="79">
        <v>1735</v>
      </c>
      <c r="J7" s="79">
        <v>1339</v>
      </c>
      <c r="K7" s="79">
        <v>1379</v>
      </c>
      <c r="L7" s="79">
        <v>1183</v>
      </c>
      <c r="M7" s="79">
        <v>1071</v>
      </c>
      <c r="N7" s="79">
        <v>1151</v>
      </c>
      <c r="O7" s="79">
        <v>1116</v>
      </c>
      <c r="P7" s="79">
        <v>872</v>
      </c>
      <c r="Q7" s="79">
        <v>479</v>
      </c>
      <c r="R7" s="79">
        <v>244</v>
      </c>
      <c r="S7" s="79">
        <v>103</v>
      </c>
      <c r="T7" s="79">
        <v>82</v>
      </c>
      <c r="U7" s="79">
        <v>29</v>
      </c>
      <c r="V7" s="79">
        <v>17</v>
      </c>
    </row>
    <row r="8" spans="1:22" s="64" customFormat="1" ht="21.75" customHeight="1" x14ac:dyDescent="0.25">
      <c r="A8" s="715"/>
      <c r="B8" s="716"/>
      <c r="C8" s="717" t="s">
        <v>494</v>
      </c>
      <c r="D8" s="718"/>
      <c r="E8" s="79">
        <v>11768</v>
      </c>
      <c r="F8" s="79">
        <v>1081</v>
      </c>
      <c r="G8" s="79">
        <v>1361</v>
      </c>
      <c r="H8" s="79">
        <v>1496</v>
      </c>
      <c r="I8" s="79">
        <v>1377</v>
      </c>
      <c r="J8" s="79">
        <v>1011</v>
      </c>
      <c r="K8" s="79">
        <v>1023</v>
      </c>
      <c r="L8" s="79">
        <v>931</v>
      </c>
      <c r="M8" s="79">
        <v>854</v>
      </c>
      <c r="N8" s="79">
        <v>769</v>
      </c>
      <c r="O8" s="79">
        <v>685</v>
      </c>
      <c r="P8" s="79">
        <v>505</v>
      </c>
      <c r="Q8" s="79">
        <v>255</v>
      </c>
      <c r="R8" s="79">
        <v>148</v>
      </c>
      <c r="S8" s="79">
        <v>121</v>
      </c>
      <c r="T8" s="79">
        <v>88</v>
      </c>
      <c r="U8" s="79">
        <v>43</v>
      </c>
      <c r="V8" s="79">
        <v>20</v>
      </c>
    </row>
    <row r="9" spans="1:22" s="64" customFormat="1" ht="21.75" customHeight="1" x14ac:dyDescent="0.25">
      <c r="A9" s="715"/>
      <c r="B9" s="716" t="s">
        <v>155</v>
      </c>
      <c r="C9" s="717" t="s">
        <v>487</v>
      </c>
      <c r="D9" s="718"/>
      <c r="E9" s="79">
        <v>28783</v>
      </c>
      <c r="F9" s="79">
        <v>2005</v>
      </c>
      <c r="G9" s="79">
        <v>2643</v>
      </c>
      <c r="H9" s="79">
        <v>3121</v>
      </c>
      <c r="I9" s="79">
        <v>2907</v>
      </c>
      <c r="J9" s="79">
        <v>2362</v>
      </c>
      <c r="K9" s="79">
        <v>2737</v>
      </c>
      <c r="L9" s="79">
        <v>2454</v>
      </c>
      <c r="M9" s="79">
        <v>2453</v>
      </c>
      <c r="N9" s="79">
        <v>2385</v>
      </c>
      <c r="O9" s="79">
        <v>1993</v>
      </c>
      <c r="P9" s="79">
        <v>1454</v>
      </c>
      <c r="Q9" s="79">
        <v>1030</v>
      </c>
      <c r="R9" s="79">
        <v>484</v>
      </c>
      <c r="S9" s="79">
        <v>318</v>
      </c>
      <c r="T9" s="79">
        <v>225</v>
      </c>
      <c r="U9" s="79">
        <v>123</v>
      </c>
      <c r="V9" s="79">
        <v>89</v>
      </c>
    </row>
    <row r="10" spans="1:22" s="64" customFormat="1" ht="21.75" customHeight="1" x14ac:dyDescent="0.25">
      <c r="A10" s="715"/>
      <c r="B10" s="716"/>
      <c r="C10" s="717" t="s">
        <v>486</v>
      </c>
      <c r="D10" s="718"/>
      <c r="E10" s="79">
        <v>15316</v>
      </c>
      <c r="F10" s="79">
        <v>1047</v>
      </c>
      <c r="G10" s="79">
        <v>1422</v>
      </c>
      <c r="H10" s="79">
        <v>1585</v>
      </c>
      <c r="I10" s="79">
        <v>1568</v>
      </c>
      <c r="J10" s="79">
        <v>1304</v>
      </c>
      <c r="K10" s="79">
        <v>1516</v>
      </c>
      <c r="L10" s="79">
        <v>1309</v>
      </c>
      <c r="M10" s="79">
        <v>1310</v>
      </c>
      <c r="N10" s="79">
        <v>1336</v>
      </c>
      <c r="O10" s="79">
        <v>1163</v>
      </c>
      <c r="P10" s="79">
        <v>799</v>
      </c>
      <c r="Q10" s="79">
        <v>486</v>
      </c>
      <c r="R10" s="79">
        <v>221</v>
      </c>
      <c r="S10" s="79">
        <v>102</v>
      </c>
      <c r="T10" s="79">
        <v>80</v>
      </c>
      <c r="U10" s="79">
        <v>34</v>
      </c>
      <c r="V10" s="79">
        <v>34</v>
      </c>
    </row>
    <row r="11" spans="1:22" s="64" customFormat="1" ht="21.75" customHeight="1" x14ac:dyDescent="0.25">
      <c r="A11" s="715"/>
      <c r="B11" s="716"/>
      <c r="C11" s="717" t="s">
        <v>485</v>
      </c>
      <c r="D11" s="718"/>
      <c r="E11" s="79">
        <v>13467</v>
      </c>
      <c r="F11" s="79">
        <v>958</v>
      </c>
      <c r="G11" s="79">
        <v>1221</v>
      </c>
      <c r="H11" s="79">
        <v>1536</v>
      </c>
      <c r="I11" s="79">
        <v>1339</v>
      </c>
      <c r="J11" s="79">
        <v>1058</v>
      </c>
      <c r="K11" s="79">
        <v>1221</v>
      </c>
      <c r="L11" s="79">
        <v>1145</v>
      </c>
      <c r="M11" s="79">
        <v>1143</v>
      </c>
      <c r="N11" s="79">
        <v>1049</v>
      </c>
      <c r="O11" s="79">
        <v>830</v>
      </c>
      <c r="P11" s="79">
        <v>655</v>
      </c>
      <c r="Q11" s="79">
        <v>544</v>
      </c>
      <c r="R11" s="79">
        <v>263</v>
      </c>
      <c r="S11" s="79">
        <v>216</v>
      </c>
      <c r="T11" s="79">
        <v>145</v>
      </c>
      <c r="U11" s="79">
        <v>89</v>
      </c>
      <c r="V11" s="79">
        <v>55</v>
      </c>
    </row>
    <row r="12" spans="1:22" s="64" customFormat="1" ht="21.75" customHeight="1" x14ac:dyDescent="0.25">
      <c r="A12" s="715" t="s">
        <v>493</v>
      </c>
      <c r="B12" s="716" t="s">
        <v>154</v>
      </c>
      <c r="C12" s="717" t="s">
        <v>487</v>
      </c>
      <c r="D12" s="718"/>
      <c r="E12" s="79">
        <v>27787</v>
      </c>
      <c r="F12" s="79">
        <v>2238</v>
      </c>
      <c r="G12" s="79">
        <v>2834</v>
      </c>
      <c r="H12" s="79">
        <v>3231</v>
      </c>
      <c r="I12" s="79">
        <v>3337</v>
      </c>
      <c r="J12" s="79">
        <v>2427</v>
      </c>
      <c r="K12" s="79">
        <v>2474</v>
      </c>
      <c r="L12" s="79">
        <v>2221</v>
      </c>
      <c r="M12" s="79">
        <v>1973</v>
      </c>
      <c r="N12" s="79">
        <v>1926</v>
      </c>
      <c r="O12" s="79">
        <v>1847</v>
      </c>
      <c r="P12" s="79">
        <v>1484</v>
      </c>
      <c r="Q12" s="79">
        <v>836</v>
      </c>
      <c r="R12" s="79">
        <v>411</v>
      </c>
      <c r="S12" s="79">
        <v>240</v>
      </c>
      <c r="T12" s="79">
        <v>177</v>
      </c>
      <c r="U12" s="79">
        <v>90</v>
      </c>
      <c r="V12" s="79">
        <v>41</v>
      </c>
    </row>
    <row r="13" spans="1:22" s="64" customFormat="1" ht="21.75" customHeight="1" x14ac:dyDescent="0.25">
      <c r="A13" s="715"/>
      <c r="B13" s="716"/>
      <c r="C13" s="717" t="s">
        <v>486</v>
      </c>
      <c r="D13" s="718"/>
      <c r="E13" s="79">
        <v>15618</v>
      </c>
      <c r="F13" s="79">
        <v>1150</v>
      </c>
      <c r="G13" s="79">
        <v>1466</v>
      </c>
      <c r="H13" s="79">
        <v>1712</v>
      </c>
      <c r="I13" s="79">
        <v>1870</v>
      </c>
      <c r="J13" s="79">
        <v>1392</v>
      </c>
      <c r="K13" s="79">
        <v>1412</v>
      </c>
      <c r="L13" s="79">
        <v>1247</v>
      </c>
      <c r="M13" s="79">
        <v>1084</v>
      </c>
      <c r="N13" s="79">
        <v>1156</v>
      </c>
      <c r="O13" s="79">
        <v>1145</v>
      </c>
      <c r="P13" s="79">
        <v>923</v>
      </c>
      <c r="Q13" s="79">
        <v>541</v>
      </c>
      <c r="R13" s="79">
        <v>261</v>
      </c>
      <c r="S13" s="79">
        <v>121</v>
      </c>
      <c r="T13" s="79">
        <v>86</v>
      </c>
      <c r="U13" s="79">
        <v>34</v>
      </c>
      <c r="V13" s="79">
        <v>18</v>
      </c>
    </row>
    <row r="14" spans="1:22" s="64" customFormat="1" ht="21.75" customHeight="1" x14ac:dyDescent="0.25">
      <c r="A14" s="715"/>
      <c r="B14" s="716"/>
      <c r="C14" s="717" t="s">
        <v>485</v>
      </c>
      <c r="D14" s="718"/>
      <c r="E14" s="79">
        <v>12169</v>
      </c>
      <c r="F14" s="79">
        <v>1088</v>
      </c>
      <c r="G14" s="79">
        <v>1368</v>
      </c>
      <c r="H14" s="79">
        <v>1519</v>
      </c>
      <c r="I14" s="79">
        <v>1467</v>
      </c>
      <c r="J14" s="79">
        <v>1035</v>
      </c>
      <c r="K14" s="79">
        <v>1062</v>
      </c>
      <c r="L14" s="79">
        <v>974</v>
      </c>
      <c r="M14" s="79">
        <v>889</v>
      </c>
      <c r="N14" s="79">
        <v>770</v>
      </c>
      <c r="O14" s="79">
        <v>702</v>
      </c>
      <c r="P14" s="79">
        <v>561</v>
      </c>
      <c r="Q14" s="79">
        <v>295</v>
      </c>
      <c r="R14" s="79">
        <v>150</v>
      </c>
      <c r="S14" s="79">
        <v>119</v>
      </c>
      <c r="T14" s="79">
        <v>91</v>
      </c>
      <c r="U14" s="79">
        <v>56</v>
      </c>
      <c r="V14" s="79">
        <v>23</v>
      </c>
    </row>
    <row r="15" spans="1:22" s="64" customFormat="1" ht="21.75" customHeight="1" x14ac:dyDescent="0.25">
      <c r="A15" s="715"/>
      <c r="B15" s="716" t="s">
        <v>155</v>
      </c>
      <c r="C15" s="717" t="s">
        <v>487</v>
      </c>
      <c r="D15" s="718"/>
      <c r="E15" s="79">
        <v>29845</v>
      </c>
      <c r="F15" s="79">
        <v>2017</v>
      </c>
      <c r="G15" s="79">
        <v>2634</v>
      </c>
      <c r="H15" s="79">
        <v>3134</v>
      </c>
      <c r="I15" s="79">
        <v>3145</v>
      </c>
      <c r="J15" s="79">
        <v>2386</v>
      </c>
      <c r="K15" s="79">
        <v>2768</v>
      </c>
      <c r="L15" s="79">
        <v>2589</v>
      </c>
      <c r="M15" s="79">
        <v>2514</v>
      </c>
      <c r="N15" s="79">
        <v>2389</v>
      </c>
      <c r="O15" s="79">
        <v>2140</v>
      </c>
      <c r="P15" s="79">
        <v>1602</v>
      </c>
      <c r="Q15" s="79">
        <v>1143</v>
      </c>
      <c r="R15" s="79">
        <v>583</v>
      </c>
      <c r="S15" s="79">
        <v>338</v>
      </c>
      <c r="T15" s="79">
        <v>231</v>
      </c>
      <c r="U15" s="79">
        <v>137</v>
      </c>
      <c r="V15" s="79">
        <v>95</v>
      </c>
    </row>
    <row r="16" spans="1:22" s="64" customFormat="1" ht="21.75" customHeight="1" x14ac:dyDescent="0.25">
      <c r="A16" s="715"/>
      <c r="B16" s="716"/>
      <c r="C16" s="717" t="s">
        <v>486</v>
      </c>
      <c r="D16" s="718"/>
      <c r="E16" s="79">
        <v>15916</v>
      </c>
      <c r="F16" s="79">
        <v>1053</v>
      </c>
      <c r="G16" s="79">
        <v>1378</v>
      </c>
      <c r="H16" s="79">
        <v>1605</v>
      </c>
      <c r="I16" s="79">
        <v>1717</v>
      </c>
      <c r="J16" s="79">
        <v>1322</v>
      </c>
      <c r="K16" s="79">
        <v>1545</v>
      </c>
      <c r="L16" s="79">
        <v>1392</v>
      </c>
      <c r="M16" s="79">
        <v>1311</v>
      </c>
      <c r="N16" s="79">
        <v>1342</v>
      </c>
      <c r="O16" s="79">
        <v>1246</v>
      </c>
      <c r="P16" s="79">
        <v>891</v>
      </c>
      <c r="Q16" s="79">
        <v>569</v>
      </c>
      <c r="R16" s="79">
        <v>264</v>
      </c>
      <c r="S16" s="79">
        <v>130</v>
      </c>
      <c r="T16" s="79">
        <v>73</v>
      </c>
      <c r="U16" s="79">
        <v>41</v>
      </c>
      <c r="V16" s="79">
        <v>37</v>
      </c>
    </row>
    <row r="17" spans="1:22" s="64" customFormat="1" ht="21.75" customHeight="1" x14ac:dyDescent="0.25">
      <c r="A17" s="715"/>
      <c r="B17" s="716"/>
      <c r="C17" s="717" t="s">
        <v>485</v>
      </c>
      <c r="D17" s="718"/>
      <c r="E17" s="79">
        <v>13929</v>
      </c>
      <c r="F17" s="79">
        <v>964</v>
      </c>
      <c r="G17" s="79">
        <v>1256</v>
      </c>
      <c r="H17" s="79">
        <v>1529</v>
      </c>
      <c r="I17" s="79">
        <v>1428</v>
      </c>
      <c r="J17" s="79">
        <v>1064</v>
      </c>
      <c r="K17" s="79">
        <v>1223</v>
      </c>
      <c r="L17" s="79">
        <v>1197</v>
      </c>
      <c r="M17" s="79">
        <v>1203</v>
      </c>
      <c r="N17" s="79">
        <v>1047</v>
      </c>
      <c r="O17" s="79">
        <v>894</v>
      </c>
      <c r="P17" s="79">
        <v>711</v>
      </c>
      <c r="Q17" s="79">
        <v>574</v>
      </c>
      <c r="R17" s="79">
        <v>319</v>
      </c>
      <c r="S17" s="79">
        <v>208</v>
      </c>
      <c r="T17" s="79">
        <v>158</v>
      </c>
      <c r="U17" s="79">
        <v>96</v>
      </c>
      <c r="V17" s="79">
        <v>58</v>
      </c>
    </row>
    <row r="18" spans="1:22" s="64" customFormat="1" ht="21.75" customHeight="1" x14ac:dyDescent="0.25">
      <c r="A18" s="715" t="s">
        <v>492</v>
      </c>
      <c r="B18" s="716" t="s">
        <v>154</v>
      </c>
      <c r="C18" s="717" t="s">
        <v>487</v>
      </c>
      <c r="D18" s="718"/>
      <c r="E18" s="79">
        <v>28597</v>
      </c>
      <c r="F18" s="79">
        <v>2228</v>
      </c>
      <c r="G18" s="79">
        <v>2777</v>
      </c>
      <c r="H18" s="79">
        <v>3271</v>
      </c>
      <c r="I18" s="79">
        <v>3471</v>
      </c>
      <c r="J18" s="79">
        <v>2543</v>
      </c>
      <c r="K18" s="79">
        <v>2513</v>
      </c>
      <c r="L18" s="79">
        <v>2324</v>
      </c>
      <c r="M18" s="79">
        <v>2037</v>
      </c>
      <c r="N18" s="79">
        <v>1995</v>
      </c>
      <c r="O18" s="79">
        <v>1868</v>
      </c>
      <c r="P18" s="79">
        <v>1575</v>
      </c>
      <c r="Q18" s="79">
        <v>956</v>
      </c>
      <c r="R18" s="79">
        <v>474</v>
      </c>
      <c r="S18" s="79">
        <v>240</v>
      </c>
      <c r="T18" s="79">
        <v>182</v>
      </c>
      <c r="U18" s="79">
        <v>90</v>
      </c>
      <c r="V18" s="79">
        <v>53</v>
      </c>
    </row>
    <row r="19" spans="1:22" s="64" customFormat="1" ht="21.75" customHeight="1" x14ac:dyDescent="0.25">
      <c r="A19" s="715"/>
      <c r="B19" s="716"/>
      <c r="C19" s="717" t="s">
        <v>486</v>
      </c>
      <c r="D19" s="718"/>
      <c r="E19" s="79">
        <v>16087</v>
      </c>
      <c r="F19" s="79">
        <v>1172</v>
      </c>
      <c r="G19" s="79">
        <v>1433</v>
      </c>
      <c r="H19" s="79">
        <v>1678</v>
      </c>
      <c r="I19" s="79">
        <v>1998</v>
      </c>
      <c r="J19" s="79">
        <v>1413</v>
      </c>
      <c r="K19" s="79">
        <v>1454</v>
      </c>
      <c r="L19" s="79">
        <v>1307</v>
      </c>
      <c r="M19" s="79">
        <v>1120</v>
      </c>
      <c r="N19" s="79">
        <v>1173</v>
      </c>
      <c r="O19" s="79">
        <v>1159</v>
      </c>
      <c r="P19" s="79">
        <v>980</v>
      </c>
      <c r="Q19" s="79">
        <v>622</v>
      </c>
      <c r="R19" s="79">
        <v>312</v>
      </c>
      <c r="S19" s="79">
        <v>126</v>
      </c>
      <c r="T19" s="79">
        <v>86</v>
      </c>
      <c r="U19" s="79">
        <v>34</v>
      </c>
      <c r="V19" s="79">
        <v>20</v>
      </c>
    </row>
    <row r="20" spans="1:22" s="64" customFormat="1" ht="21.75" customHeight="1" x14ac:dyDescent="0.25">
      <c r="A20" s="715"/>
      <c r="B20" s="716"/>
      <c r="C20" s="717" t="s">
        <v>485</v>
      </c>
      <c r="D20" s="718"/>
      <c r="E20" s="79">
        <v>12510</v>
      </c>
      <c r="F20" s="79">
        <v>1056</v>
      </c>
      <c r="G20" s="79">
        <v>1344</v>
      </c>
      <c r="H20" s="79">
        <v>1593</v>
      </c>
      <c r="I20" s="79">
        <v>1473</v>
      </c>
      <c r="J20" s="79">
        <v>1130</v>
      </c>
      <c r="K20" s="79">
        <v>1059</v>
      </c>
      <c r="L20" s="79">
        <v>1017</v>
      </c>
      <c r="M20" s="79">
        <v>917</v>
      </c>
      <c r="N20" s="79">
        <v>822</v>
      </c>
      <c r="O20" s="79">
        <v>709</v>
      </c>
      <c r="P20" s="79">
        <v>595</v>
      </c>
      <c r="Q20" s="79">
        <v>334</v>
      </c>
      <c r="R20" s="79">
        <v>162</v>
      </c>
      <c r="S20" s="79">
        <v>114</v>
      </c>
      <c r="T20" s="79">
        <v>96</v>
      </c>
      <c r="U20" s="79">
        <v>56</v>
      </c>
      <c r="V20" s="79">
        <v>33</v>
      </c>
    </row>
    <row r="21" spans="1:22" s="64" customFormat="1" ht="21.75" customHeight="1" x14ac:dyDescent="0.25">
      <c r="A21" s="715"/>
      <c r="B21" s="716" t="s">
        <v>491</v>
      </c>
      <c r="C21" s="717" t="s">
        <v>487</v>
      </c>
      <c r="D21" s="718"/>
      <c r="E21" s="79">
        <v>30724</v>
      </c>
      <c r="F21" s="79">
        <v>1987</v>
      </c>
      <c r="G21" s="79">
        <v>2603</v>
      </c>
      <c r="H21" s="79">
        <v>3121</v>
      </c>
      <c r="I21" s="79">
        <v>3286</v>
      </c>
      <c r="J21" s="79">
        <v>2489</v>
      </c>
      <c r="K21" s="79">
        <v>2769</v>
      </c>
      <c r="L21" s="79">
        <v>2692</v>
      </c>
      <c r="M21" s="79">
        <v>2576</v>
      </c>
      <c r="N21" s="79">
        <v>2397</v>
      </c>
      <c r="O21" s="79">
        <v>2303</v>
      </c>
      <c r="P21" s="79">
        <v>1673</v>
      </c>
      <c r="Q21" s="79">
        <v>1305</v>
      </c>
      <c r="R21" s="79">
        <v>683</v>
      </c>
      <c r="S21" s="79">
        <v>334</v>
      </c>
      <c r="T21" s="79">
        <v>235</v>
      </c>
      <c r="U21" s="79">
        <v>167</v>
      </c>
      <c r="V21" s="79">
        <v>104</v>
      </c>
    </row>
    <row r="22" spans="1:22" s="64" customFormat="1" ht="21.75" customHeight="1" x14ac:dyDescent="0.25">
      <c r="A22" s="715"/>
      <c r="B22" s="716"/>
      <c r="C22" s="717" t="s">
        <v>486</v>
      </c>
      <c r="D22" s="718"/>
      <c r="E22" s="79">
        <v>16428</v>
      </c>
      <c r="F22" s="79">
        <v>1032</v>
      </c>
      <c r="G22" s="79">
        <v>1339</v>
      </c>
      <c r="H22" s="79">
        <v>1646</v>
      </c>
      <c r="I22" s="79">
        <v>1794</v>
      </c>
      <c r="J22" s="79">
        <v>1386</v>
      </c>
      <c r="K22" s="79">
        <v>1544</v>
      </c>
      <c r="L22" s="79">
        <v>1433</v>
      </c>
      <c r="M22" s="79">
        <v>1352</v>
      </c>
      <c r="N22" s="79">
        <v>1336</v>
      </c>
      <c r="O22" s="79">
        <v>1346</v>
      </c>
      <c r="P22" s="79">
        <v>945</v>
      </c>
      <c r="Q22" s="79">
        <v>655</v>
      </c>
      <c r="R22" s="79">
        <v>313</v>
      </c>
      <c r="S22" s="79">
        <v>136</v>
      </c>
      <c r="T22" s="79">
        <v>79</v>
      </c>
      <c r="U22" s="79">
        <v>55</v>
      </c>
      <c r="V22" s="79">
        <v>37</v>
      </c>
    </row>
    <row r="23" spans="1:22" s="64" customFormat="1" ht="21.75" customHeight="1" x14ac:dyDescent="0.25">
      <c r="A23" s="715"/>
      <c r="B23" s="716"/>
      <c r="C23" s="717" t="s">
        <v>485</v>
      </c>
      <c r="D23" s="718"/>
      <c r="E23" s="79">
        <v>14296</v>
      </c>
      <c r="F23" s="79">
        <v>955</v>
      </c>
      <c r="G23" s="79">
        <v>1264</v>
      </c>
      <c r="H23" s="79">
        <v>1475</v>
      </c>
      <c r="I23" s="79">
        <v>1492</v>
      </c>
      <c r="J23" s="79">
        <v>1103</v>
      </c>
      <c r="K23" s="79">
        <v>1225</v>
      </c>
      <c r="L23" s="79">
        <v>1259</v>
      </c>
      <c r="M23" s="79">
        <v>1224</v>
      </c>
      <c r="N23" s="79">
        <v>1061</v>
      </c>
      <c r="O23" s="79">
        <v>957</v>
      </c>
      <c r="P23" s="79">
        <v>728</v>
      </c>
      <c r="Q23" s="79">
        <v>650</v>
      </c>
      <c r="R23" s="79">
        <v>370</v>
      </c>
      <c r="S23" s="79">
        <v>198</v>
      </c>
      <c r="T23" s="79">
        <v>156</v>
      </c>
      <c r="U23" s="79">
        <v>112</v>
      </c>
      <c r="V23" s="79">
        <v>67</v>
      </c>
    </row>
    <row r="24" spans="1:22" s="64" customFormat="1" ht="21.75" customHeight="1" x14ac:dyDescent="0.25">
      <c r="A24" s="627" t="s">
        <v>490</v>
      </c>
      <c r="B24" s="716" t="s">
        <v>154</v>
      </c>
      <c r="C24" s="354" t="s">
        <v>489</v>
      </c>
      <c r="D24" s="353"/>
      <c r="E24" s="79">
        <v>29410</v>
      </c>
      <c r="F24" s="79">
        <v>2254</v>
      </c>
      <c r="G24" s="79">
        <v>2771</v>
      </c>
      <c r="H24" s="79">
        <v>3174</v>
      </c>
      <c r="I24" s="79">
        <v>3602</v>
      </c>
      <c r="J24" s="79">
        <v>2758</v>
      </c>
      <c r="K24" s="79">
        <v>2511</v>
      </c>
      <c r="L24" s="79">
        <v>2446</v>
      </c>
      <c r="M24" s="79">
        <v>2101</v>
      </c>
      <c r="N24" s="79">
        <v>2064</v>
      </c>
      <c r="O24" s="79">
        <v>1831</v>
      </c>
      <c r="P24" s="79">
        <v>1668</v>
      </c>
      <c r="Q24" s="79">
        <v>1091</v>
      </c>
      <c r="R24" s="79">
        <v>542</v>
      </c>
      <c r="S24" s="79">
        <v>258</v>
      </c>
      <c r="T24" s="79">
        <v>181</v>
      </c>
      <c r="U24" s="79">
        <v>103</v>
      </c>
      <c r="V24" s="79">
        <v>55</v>
      </c>
    </row>
    <row r="25" spans="1:22" s="64" customFormat="1" ht="21.75" customHeight="1" x14ac:dyDescent="0.25">
      <c r="A25" s="627"/>
      <c r="B25" s="716"/>
      <c r="C25" s="717" t="s">
        <v>486</v>
      </c>
      <c r="D25" s="718"/>
      <c r="E25" s="79">
        <v>16574</v>
      </c>
      <c r="F25" s="79">
        <v>1202</v>
      </c>
      <c r="G25" s="79">
        <v>1446</v>
      </c>
      <c r="H25" s="79">
        <v>1616</v>
      </c>
      <c r="I25" s="79">
        <v>2036</v>
      </c>
      <c r="J25" s="79">
        <v>1547</v>
      </c>
      <c r="K25" s="79">
        <v>1436</v>
      </c>
      <c r="L25" s="79">
        <v>1401</v>
      </c>
      <c r="M25" s="79">
        <v>1152</v>
      </c>
      <c r="N25" s="79">
        <v>1206</v>
      </c>
      <c r="O25" s="79">
        <v>1142</v>
      </c>
      <c r="P25" s="79">
        <v>1051</v>
      </c>
      <c r="Q25" s="79">
        <v>690</v>
      </c>
      <c r="R25" s="79">
        <v>349</v>
      </c>
      <c r="S25" s="79">
        <v>148</v>
      </c>
      <c r="T25" s="79">
        <v>87</v>
      </c>
      <c r="U25" s="79">
        <v>41</v>
      </c>
      <c r="V25" s="79">
        <v>24</v>
      </c>
    </row>
    <row r="26" spans="1:22" s="64" customFormat="1" ht="21.75" customHeight="1" x14ac:dyDescent="0.25">
      <c r="A26" s="627"/>
      <c r="B26" s="716"/>
      <c r="C26" s="717" t="s">
        <v>485</v>
      </c>
      <c r="D26" s="718"/>
      <c r="E26" s="79">
        <v>12836</v>
      </c>
      <c r="F26" s="79">
        <v>1052</v>
      </c>
      <c r="G26" s="79">
        <v>1325</v>
      </c>
      <c r="H26" s="79">
        <v>1558</v>
      </c>
      <c r="I26" s="79">
        <v>1566</v>
      </c>
      <c r="J26" s="79">
        <v>1211</v>
      </c>
      <c r="K26" s="79">
        <v>1075</v>
      </c>
      <c r="L26" s="79">
        <v>1045</v>
      </c>
      <c r="M26" s="79">
        <v>949</v>
      </c>
      <c r="N26" s="79">
        <v>858</v>
      </c>
      <c r="O26" s="79">
        <v>689</v>
      </c>
      <c r="P26" s="79">
        <v>617</v>
      </c>
      <c r="Q26" s="79">
        <v>401</v>
      </c>
      <c r="R26" s="79">
        <v>193</v>
      </c>
      <c r="S26" s="79">
        <v>110</v>
      </c>
      <c r="T26" s="79">
        <v>94</v>
      </c>
      <c r="U26" s="79">
        <v>62</v>
      </c>
      <c r="V26" s="79">
        <v>31</v>
      </c>
    </row>
    <row r="27" spans="1:22" s="64" customFormat="1" ht="21.75" customHeight="1" x14ac:dyDescent="0.25">
      <c r="A27" s="627"/>
      <c r="B27" s="716" t="s">
        <v>155</v>
      </c>
      <c r="C27" s="354" t="s">
        <v>487</v>
      </c>
      <c r="D27" s="353"/>
      <c r="E27" s="79">
        <v>31634</v>
      </c>
      <c r="F27" s="79">
        <v>2016</v>
      </c>
      <c r="G27" s="79">
        <v>2536</v>
      </c>
      <c r="H27" s="79">
        <v>3092</v>
      </c>
      <c r="I27" s="79">
        <v>3393</v>
      </c>
      <c r="J27" s="79">
        <v>2723</v>
      </c>
      <c r="K27" s="79">
        <v>2689</v>
      </c>
      <c r="L27" s="79">
        <v>2805</v>
      </c>
      <c r="M27" s="79">
        <v>2612</v>
      </c>
      <c r="N27" s="79">
        <v>2539</v>
      </c>
      <c r="O27" s="79">
        <v>2320</v>
      </c>
      <c r="P27" s="79">
        <v>1796</v>
      </c>
      <c r="Q27" s="79">
        <v>1411</v>
      </c>
      <c r="R27" s="79">
        <v>819</v>
      </c>
      <c r="S27" s="79">
        <v>347</v>
      </c>
      <c r="T27" s="79">
        <v>253</v>
      </c>
      <c r="U27" s="79">
        <v>174</v>
      </c>
      <c r="V27" s="79">
        <v>109</v>
      </c>
    </row>
    <row r="28" spans="1:22" s="64" customFormat="1" ht="21.75" customHeight="1" x14ac:dyDescent="0.25">
      <c r="A28" s="627"/>
      <c r="B28" s="716"/>
      <c r="C28" s="717" t="s">
        <v>486</v>
      </c>
      <c r="D28" s="718"/>
      <c r="E28" s="79">
        <v>16965</v>
      </c>
      <c r="F28" s="79">
        <v>1054</v>
      </c>
      <c r="G28" s="79">
        <v>1295</v>
      </c>
      <c r="H28" s="79">
        <v>1638</v>
      </c>
      <c r="I28" s="79">
        <v>1842</v>
      </c>
      <c r="J28" s="79">
        <v>1517</v>
      </c>
      <c r="K28" s="79">
        <v>1501</v>
      </c>
      <c r="L28" s="79">
        <v>1500</v>
      </c>
      <c r="M28" s="79">
        <v>1398</v>
      </c>
      <c r="N28" s="79">
        <v>1384</v>
      </c>
      <c r="O28" s="79">
        <v>1363</v>
      </c>
      <c r="P28" s="79">
        <v>1040</v>
      </c>
      <c r="Q28" s="79">
        <v>716</v>
      </c>
      <c r="R28" s="79">
        <v>382</v>
      </c>
      <c r="S28" s="79">
        <v>144</v>
      </c>
      <c r="T28" s="79">
        <v>92</v>
      </c>
      <c r="U28" s="79">
        <v>60</v>
      </c>
      <c r="V28" s="79">
        <v>39</v>
      </c>
    </row>
    <row r="29" spans="1:22" s="64" customFormat="1" ht="21.75" customHeight="1" x14ac:dyDescent="0.25">
      <c r="A29" s="627"/>
      <c r="B29" s="716"/>
      <c r="C29" s="717" t="s">
        <v>485</v>
      </c>
      <c r="D29" s="718"/>
      <c r="E29" s="79">
        <v>14669</v>
      </c>
      <c r="F29" s="79">
        <v>962</v>
      </c>
      <c r="G29" s="79">
        <v>1241</v>
      </c>
      <c r="H29" s="79">
        <v>1454</v>
      </c>
      <c r="I29" s="79">
        <v>1551</v>
      </c>
      <c r="J29" s="79">
        <v>1206</v>
      </c>
      <c r="K29" s="79">
        <v>1188</v>
      </c>
      <c r="L29" s="79">
        <v>1305</v>
      </c>
      <c r="M29" s="79">
        <v>1214</v>
      </c>
      <c r="N29" s="79">
        <v>1155</v>
      </c>
      <c r="O29" s="79">
        <v>957</v>
      </c>
      <c r="P29" s="79">
        <v>756</v>
      </c>
      <c r="Q29" s="79">
        <v>695</v>
      </c>
      <c r="R29" s="79">
        <v>437</v>
      </c>
      <c r="S29" s="79">
        <v>203</v>
      </c>
      <c r="T29" s="79">
        <v>161</v>
      </c>
      <c r="U29" s="79">
        <v>114</v>
      </c>
      <c r="V29" s="79">
        <v>70</v>
      </c>
    </row>
    <row r="30" spans="1:22" s="64" customFormat="1" ht="21.75" customHeight="1" x14ac:dyDescent="0.25">
      <c r="A30" s="715" t="s">
        <v>488</v>
      </c>
      <c r="B30" s="716" t="s">
        <v>154</v>
      </c>
      <c r="C30" s="717" t="s">
        <v>487</v>
      </c>
      <c r="D30" s="718"/>
      <c r="E30" s="79">
        <v>30226</v>
      </c>
      <c r="F30" s="79">
        <v>2300</v>
      </c>
      <c r="G30" s="79">
        <v>2769</v>
      </c>
      <c r="H30" s="79">
        <v>3124</v>
      </c>
      <c r="I30" s="79">
        <v>3629</v>
      </c>
      <c r="J30" s="79">
        <v>2992</v>
      </c>
      <c r="K30" s="79">
        <v>2476</v>
      </c>
      <c r="L30" s="79">
        <v>2566</v>
      </c>
      <c r="M30" s="79">
        <v>2216</v>
      </c>
      <c r="N30" s="79">
        <v>2052</v>
      </c>
      <c r="O30" s="79">
        <v>1914</v>
      </c>
      <c r="P30" s="79">
        <v>1708</v>
      </c>
      <c r="Q30" s="79">
        <v>1227</v>
      </c>
      <c r="R30" s="79">
        <v>606</v>
      </c>
      <c r="S30" s="79">
        <v>290</v>
      </c>
      <c r="T30" s="79">
        <v>186</v>
      </c>
      <c r="U30" s="79">
        <v>108</v>
      </c>
      <c r="V30" s="79">
        <v>63</v>
      </c>
    </row>
    <row r="31" spans="1:22" s="64" customFormat="1" ht="21.75" customHeight="1" x14ac:dyDescent="0.25">
      <c r="A31" s="715"/>
      <c r="B31" s="716"/>
      <c r="C31" s="717" t="s">
        <v>486</v>
      </c>
      <c r="D31" s="718"/>
      <c r="E31" s="79">
        <v>17031</v>
      </c>
      <c r="F31" s="79">
        <v>1239</v>
      </c>
      <c r="G31" s="79">
        <v>1419</v>
      </c>
      <c r="H31" s="79">
        <v>1598</v>
      </c>
      <c r="I31" s="79">
        <v>1980</v>
      </c>
      <c r="J31" s="79">
        <v>1707</v>
      </c>
      <c r="K31" s="79">
        <v>1415</v>
      </c>
      <c r="L31" s="79">
        <v>1490</v>
      </c>
      <c r="M31" s="79">
        <v>1241</v>
      </c>
      <c r="N31" s="79">
        <v>1175</v>
      </c>
      <c r="O31" s="79">
        <v>1178</v>
      </c>
      <c r="P31" s="79">
        <v>1082</v>
      </c>
      <c r="Q31" s="79">
        <v>776</v>
      </c>
      <c r="R31" s="79">
        <v>400</v>
      </c>
      <c r="S31" s="79">
        <v>175</v>
      </c>
      <c r="T31" s="79">
        <v>85</v>
      </c>
      <c r="U31" s="79">
        <v>45</v>
      </c>
      <c r="V31" s="79">
        <v>26</v>
      </c>
    </row>
    <row r="32" spans="1:22" s="64" customFormat="1" ht="21.75" customHeight="1" x14ac:dyDescent="0.25">
      <c r="A32" s="715"/>
      <c r="B32" s="716"/>
      <c r="C32" s="717" t="s">
        <v>485</v>
      </c>
      <c r="D32" s="718"/>
      <c r="E32" s="79">
        <v>13195</v>
      </c>
      <c r="F32" s="79">
        <v>1061</v>
      </c>
      <c r="G32" s="79">
        <v>1350</v>
      </c>
      <c r="H32" s="79">
        <v>1526</v>
      </c>
      <c r="I32" s="79">
        <v>1649</v>
      </c>
      <c r="J32" s="79">
        <v>1285</v>
      </c>
      <c r="K32" s="79">
        <v>1061</v>
      </c>
      <c r="L32" s="79">
        <v>1076</v>
      </c>
      <c r="M32" s="79">
        <v>975</v>
      </c>
      <c r="N32" s="79">
        <v>877</v>
      </c>
      <c r="O32" s="79">
        <v>736</v>
      </c>
      <c r="P32" s="79">
        <v>626</v>
      </c>
      <c r="Q32" s="79">
        <v>451</v>
      </c>
      <c r="R32" s="79">
        <v>206</v>
      </c>
      <c r="S32" s="79">
        <v>115</v>
      </c>
      <c r="T32" s="79">
        <v>101</v>
      </c>
      <c r="U32" s="79">
        <v>63</v>
      </c>
      <c r="V32" s="79">
        <v>37</v>
      </c>
    </row>
    <row r="33" spans="1:22" s="64" customFormat="1" ht="21.75" customHeight="1" x14ac:dyDescent="0.25">
      <c r="A33" s="715"/>
      <c r="B33" s="716" t="s">
        <v>155</v>
      </c>
      <c r="C33" s="717" t="s">
        <v>487</v>
      </c>
      <c r="D33" s="718"/>
      <c r="E33" s="79">
        <v>32592</v>
      </c>
      <c r="F33" s="79">
        <v>2095</v>
      </c>
      <c r="G33" s="79">
        <v>2543</v>
      </c>
      <c r="H33" s="79">
        <v>3045</v>
      </c>
      <c r="I33" s="79">
        <v>3475</v>
      </c>
      <c r="J33" s="79">
        <v>2896</v>
      </c>
      <c r="K33" s="79">
        <v>2618</v>
      </c>
      <c r="L33" s="79">
        <v>2952</v>
      </c>
      <c r="M33" s="79">
        <v>2645</v>
      </c>
      <c r="N33" s="79">
        <v>2606</v>
      </c>
      <c r="O33" s="79">
        <v>2362</v>
      </c>
      <c r="P33" s="79">
        <v>1943</v>
      </c>
      <c r="Q33" s="79">
        <v>1477</v>
      </c>
      <c r="R33" s="79">
        <v>968</v>
      </c>
      <c r="S33" s="79">
        <v>402</v>
      </c>
      <c r="T33" s="79">
        <v>280</v>
      </c>
      <c r="U33" s="79">
        <v>176</v>
      </c>
      <c r="V33" s="79">
        <v>109</v>
      </c>
    </row>
    <row r="34" spans="1:22" s="64" customFormat="1" ht="21.75" customHeight="1" x14ac:dyDescent="0.25">
      <c r="A34" s="715"/>
      <c r="B34" s="716"/>
      <c r="C34" s="717" t="s">
        <v>486</v>
      </c>
      <c r="D34" s="718"/>
      <c r="E34" s="79">
        <v>17472</v>
      </c>
      <c r="F34" s="79">
        <v>1088</v>
      </c>
      <c r="G34" s="79">
        <v>1296</v>
      </c>
      <c r="H34" s="79">
        <v>1609</v>
      </c>
      <c r="I34" s="79">
        <v>1852</v>
      </c>
      <c r="J34" s="79">
        <v>1629</v>
      </c>
      <c r="K34" s="79">
        <v>1456</v>
      </c>
      <c r="L34" s="79">
        <v>1629</v>
      </c>
      <c r="M34" s="79">
        <v>1413</v>
      </c>
      <c r="N34" s="79">
        <v>1383</v>
      </c>
      <c r="O34" s="79">
        <v>1385</v>
      </c>
      <c r="P34" s="79">
        <v>1114</v>
      </c>
      <c r="Q34" s="79">
        <v>777</v>
      </c>
      <c r="R34" s="79">
        <v>453</v>
      </c>
      <c r="S34" s="79">
        <v>191</v>
      </c>
      <c r="T34" s="79">
        <v>95</v>
      </c>
      <c r="U34" s="79">
        <v>65</v>
      </c>
      <c r="V34" s="79">
        <v>37</v>
      </c>
    </row>
    <row r="35" spans="1:22" s="64" customFormat="1" ht="21.75" customHeight="1" thickBot="1" x14ac:dyDescent="0.3">
      <c r="A35" s="715"/>
      <c r="B35" s="716"/>
      <c r="C35" s="719" t="s">
        <v>485</v>
      </c>
      <c r="D35" s="720"/>
      <c r="E35" s="79">
        <v>15120</v>
      </c>
      <c r="F35" s="79">
        <v>1007</v>
      </c>
      <c r="G35" s="79">
        <v>1247</v>
      </c>
      <c r="H35" s="79">
        <v>1436</v>
      </c>
      <c r="I35" s="79">
        <v>1623</v>
      </c>
      <c r="J35" s="79">
        <v>1267</v>
      </c>
      <c r="K35" s="79">
        <v>1162</v>
      </c>
      <c r="L35" s="79">
        <v>1323</v>
      </c>
      <c r="M35" s="79">
        <v>1232</v>
      </c>
      <c r="N35" s="79">
        <v>1223</v>
      </c>
      <c r="O35" s="79">
        <v>977</v>
      </c>
      <c r="P35" s="79">
        <v>829</v>
      </c>
      <c r="Q35" s="79">
        <v>700</v>
      </c>
      <c r="R35" s="79">
        <v>515</v>
      </c>
      <c r="S35" s="79">
        <v>211</v>
      </c>
      <c r="T35" s="79">
        <v>185</v>
      </c>
      <c r="U35" s="79">
        <v>111</v>
      </c>
      <c r="V35" s="79">
        <v>72</v>
      </c>
    </row>
    <row r="36" spans="1:22" s="64" customFormat="1" ht="15" customHeight="1" x14ac:dyDescent="0.25">
      <c r="A36" s="352" t="s">
        <v>484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725" t="s">
        <v>90</v>
      </c>
      <c r="M36" s="725"/>
      <c r="N36" s="725"/>
      <c r="O36" s="725"/>
      <c r="P36" s="725"/>
      <c r="Q36" s="725"/>
      <c r="R36" s="725"/>
      <c r="S36" s="725"/>
      <c r="T36" s="725"/>
      <c r="U36" s="725"/>
      <c r="V36" s="725"/>
    </row>
    <row r="37" spans="1:22" s="64" customFormat="1" ht="15" customHeight="1" x14ac:dyDescent="0.25">
      <c r="M37" s="82"/>
      <c r="N37" s="82"/>
      <c r="O37" s="82"/>
      <c r="P37" s="82"/>
      <c r="Q37" s="82"/>
      <c r="R37" s="82"/>
      <c r="S37" s="82"/>
      <c r="T37" s="82"/>
      <c r="U37" s="91"/>
    </row>
    <row r="38" spans="1:22" s="64" customFormat="1" ht="21.95" customHeight="1" x14ac:dyDescent="0.25">
      <c r="A38" s="54"/>
      <c r="B38" s="118"/>
      <c r="C38" s="118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2" s="64" customFormat="1" ht="21.95" customHeight="1" x14ac:dyDescent="0.25">
      <c r="A39" s="54"/>
      <c r="B39" s="118"/>
      <c r="C39" s="11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2" s="64" customFormat="1" ht="21.95" customHeight="1" x14ac:dyDescent="0.25">
      <c r="A40" s="54"/>
      <c r="B40" s="118"/>
      <c r="C40" s="118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2" s="64" customFormat="1" ht="21.95" customHeight="1" x14ac:dyDescent="0.25">
      <c r="A41" s="54"/>
      <c r="B41" s="118"/>
      <c r="C41" s="118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2" s="64" customFormat="1" ht="21.95" customHeight="1" x14ac:dyDescent="0.25">
      <c r="A42" s="54"/>
      <c r="B42" s="118"/>
      <c r="C42" s="118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91"/>
    </row>
    <row r="43" spans="1:22" s="64" customFormat="1" ht="21.95" customHeight="1" x14ac:dyDescent="0.25">
      <c r="A43" s="54"/>
      <c r="B43" s="118"/>
      <c r="C43" s="118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91"/>
    </row>
    <row r="44" spans="1:22" s="64" customFormat="1" ht="21.95" customHeight="1" x14ac:dyDescent="0.25">
      <c r="A44" s="54"/>
      <c r="B44" s="118"/>
      <c r="C44" s="118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91"/>
    </row>
    <row r="45" spans="1:22" s="64" customFormat="1" ht="21.95" customHeight="1" x14ac:dyDescent="0.25">
      <c r="A45" s="54"/>
      <c r="B45" s="118"/>
      <c r="C45" s="11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91"/>
    </row>
    <row r="46" spans="1:22" s="64" customFormat="1" ht="21.95" customHeight="1" x14ac:dyDescent="0.25">
      <c r="A46" s="54"/>
      <c r="B46" s="118"/>
      <c r="C46" s="118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91"/>
    </row>
    <row r="47" spans="1:22" s="64" customFormat="1" ht="21.95" customHeight="1" x14ac:dyDescent="0.25">
      <c r="A47" s="54"/>
      <c r="B47" s="118"/>
      <c r="C47" s="118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91"/>
    </row>
    <row r="48" spans="1:22" s="64" customFormat="1" ht="21.95" customHeight="1" x14ac:dyDescent="0.25">
      <c r="A48" s="54"/>
      <c r="B48" s="118"/>
      <c r="C48" s="118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91"/>
    </row>
    <row r="49" spans="1:21" s="64" customFormat="1" ht="21.95" customHeight="1" x14ac:dyDescent="0.25">
      <c r="A49" s="54"/>
      <c r="B49" s="118"/>
      <c r="C49" s="118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91"/>
    </row>
    <row r="50" spans="1:21" s="64" customFormat="1" ht="21.95" customHeight="1" x14ac:dyDescent="0.25">
      <c r="A50" s="54"/>
      <c r="B50" s="118"/>
      <c r="C50" s="11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91"/>
    </row>
    <row r="51" spans="1:21" s="64" customFormat="1" ht="21.95" customHeight="1" x14ac:dyDescent="0.25">
      <c r="A51" s="54"/>
      <c r="B51" s="118"/>
      <c r="C51" s="11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91"/>
    </row>
    <row r="52" spans="1:21" s="64" customFormat="1" ht="21.95" customHeight="1" x14ac:dyDescent="0.25">
      <c r="A52" s="54"/>
      <c r="B52" s="118"/>
      <c r="C52" s="118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91"/>
    </row>
    <row r="53" spans="1:21" s="64" customFormat="1" ht="21.95" customHeight="1" x14ac:dyDescent="0.25">
      <c r="A53" s="54"/>
      <c r="B53" s="118"/>
      <c r="C53" s="118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91"/>
    </row>
    <row r="54" spans="1:21" s="64" customFormat="1" ht="21.95" customHeight="1" x14ac:dyDescent="0.25">
      <c r="A54" s="54"/>
      <c r="B54" s="118"/>
      <c r="C54" s="11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91"/>
    </row>
    <row r="55" spans="1:21" s="64" customFormat="1" ht="21.95" customHeight="1" x14ac:dyDescent="0.25">
      <c r="A55" s="54"/>
      <c r="B55" s="118"/>
      <c r="C55" s="118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91"/>
    </row>
    <row r="56" spans="1:21" s="64" customFormat="1" ht="21.95" customHeight="1" x14ac:dyDescent="0.25">
      <c r="A56" s="54"/>
      <c r="B56" s="118"/>
      <c r="C56" s="11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91"/>
    </row>
    <row r="57" spans="1:21" s="64" customFormat="1" ht="21.95" customHeight="1" x14ac:dyDescent="0.25">
      <c r="A57" s="54"/>
      <c r="B57" s="118"/>
      <c r="C57" s="118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91"/>
    </row>
    <row r="58" spans="1:21" s="64" customFormat="1" ht="21.95" customHeight="1" x14ac:dyDescent="0.25">
      <c r="A58" s="54"/>
      <c r="B58" s="118"/>
      <c r="C58" s="118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91"/>
    </row>
  </sheetData>
  <sheetProtection selectLockedCells="1" selectUnlockedCells="1"/>
  <mergeCells count="48">
    <mergeCell ref="B15:B17"/>
    <mergeCell ref="A24:A29"/>
    <mergeCell ref="C25:D25"/>
    <mergeCell ref="C28:D28"/>
    <mergeCell ref="C29:D29"/>
    <mergeCell ref="C26:D26"/>
    <mergeCell ref="B24:B26"/>
    <mergeCell ref="B27:B29"/>
    <mergeCell ref="L2:V2"/>
    <mergeCell ref="A2:K2"/>
    <mergeCell ref="C4:D4"/>
    <mergeCell ref="C5:D5"/>
    <mergeCell ref="L36:V36"/>
    <mergeCell ref="C17:D17"/>
    <mergeCell ref="C23:D23"/>
    <mergeCell ref="C30:D30"/>
    <mergeCell ref="C13:D13"/>
    <mergeCell ref="C14:D14"/>
    <mergeCell ref="C11:D11"/>
    <mergeCell ref="A6:A11"/>
    <mergeCell ref="B6:B8"/>
    <mergeCell ref="B9:B11"/>
    <mergeCell ref="C16:D16"/>
    <mergeCell ref="C12:D12"/>
    <mergeCell ref="C8:D8"/>
    <mergeCell ref="C6:D6"/>
    <mergeCell ref="C7:D7"/>
    <mergeCell ref="C9:D9"/>
    <mergeCell ref="A18:A23"/>
    <mergeCell ref="B18:B20"/>
    <mergeCell ref="B21:B23"/>
    <mergeCell ref="C18:D18"/>
    <mergeCell ref="C19:D19"/>
    <mergeCell ref="C20:D20"/>
    <mergeCell ref="C21:D21"/>
    <mergeCell ref="C22:D22"/>
    <mergeCell ref="C15:D15"/>
    <mergeCell ref="C10:D10"/>
    <mergeCell ref="A12:A17"/>
    <mergeCell ref="B12:B14"/>
    <mergeCell ref="A30:A35"/>
    <mergeCell ref="B30:B32"/>
    <mergeCell ref="C31:D31"/>
    <mergeCell ref="C32:D32"/>
    <mergeCell ref="B33:B35"/>
    <mergeCell ref="C33:D33"/>
    <mergeCell ref="C34:D34"/>
    <mergeCell ref="C35:D3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view="pageBreakPreview" zoomScaleNormal="120" zoomScaleSheetLayoutView="100" workbookViewId="0">
      <pane xSplit="3" ySplit="5" topLeftCell="D21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50" customWidth="1"/>
    <col min="21" max="21" width="8.75" style="350" customWidth="1"/>
    <col min="22" max="24" width="10.625" style="3" customWidth="1"/>
    <col min="25" max="16384" width="10.625" style="3"/>
  </cols>
  <sheetData>
    <row r="1" spans="1:23" s="54" customFormat="1" ht="18" customHeight="1" x14ac:dyDescent="0.25">
      <c r="A1" s="90" t="s">
        <v>528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 t="s">
        <v>0</v>
      </c>
    </row>
    <row r="2" spans="1:23" s="88" customFormat="1" ht="24.95" customHeight="1" x14ac:dyDescent="0.25">
      <c r="A2" s="668" t="s">
        <v>527</v>
      </c>
      <c r="B2" s="668"/>
      <c r="C2" s="668"/>
      <c r="D2" s="668"/>
      <c r="E2" s="668"/>
      <c r="F2" s="668"/>
      <c r="G2" s="668"/>
      <c r="H2" s="668"/>
      <c r="I2" s="668"/>
      <c r="J2" s="668" t="s">
        <v>526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4" customFormat="1" ht="15.95" customHeight="1" thickBot="1" x14ac:dyDescent="0.3">
      <c r="A3" s="58"/>
      <c r="B3" s="58"/>
      <c r="C3" s="58"/>
      <c r="D3" s="61"/>
      <c r="E3" s="61"/>
      <c r="F3" s="61"/>
      <c r="G3" s="61"/>
      <c r="H3" s="61"/>
      <c r="I3" s="93" t="s">
        <v>170</v>
      </c>
      <c r="J3" s="61"/>
      <c r="K3" s="82"/>
      <c r="L3" s="82"/>
      <c r="M3" s="61"/>
      <c r="N3" s="61"/>
      <c r="O3" s="61"/>
      <c r="P3" s="61"/>
      <c r="Q3" s="61"/>
      <c r="R3" s="61"/>
      <c r="S3" s="61"/>
      <c r="T3" s="61"/>
      <c r="U3" s="93" t="s">
        <v>10</v>
      </c>
    </row>
    <row r="4" spans="1:23" s="64" customFormat="1" ht="27.95" customHeight="1" x14ac:dyDescent="0.25">
      <c r="A4" s="338" t="s">
        <v>525</v>
      </c>
      <c r="B4" s="66" t="s">
        <v>193</v>
      </c>
      <c r="C4" s="374" t="s">
        <v>524</v>
      </c>
      <c r="D4" s="115" t="s">
        <v>194</v>
      </c>
      <c r="E4" s="115" t="s">
        <v>195</v>
      </c>
      <c r="F4" s="115" t="s">
        <v>196</v>
      </c>
      <c r="G4" s="115" t="s">
        <v>197</v>
      </c>
      <c r="H4" s="115" t="s">
        <v>198</v>
      </c>
      <c r="I4" s="115" t="s">
        <v>199</v>
      </c>
      <c r="J4" s="115" t="s">
        <v>523</v>
      </c>
      <c r="K4" s="116" t="s">
        <v>200</v>
      </c>
      <c r="L4" s="115" t="s">
        <v>201</v>
      </c>
      <c r="M4" s="115" t="s">
        <v>202</v>
      </c>
      <c r="N4" s="115" t="s">
        <v>203</v>
      </c>
      <c r="O4" s="115" t="s">
        <v>204</v>
      </c>
      <c r="P4" s="115" t="s">
        <v>205</v>
      </c>
      <c r="Q4" s="115" t="s">
        <v>206</v>
      </c>
      <c r="R4" s="115" t="s">
        <v>207</v>
      </c>
      <c r="S4" s="115" t="s">
        <v>208</v>
      </c>
      <c r="T4" s="115" t="s">
        <v>209</v>
      </c>
      <c r="U4" s="358" t="s">
        <v>505</v>
      </c>
    </row>
    <row r="5" spans="1:23" s="64" customFormat="1" ht="32.1" customHeight="1" thickBot="1" x14ac:dyDescent="0.3">
      <c r="A5" s="348" t="s">
        <v>522</v>
      </c>
      <c r="B5" s="373" t="s">
        <v>521</v>
      </c>
      <c r="C5" s="373" t="s">
        <v>520</v>
      </c>
      <c r="D5" s="346" t="s">
        <v>519</v>
      </c>
      <c r="E5" s="346" t="s">
        <v>500</v>
      </c>
      <c r="F5" s="356" t="s">
        <v>43</v>
      </c>
      <c r="G5" s="356" t="s">
        <v>499</v>
      </c>
      <c r="H5" s="356" t="s">
        <v>45</v>
      </c>
      <c r="I5" s="356" t="s">
        <v>46</v>
      </c>
      <c r="J5" s="356" t="s">
        <v>47</v>
      </c>
      <c r="K5" s="357" t="s">
        <v>48</v>
      </c>
      <c r="L5" s="356" t="s">
        <v>518</v>
      </c>
      <c r="M5" s="356" t="s">
        <v>50</v>
      </c>
      <c r="N5" s="356" t="s">
        <v>51</v>
      </c>
      <c r="O5" s="356" t="s">
        <v>517</v>
      </c>
      <c r="P5" s="356" t="s">
        <v>53</v>
      </c>
      <c r="Q5" s="356" t="s">
        <v>54</v>
      </c>
      <c r="R5" s="356" t="s">
        <v>55</v>
      </c>
      <c r="S5" s="356" t="s">
        <v>56</v>
      </c>
      <c r="T5" s="356" t="s">
        <v>57</v>
      </c>
      <c r="U5" s="355" t="s">
        <v>497</v>
      </c>
    </row>
    <row r="6" spans="1:23" s="64" customFormat="1" ht="18.2" customHeight="1" x14ac:dyDescent="0.25">
      <c r="A6" s="726" t="s">
        <v>516</v>
      </c>
      <c r="B6" s="716" t="s">
        <v>154</v>
      </c>
      <c r="C6" s="369" t="s">
        <v>487</v>
      </c>
      <c r="D6" s="368">
        <v>30886</v>
      </c>
      <c r="E6" s="367">
        <v>2262</v>
      </c>
      <c r="F6" s="367">
        <v>2781</v>
      </c>
      <c r="G6" s="367">
        <v>3138</v>
      </c>
      <c r="H6" s="367">
        <v>3596</v>
      </c>
      <c r="I6" s="367">
        <v>3182</v>
      </c>
      <c r="J6" s="367">
        <v>2473</v>
      </c>
      <c r="K6" s="367">
        <v>2674</v>
      </c>
      <c r="L6" s="367">
        <v>2317</v>
      </c>
      <c r="M6" s="367">
        <v>2051</v>
      </c>
      <c r="N6" s="367">
        <v>1949</v>
      </c>
      <c r="O6" s="367">
        <v>1738</v>
      </c>
      <c r="P6" s="367">
        <v>1341</v>
      </c>
      <c r="Q6" s="367">
        <v>679</v>
      </c>
      <c r="R6" s="367">
        <v>328</v>
      </c>
      <c r="S6" s="367">
        <v>184</v>
      </c>
      <c r="T6" s="367">
        <v>125</v>
      </c>
      <c r="U6" s="367">
        <v>68</v>
      </c>
      <c r="V6" s="371"/>
      <c r="W6" s="366"/>
    </row>
    <row r="7" spans="1:23" s="64" customFormat="1" ht="18.2" customHeight="1" x14ac:dyDescent="0.25">
      <c r="A7" s="726"/>
      <c r="B7" s="716"/>
      <c r="C7" s="369" t="s">
        <v>486</v>
      </c>
      <c r="D7" s="368">
        <v>17421</v>
      </c>
      <c r="E7" s="367">
        <v>1204</v>
      </c>
      <c r="F7" s="367">
        <v>1427</v>
      </c>
      <c r="G7" s="367">
        <v>1633</v>
      </c>
      <c r="H7" s="367">
        <v>1938</v>
      </c>
      <c r="I7" s="367">
        <v>1817</v>
      </c>
      <c r="J7" s="367">
        <v>1428</v>
      </c>
      <c r="K7" s="367">
        <v>1561</v>
      </c>
      <c r="L7" s="367">
        <v>1315</v>
      </c>
      <c r="M7" s="367">
        <v>1146</v>
      </c>
      <c r="N7" s="367">
        <v>1190</v>
      </c>
      <c r="O7" s="367">
        <v>1088</v>
      </c>
      <c r="P7" s="367">
        <v>846</v>
      </c>
      <c r="Q7" s="367">
        <v>448</v>
      </c>
      <c r="R7" s="367">
        <v>206</v>
      </c>
      <c r="S7" s="367">
        <v>84</v>
      </c>
      <c r="T7" s="367">
        <v>62</v>
      </c>
      <c r="U7" s="367">
        <v>28</v>
      </c>
      <c r="V7" s="372"/>
      <c r="W7" s="366"/>
    </row>
    <row r="8" spans="1:23" s="64" customFormat="1" ht="18.2" customHeight="1" x14ac:dyDescent="0.25">
      <c r="A8" s="726"/>
      <c r="B8" s="716"/>
      <c r="C8" s="369" t="s">
        <v>485</v>
      </c>
      <c r="D8" s="368">
        <v>13465</v>
      </c>
      <c r="E8" s="367">
        <v>1058</v>
      </c>
      <c r="F8" s="367">
        <v>1354</v>
      </c>
      <c r="G8" s="367">
        <v>1505</v>
      </c>
      <c r="H8" s="367">
        <v>1658</v>
      </c>
      <c r="I8" s="367">
        <v>1365</v>
      </c>
      <c r="J8" s="367">
        <v>1045</v>
      </c>
      <c r="K8" s="367">
        <v>1113</v>
      </c>
      <c r="L8" s="367">
        <v>1002</v>
      </c>
      <c r="M8" s="367">
        <v>905</v>
      </c>
      <c r="N8" s="367">
        <v>759</v>
      </c>
      <c r="O8" s="367">
        <v>650</v>
      </c>
      <c r="P8" s="367">
        <v>495</v>
      </c>
      <c r="Q8" s="367">
        <v>231</v>
      </c>
      <c r="R8" s="367">
        <v>122</v>
      </c>
      <c r="S8" s="367">
        <v>100</v>
      </c>
      <c r="T8" s="367">
        <v>63</v>
      </c>
      <c r="U8" s="367">
        <v>40</v>
      </c>
      <c r="W8" s="366"/>
    </row>
    <row r="9" spans="1:23" s="64" customFormat="1" ht="18.2" customHeight="1" x14ac:dyDescent="0.25">
      <c r="A9" s="726"/>
      <c r="B9" s="716" t="s">
        <v>155</v>
      </c>
      <c r="C9" s="369" t="s">
        <v>487</v>
      </c>
      <c r="D9" s="368">
        <v>33326</v>
      </c>
      <c r="E9" s="367">
        <v>2095</v>
      </c>
      <c r="F9" s="367">
        <v>2592</v>
      </c>
      <c r="G9" s="367">
        <v>2950</v>
      </c>
      <c r="H9" s="367">
        <v>3444</v>
      </c>
      <c r="I9" s="367">
        <v>3058</v>
      </c>
      <c r="J9" s="367">
        <v>2598</v>
      </c>
      <c r="K9" s="367">
        <v>3081</v>
      </c>
      <c r="L9" s="367">
        <v>2680</v>
      </c>
      <c r="M9" s="367">
        <v>2617</v>
      </c>
      <c r="N9" s="367">
        <v>2441</v>
      </c>
      <c r="O9" s="367">
        <v>2068</v>
      </c>
      <c r="P9" s="367">
        <v>1587</v>
      </c>
      <c r="Q9" s="367">
        <v>1045</v>
      </c>
      <c r="R9" s="367">
        <v>463</v>
      </c>
      <c r="S9" s="367">
        <v>287</v>
      </c>
      <c r="T9" s="367">
        <v>196</v>
      </c>
      <c r="U9" s="367">
        <v>124</v>
      </c>
      <c r="W9" s="366"/>
    </row>
    <row r="10" spans="1:23" s="64" customFormat="1" ht="18.2" customHeight="1" x14ac:dyDescent="0.25">
      <c r="A10" s="726"/>
      <c r="B10" s="716"/>
      <c r="C10" s="369" t="s">
        <v>486</v>
      </c>
      <c r="D10" s="368">
        <v>17898</v>
      </c>
      <c r="E10" s="367">
        <v>1089</v>
      </c>
      <c r="F10" s="367">
        <v>1345</v>
      </c>
      <c r="G10" s="367">
        <v>1558</v>
      </c>
      <c r="H10" s="367">
        <v>1798</v>
      </c>
      <c r="I10" s="367">
        <v>1694</v>
      </c>
      <c r="J10" s="367">
        <v>1447</v>
      </c>
      <c r="K10" s="367">
        <v>1716</v>
      </c>
      <c r="L10" s="367">
        <v>1440</v>
      </c>
      <c r="M10" s="367">
        <v>1416</v>
      </c>
      <c r="N10" s="367">
        <v>1392</v>
      </c>
      <c r="O10" s="367">
        <v>1196</v>
      </c>
      <c r="P10" s="367">
        <v>862</v>
      </c>
      <c r="Q10" s="367">
        <v>501</v>
      </c>
      <c r="R10" s="367">
        <v>225</v>
      </c>
      <c r="S10" s="367">
        <v>102</v>
      </c>
      <c r="T10" s="367">
        <v>77</v>
      </c>
      <c r="U10" s="367">
        <v>40</v>
      </c>
      <c r="W10" s="366"/>
    </row>
    <row r="11" spans="1:23" s="64" customFormat="1" ht="18.2" customHeight="1" x14ac:dyDescent="0.25">
      <c r="A11" s="726"/>
      <c r="B11" s="716"/>
      <c r="C11" s="369" t="s">
        <v>485</v>
      </c>
      <c r="D11" s="368">
        <v>15428</v>
      </c>
      <c r="E11" s="367">
        <v>1006</v>
      </c>
      <c r="F11" s="367">
        <v>1247</v>
      </c>
      <c r="G11" s="367">
        <v>1392</v>
      </c>
      <c r="H11" s="367">
        <v>1646</v>
      </c>
      <c r="I11" s="367">
        <v>1364</v>
      </c>
      <c r="J11" s="367">
        <v>1151</v>
      </c>
      <c r="K11" s="367">
        <v>1365</v>
      </c>
      <c r="L11" s="367">
        <v>1240</v>
      </c>
      <c r="M11" s="367">
        <v>1201</v>
      </c>
      <c r="N11" s="367">
        <v>1049</v>
      </c>
      <c r="O11" s="367">
        <v>872</v>
      </c>
      <c r="P11" s="367">
        <v>725</v>
      </c>
      <c r="Q11" s="367">
        <v>544</v>
      </c>
      <c r="R11" s="367">
        <v>238</v>
      </c>
      <c r="S11" s="367">
        <v>185</v>
      </c>
      <c r="T11" s="367">
        <v>119</v>
      </c>
      <c r="U11" s="367">
        <v>84</v>
      </c>
      <c r="W11" s="366"/>
    </row>
    <row r="12" spans="1:23" s="64" customFormat="1" ht="18.2" customHeight="1" x14ac:dyDescent="0.25">
      <c r="A12" s="726" t="s">
        <v>515</v>
      </c>
      <c r="B12" s="716" t="s">
        <v>154</v>
      </c>
      <c r="C12" s="369" t="s">
        <v>487</v>
      </c>
      <c r="D12" s="368">
        <v>31457</v>
      </c>
      <c r="E12" s="367">
        <v>2310</v>
      </c>
      <c r="F12" s="367">
        <v>2771</v>
      </c>
      <c r="G12" s="367">
        <v>3150</v>
      </c>
      <c r="H12" s="367">
        <v>3524</v>
      </c>
      <c r="I12" s="367">
        <v>3345</v>
      </c>
      <c r="J12" s="367">
        <v>2537</v>
      </c>
      <c r="K12" s="367">
        <v>2682</v>
      </c>
      <c r="L12" s="367">
        <v>2394</v>
      </c>
      <c r="M12" s="367">
        <v>2055</v>
      </c>
      <c r="N12" s="367">
        <v>1942</v>
      </c>
      <c r="O12" s="367">
        <v>1765</v>
      </c>
      <c r="P12" s="367">
        <v>1423</v>
      </c>
      <c r="Q12" s="367">
        <v>795</v>
      </c>
      <c r="R12" s="367">
        <v>358</v>
      </c>
      <c r="S12" s="367">
        <v>195</v>
      </c>
      <c r="T12" s="367">
        <v>131</v>
      </c>
      <c r="U12" s="367">
        <v>80</v>
      </c>
      <c r="W12" s="366"/>
    </row>
    <row r="13" spans="1:23" s="64" customFormat="1" ht="18.2" customHeight="1" x14ac:dyDescent="0.25">
      <c r="A13" s="726"/>
      <c r="B13" s="716"/>
      <c r="C13" s="369" t="s">
        <v>486</v>
      </c>
      <c r="D13" s="368">
        <v>17726</v>
      </c>
      <c r="E13" s="367">
        <v>1214</v>
      </c>
      <c r="F13" s="367">
        <v>1441</v>
      </c>
      <c r="G13" s="367">
        <v>1635</v>
      </c>
      <c r="H13" s="367">
        <v>1870</v>
      </c>
      <c r="I13" s="367">
        <v>1914</v>
      </c>
      <c r="J13" s="367">
        <v>1472</v>
      </c>
      <c r="K13" s="367">
        <v>1532</v>
      </c>
      <c r="L13" s="367">
        <v>1376</v>
      </c>
      <c r="M13" s="367">
        <v>1161</v>
      </c>
      <c r="N13" s="367">
        <v>1158</v>
      </c>
      <c r="O13" s="367">
        <v>1111</v>
      </c>
      <c r="P13" s="367">
        <v>883</v>
      </c>
      <c r="Q13" s="367">
        <v>527</v>
      </c>
      <c r="R13" s="367">
        <v>239</v>
      </c>
      <c r="S13" s="367">
        <v>97</v>
      </c>
      <c r="T13" s="367">
        <v>64</v>
      </c>
      <c r="U13" s="367">
        <v>32</v>
      </c>
      <c r="W13" s="366"/>
    </row>
    <row r="14" spans="1:23" s="64" customFormat="1" ht="18.2" customHeight="1" x14ac:dyDescent="0.25">
      <c r="A14" s="726"/>
      <c r="B14" s="716"/>
      <c r="C14" s="369" t="s">
        <v>485</v>
      </c>
      <c r="D14" s="368">
        <v>13731</v>
      </c>
      <c r="E14" s="367">
        <v>1096</v>
      </c>
      <c r="F14" s="367">
        <v>1330</v>
      </c>
      <c r="G14" s="367">
        <v>1515</v>
      </c>
      <c r="H14" s="367">
        <v>1654</v>
      </c>
      <c r="I14" s="367">
        <v>1431</v>
      </c>
      <c r="J14" s="367">
        <v>1065</v>
      </c>
      <c r="K14" s="367">
        <v>1150</v>
      </c>
      <c r="L14" s="367">
        <v>1018</v>
      </c>
      <c r="M14" s="367">
        <v>894</v>
      </c>
      <c r="N14" s="367">
        <v>784</v>
      </c>
      <c r="O14" s="367">
        <v>654</v>
      </c>
      <c r="P14" s="367">
        <v>540</v>
      </c>
      <c r="Q14" s="367">
        <v>268</v>
      </c>
      <c r="R14" s="367">
        <v>119</v>
      </c>
      <c r="S14" s="367">
        <v>98</v>
      </c>
      <c r="T14" s="367">
        <v>67</v>
      </c>
      <c r="U14" s="367">
        <v>48</v>
      </c>
      <c r="W14" s="366"/>
    </row>
    <row r="15" spans="1:23" s="64" customFormat="1" ht="18.2" customHeight="1" x14ac:dyDescent="0.25">
      <c r="A15" s="726"/>
      <c r="B15" s="716" t="s">
        <v>155</v>
      </c>
      <c r="C15" s="369" t="s">
        <v>487</v>
      </c>
      <c r="D15" s="368">
        <v>33983</v>
      </c>
      <c r="E15" s="367">
        <v>2191</v>
      </c>
      <c r="F15" s="367">
        <v>2580</v>
      </c>
      <c r="G15" s="367">
        <v>2896</v>
      </c>
      <c r="H15" s="367">
        <v>3424</v>
      </c>
      <c r="I15" s="367">
        <v>3214</v>
      </c>
      <c r="J15" s="367">
        <v>2581</v>
      </c>
      <c r="K15" s="367">
        <v>3060</v>
      </c>
      <c r="L15" s="367">
        <v>2798</v>
      </c>
      <c r="M15" s="367">
        <v>2652</v>
      </c>
      <c r="N15" s="367">
        <v>2401</v>
      </c>
      <c r="O15" s="367">
        <v>2139</v>
      </c>
      <c r="P15" s="367">
        <v>1710</v>
      </c>
      <c r="Q15" s="367">
        <v>1146</v>
      </c>
      <c r="R15" s="367">
        <v>552</v>
      </c>
      <c r="S15" s="367">
        <v>301</v>
      </c>
      <c r="T15" s="367">
        <v>197</v>
      </c>
      <c r="U15" s="367">
        <v>141</v>
      </c>
      <c r="W15" s="366"/>
    </row>
    <row r="16" spans="1:23" s="64" customFormat="1" ht="18.2" customHeight="1" x14ac:dyDescent="0.25">
      <c r="A16" s="726"/>
      <c r="B16" s="716"/>
      <c r="C16" s="369" t="s">
        <v>486</v>
      </c>
      <c r="D16" s="368">
        <v>18261</v>
      </c>
      <c r="E16" s="367">
        <v>1123</v>
      </c>
      <c r="F16" s="367">
        <v>1359</v>
      </c>
      <c r="G16" s="367">
        <v>1499</v>
      </c>
      <c r="H16" s="367">
        <v>1773</v>
      </c>
      <c r="I16" s="367">
        <v>1785</v>
      </c>
      <c r="J16" s="367">
        <v>1445</v>
      </c>
      <c r="K16" s="367">
        <v>1725</v>
      </c>
      <c r="L16" s="367">
        <v>1509</v>
      </c>
      <c r="M16" s="367">
        <v>1417</v>
      </c>
      <c r="N16" s="367">
        <v>1363</v>
      </c>
      <c r="O16" s="367">
        <v>1256</v>
      </c>
      <c r="P16" s="367">
        <v>936</v>
      </c>
      <c r="Q16" s="367">
        <v>570</v>
      </c>
      <c r="R16" s="367">
        <v>259</v>
      </c>
      <c r="S16" s="367">
        <v>125</v>
      </c>
      <c r="T16" s="367">
        <v>69</v>
      </c>
      <c r="U16" s="367">
        <v>48</v>
      </c>
      <c r="W16" s="366"/>
    </row>
    <row r="17" spans="1:23" s="64" customFormat="1" ht="18.2" customHeight="1" x14ac:dyDescent="0.25">
      <c r="A17" s="726"/>
      <c r="B17" s="716"/>
      <c r="C17" s="369" t="s">
        <v>485</v>
      </c>
      <c r="D17" s="368">
        <v>15722</v>
      </c>
      <c r="E17" s="367">
        <v>1068</v>
      </c>
      <c r="F17" s="367">
        <v>1221</v>
      </c>
      <c r="G17" s="367">
        <v>1397</v>
      </c>
      <c r="H17" s="367">
        <v>1651</v>
      </c>
      <c r="I17" s="367">
        <v>1429</v>
      </c>
      <c r="J17" s="367">
        <v>1136</v>
      </c>
      <c r="K17" s="367">
        <v>1335</v>
      </c>
      <c r="L17" s="367">
        <v>1289</v>
      </c>
      <c r="M17" s="367">
        <v>1235</v>
      </c>
      <c r="N17" s="367">
        <v>1038</v>
      </c>
      <c r="O17" s="367">
        <v>883</v>
      </c>
      <c r="P17" s="367">
        <v>774</v>
      </c>
      <c r="Q17" s="367">
        <v>576</v>
      </c>
      <c r="R17" s="367">
        <v>293</v>
      </c>
      <c r="S17" s="367">
        <v>176</v>
      </c>
      <c r="T17" s="367">
        <v>128</v>
      </c>
      <c r="U17" s="367">
        <v>93</v>
      </c>
      <c r="W17" s="366"/>
    </row>
    <row r="18" spans="1:23" s="64" customFormat="1" ht="18.2" customHeight="1" x14ac:dyDescent="0.25">
      <c r="A18" s="726" t="s">
        <v>514</v>
      </c>
      <c r="B18" s="716" t="s">
        <v>154</v>
      </c>
      <c r="C18" s="369" t="s">
        <v>487</v>
      </c>
      <c r="D18" s="368">
        <v>32490</v>
      </c>
      <c r="E18" s="367">
        <v>2589</v>
      </c>
      <c r="F18" s="367">
        <v>2670</v>
      </c>
      <c r="G18" s="367">
        <v>3064</v>
      </c>
      <c r="H18" s="367">
        <v>3541</v>
      </c>
      <c r="I18" s="367">
        <v>3492</v>
      </c>
      <c r="J18" s="367">
        <v>2680</v>
      </c>
      <c r="K18" s="367">
        <v>2759</v>
      </c>
      <c r="L18" s="367">
        <v>2557</v>
      </c>
      <c r="M18" s="367">
        <v>2108</v>
      </c>
      <c r="N18" s="367">
        <v>1993</v>
      </c>
      <c r="O18" s="367">
        <v>1780</v>
      </c>
      <c r="P18" s="367">
        <v>1512</v>
      </c>
      <c r="Q18" s="367">
        <v>901</v>
      </c>
      <c r="R18" s="367">
        <v>426</v>
      </c>
      <c r="S18" s="367">
        <v>199</v>
      </c>
      <c r="T18" s="367">
        <v>137</v>
      </c>
      <c r="U18" s="367">
        <v>82</v>
      </c>
      <c r="W18" s="366"/>
    </row>
    <row r="19" spans="1:23" s="64" customFormat="1" ht="18.2" customHeight="1" x14ac:dyDescent="0.25">
      <c r="A19" s="726"/>
      <c r="B19" s="716"/>
      <c r="C19" s="369" t="s">
        <v>486</v>
      </c>
      <c r="D19" s="368">
        <v>18390</v>
      </c>
      <c r="E19" s="367">
        <v>1372</v>
      </c>
      <c r="F19" s="367">
        <v>1430</v>
      </c>
      <c r="G19" s="367">
        <v>1597</v>
      </c>
      <c r="H19" s="367">
        <v>1847</v>
      </c>
      <c r="I19" s="367">
        <v>2027</v>
      </c>
      <c r="J19" s="367">
        <v>1517</v>
      </c>
      <c r="K19" s="367">
        <v>1607</v>
      </c>
      <c r="L19" s="367">
        <v>1474</v>
      </c>
      <c r="M19" s="367">
        <v>1186</v>
      </c>
      <c r="N19" s="367">
        <v>1175</v>
      </c>
      <c r="O19" s="367">
        <v>1120</v>
      </c>
      <c r="P19" s="367">
        <v>949</v>
      </c>
      <c r="Q19" s="367">
        <v>588</v>
      </c>
      <c r="R19" s="367">
        <v>291</v>
      </c>
      <c r="S19" s="367">
        <v>107</v>
      </c>
      <c r="T19" s="367">
        <v>68</v>
      </c>
      <c r="U19" s="367">
        <v>35</v>
      </c>
      <c r="W19" s="366"/>
    </row>
    <row r="20" spans="1:23" s="64" customFormat="1" ht="18.2" customHeight="1" x14ac:dyDescent="0.25">
      <c r="A20" s="726"/>
      <c r="B20" s="716"/>
      <c r="C20" s="369" t="s">
        <v>485</v>
      </c>
      <c r="D20" s="368">
        <v>14100</v>
      </c>
      <c r="E20" s="367">
        <v>1217</v>
      </c>
      <c r="F20" s="367">
        <v>1240</v>
      </c>
      <c r="G20" s="367">
        <v>1467</v>
      </c>
      <c r="H20" s="367">
        <v>1694</v>
      </c>
      <c r="I20" s="367">
        <v>1465</v>
      </c>
      <c r="J20" s="367">
        <v>1163</v>
      </c>
      <c r="K20" s="367">
        <v>1152</v>
      </c>
      <c r="L20" s="367">
        <v>1083</v>
      </c>
      <c r="M20" s="367">
        <v>922</v>
      </c>
      <c r="N20" s="367">
        <v>818</v>
      </c>
      <c r="O20" s="367">
        <v>660</v>
      </c>
      <c r="P20" s="367">
        <v>563</v>
      </c>
      <c r="Q20" s="367">
        <v>313</v>
      </c>
      <c r="R20" s="367">
        <v>135</v>
      </c>
      <c r="S20" s="367">
        <v>92</v>
      </c>
      <c r="T20" s="367">
        <v>69</v>
      </c>
      <c r="U20" s="367">
        <v>47</v>
      </c>
      <c r="W20" s="366"/>
    </row>
    <row r="21" spans="1:23" s="64" customFormat="1" ht="18.2" customHeight="1" x14ac:dyDescent="0.25">
      <c r="A21" s="726"/>
      <c r="B21" s="716" t="s">
        <v>155</v>
      </c>
      <c r="C21" s="369" t="s">
        <v>487</v>
      </c>
      <c r="D21" s="368">
        <v>35258</v>
      </c>
      <c r="E21" s="367">
        <v>2447</v>
      </c>
      <c r="F21" s="367">
        <v>2563</v>
      </c>
      <c r="G21" s="367">
        <v>2859</v>
      </c>
      <c r="H21" s="367">
        <v>3436</v>
      </c>
      <c r="I21" s="367">
        <v>3372</v>
      </c>
      <c r="J21" s="367">
        <v>2743</v>
      </c>
      <c r="K21" s="367">
        <v>3129</v>
      </c>
      <c r="L21" s="367">
        <v>2944</v>
      </c>
      <c r="M21" s="367">
        <v>2689</v>
      </c>
      <c r="N21" s="367">
        <v>2412</v>
      </c>
      <c r="O21" s="367">
        <v>2306</v>
      </c>
      <c r="P21" s="367">
        <v>1757</v>
      </c>
      <c r="Q21" s="367">
        <v>1304</v>
      </c>
      <c r="R21" s="367">
        <v>636</v>
      </c>
      <c r="S21" s="367">
        <v>299</v>
      </c>
      <c r="T21" s="367">
        <v>191</v>
      </c>
      <c r="U21" s="367">
        <v>171</v>
      </c>
      <c r="V21" s="371"/>
      <c r="W21" s="366"/>
    </row>
    <row r="22" spans="1:23" s="64" customFormat="1" ht="18.2" customHeight="1" x14ac:dyDescent="0.25">
      <c r="A22" s="726"/>
      <c r="B22" s="716"/>
      <c r="C22" s="369" t="s">
        <v>486</v>
      </c>
      <c r="D22" s="368">
        <v>18994</v>
      </c>
      <c r="E22" s="367">
        <v>1246</v>
      </c>
      <c r="F22" s="367">
        <v>1351</v>
      </c>
      <c r="G22" s="367">
        <v>1479</v>
      </c>
      <c r="H22" s="367">
        <v>1802</v>
      </c>
      <c r="I22" s="367">
        <v>1848</v>
      </c>
      <c r="J22" s="367">
        <v>1530</v>
      </c>
      <c r="K22" s="367">
        <v>1776</v>
      </c>
      <c r="L22" s="367">
        <v>1594</v>
      </c>
      <c r="M22" s="367">
        <v>1439</v>
      </c>
      <c r="N22" s="367">
        <v>1360</v>
      </c>
      <c r="O22" s="367">
        <v>1355</v>
      </c>
      <c r="P22" s="367">
        <v>986</v>
      </c>
      <c r="Q22" s="367">
        <v>660</v>
      </c>
      <c r="R22" s="367">
        <v>306</v>
      </c>
      <c r="S22" s="367">
        <v>135</v>
      </c>
      <c r="T22" s="367">
        <v>69</v>
      </c>
      <c r="U22" s="367">
        <v>58</v>
      </c>
      <c r="W22" s="366"/>
    </row>
    <row r="23" spans="1:23" s="64" customFormat="1" ht="18.2" customHeight="1" x14ac:dyDescent="0.25">
      <c r="A23" s="726"/>
      <c r="B23" s="716"/>
      <c r="C23" s="369" t="s">
        <v>485</v>
      </c>
      <c r="D23" s="368">
        <v>16264</v>
      </c>
      <c r="E23" s="367">
        <v>1201</v>
      </c>
      <c r="F23" s="367">
        <v>1212</v>
      </c>
      <c r="G23" s="367">
        <v>1380</v>
      </c>
      <c r="H23" s="367">
        <v>1634</v>
      </c>
      <c r="I23" s="367">
        <v>1524</v>
      </c>
      <c r="J23" s="367">
        <v>1213</v>
      </c>
      <c r="K23" s="367">
        <v>1353</v>
      </c>
      <c r="L23" s="367">
        <v>1350</v>
      </c>
      <c r="M23" s="367">
        <v>1250</v>
      </c>
      <c r="N23" s="367">
        <v>1052</v>
      </c>
      <c r="O23" s="367">
        <v>951</v>
      </c>
      <c r="P23" s="367">
        <v>771</v>
      </c>
      <c r="Q23" s="367">
        <v>644</v>
      </c>
      <c r="R23" s="367">
        <v>330</v>
      </c>
      <c r="S23" s="367">
        <v>164</v>
      </c>
      <c r="T23" s="367">
        <v>122</v>
      </c>
      <c r="U23" s="367">
        <v>113</v>
      </c>
      <c r="W23" s="366"/>
    </row>
    <row r="24" spans="1:23" s="64" customFormat="1" ht="18.2" customHeight="1" x14ac:dyDescent="0.25">
      <c r="A24" s="726" t="s">
        <v>513</v>
      </c>
      <c r="B24" s="716" t="s">
        <v>154</v>
      </c>
      <c r="C24" s="369" t="s">
        <v>487</v>
      </c>
      <c r="D24" s="368">
        <v>33482</v>
      </c>
      <c r="E24" s="367">
        <v>2799</v>
      </c>
      <c r="F24" s="367">
        <v>2658</v>
      </c>
      <c r="G24" s="367">
        <v>2992</v>
      </c>
      <c r="H24" s="367">
        <v>3448</v>
      </c>
      <c r="I24" s="367">
        <v>3626</v>
      </c>
      <c r="J24" s="367">
        <v>2909</v>
      </c>
      <c r="K24" s="367">
        <v>2805</v>
      </c>
      <c r="L24" s="367">
        <v>2667</v>
      </c>
      <c r="M24" s="367">
        <v>2194</v>
      </c>
      <c r="N24" s="367">
        <v>2054</v>
      </c>
      <c r="O24" s="367">
        <v>1774</v>
      </c>
      <c r="P24" s="367">
        <v>1610</v>
      </c>
      <c r="Q24" s="367">
        <v>1010</v>
      </c>
      <c r="R24" s="367">
        <v>491</v>
      </c>
      <c r="S24" s="367">
        <v>210</v>
      </c>
      <c r="T24" s="367">
        <v>143</v>
      </c>
      <c r="U24" s="367">
        <v>92</v>
      </c>
      <c r="W24" s="366"/>
    </row>
    <row r="25" spans="1:23" s="64" customFormat="1" ht="18.2" customHeight="1" x14ac:dyDescent="0.25">
      <c r="A25" s="726"/>
      <c r="B25" s="716"/>
      <c r="C25" s="369" t="s">
        <v>486</v>
      </c>
      <c r="D25" s="368">
        <v>18928</v>
      </c>
      <c r="E25" s="367">
        <v>1488</v>
      </c>
      <c r="F25" s="367">
        <v>1424</v>
      </c>
      <c r="G25" s="367">
        <v>1566</v>
      </c>
      <c r="H25" s="367">
        <v>1769</v>
      </c>
      <c r="I25" s="367">
        <v>2070</v>
      </c>
      <c r="J25" s="367">
        <v>1644</v>
      </c>
      <c r="K25" s="367">
        <v>1633</v>
      </c>
      <c r="L25" s="367">
        <v>1547</v>
      </c>
      <c r="M25" s="367">
        <v>1228</v>
      </c>
      <c r="N25" s="367">
        <v>1220</v>
      </c>
      <c r="O25" s="367">
        <v>1107</v>
      </c>
      <c r="P25" s="367">
        <v>1019</v>
      </c>
      <c r="Q25" s="367">
        <v>645</v>
      </c>
      <c r="R25" s="367">
        <v>325</v>
      </c>
      <c r="S25" s="367">
        <v>131</v>
      </c>
      <c r="T25" s="367">
        <v>69</v>
      </c>
      <c r="U25" s="367">
        <v>43</v>
      </c>
      <c r="W25" s="366"/>
    </row>
    <row r="26" spans="1:23" s="64" customFormat="1" ht="18.2" customHeight="1" x14ac:dyDescent="0.25">
      <c r="A26" s="726"/>
      <c r="B26" s="716"/>
      <c r="C26" s="369" t="s">
        <v>485</v>
      </c>
      <c r="D26" s="368">
        <v>14554</v>
      </c>
      <c r="E26" s="367">
        <v>1311</v>
      </c>
      <c r="F26" s="367">
        <v>1234</v>
      </c>
      <c r="G26" s="367">
        <v>1426</v>
      </c>
      <c r="H26" s="367">
        <v>1679</v>
      </c>
      <c r="I26" s="367">
        <v>1556</v>
      </c>
      <c r="J26" s="367">
        <v>1265</v>
      </c>
      <c r="K26" s="367">
        <v>1172</v>
      </c>
      <c r="L26" s="367">
        <v>1120</v>
      </c>
      <c r="M26" s="367">
        <v>966</v>
      </c>
      <c r="N26" s="367">
        <v>834</v>
      </c>
      <c r="O26" s="367">
        <v>667</v>
      </c>
      <c r="P26" s="367">
        <v>591</v>
      </c>
      <c r="Q26" s="367">
        <v>365</v>
      </c>
      <c r="R26" s="367">
        <v>166</v>
      </c>
      <c r="S26" s="367">
        <v>79</v>
      </c>
      <c r="T26" s="367">
        <v>74</v>
      </c>
      <c r="U26" s="367">
        <v>49</v>
      </c>
      <c r="W26" s="366"/>
    </row>
    <row r="27" spans="1:23" s="64" customFormat="1" ht="18.2" customHeight="1" x14ac:dyDescent="0.25">
      <c r="A27" s="726"/>
      <c r="B27" s="716" t="s">
        <v>155</v>
      </c>
      <c r="C27" s="369" t="s">
        <v>487</v>
      </c>
      <c r="D27" s="368">
        <v>36414</v>
      </c>
      <c r="E27" s="367">
        <v>2672</v>
      </c>
      <c r="F27" s="367">
        <v>2532</v>
      </c>
      <c r="G27" s="367">
        <v>2804</v>
      </c>
      <c r="H27" s="367">
        <v>3372</v>
      </c>
      <c r="I27" s="367">
        <v>3502</v>
      </c>
      <c r="J27" s="367">
        <v>2985</v>
      </c>
      <c r="K27" s="367">
        <v>3074</v>
      </c>
      <c r="L27" s="367">
        <v>3098</v>
      </c>
      <c r="M27" s="367">
        <v>2719</v>
      </c>
      <c r="N27" s="367">
        <v>2544</v>
      </c>
      <c r="O27" s="367">
        <v>2344</v>
      </c>
      <c r="P27" s="367">
        <v>1873</v>
      </c>
      <c r="Q27" s="367">
        <v>1419</v>
      </c>
      <c r="R27" s="367">
        <v>779</v>
      </c>
      <c r="S27" s="367">
        <v>316</v>
      </c>
      <c r="T27" s="367">
        <v>213</v>
      </c>
      <c r="U27" s="367">
        <v>168</v>
      </c>
      <c r="W27" s="366"/>
    </row>
    <row r="28" spans="1:23" s="64" customFormat="1" ht="18.2" customHeight="1" x14ac:dyDescent="0.25">
      <c r="A28" s="726"/>
      <c r="B28" s="716"/>
      <c r="C28" s="369" t="s">
        <v>486</v>
      </c>
      <c r="D28" s="368">
        <v>19625</v>
      </c>
      <c r="E28" s="367">
        <v>1374</v>
      </c>
      <c r="F28" s="367">
        <v>1319</v>
      </c>
      <c r="G28" s="367">
        <v>1455</v>
      </c>
      <c r="H28" s="367">
        <v>1776</v>
      </c>
      <c r="I28" s="367">
        <v>1910</v>
      </c>
      <c r="J28" s="367">
        <v>1661</v>
      </c>
      <c r="K28" s="367">
        <v>1736</v>
      </c>
      <c r="L28" s="367">
        <v>1693</v>
      </c>
      <c r="M28" s="367">
        <v>1462</v>
      </c>
      <c r="N28" s="367">
        <v>1401</v>
      </c>
      <c r="O28" s="367">
        <v>1387</v>
      </c>
      <c r="P28" s="367">
        <v>1077</v>
      </c>
      <c r="Q28" s="367">
        <v>718</v>
      </c>
      <c r="R28" s="367">
        <v>377</v>
      </c>
      <c r="S28" s="367">
        <v>140</v>
      </c>
      <c r="T28" s="367">
        <v>78</v>
      </c>
      <c r="U28" s="367">
        <v>61</v>
      </c>
      <c r="W28" s="366"/>
    </row>
    <row r="29" spans="1:23" s="64" customFormat="1" ht="18.2" customHeight="1" x14ac:dyDescent="0.25">
      <c r="A29" s="726"/>
      <c r="B29" s="716"/>
      <c r="C29" s="369" t="s">
        <v>485</v>
      </c>
      <c r="D29" s="368">
        <v>16789</v>
      </c>
      <c r="E29" s="367">
        <v>1298</v>
      </c>
      <c r="F29" s="367">
        <v>1213</v>
      </c>
      <c r="G29" s="367">
        <v>1349</v>
      </c>
      <c r="H29" s="367">
        <v>1596</v>
      </c>
      <c r="I29" s="367">
        <v>1592</v>
      </c>
      <c r="J29" s="367">
        <v>1324</v>
      </c>
      <c r="K29" s="367">
        <v>1338</v>
      </c>
      <c r="L29" s="367">
        <v>1405</v>
      </c>
      <c r="M29" s="367">
        <v>1257</v>
      </c>
      <c r="N29" s="367">
        <v>1143</v>
      </c>
      <c r="O29" s="367">
        <v>957</v>
      </c>
      <c r="P29" s="367">
        <v>796</v>
      </c>
      <c r="Q29" s="367">
        <v>701</v>
      </c>
      <c r="R29" s="367">
        <v>402</v>
      </c>
      <c r="S29" s="367">
        <v>176</v>
      </c>
      <c r="T29" s="367">
        <v>135</v>
      </c>
      <c r="U29" s="367">
        <v>107</v>
      </c>
      <c r="W29" s="366"/>
    </row>
    <row r="30" spans="1:23" s="64" customFormat="1" ht="18.2" customHeight="1" x14ac:dyDescent="0.25">
      <c r="A30" s="726" t="s">
        <v>512</v>
      </c>
      <c r="B30" s="716" t="s">
        <v>154</v>
      </c>
      <c r="C30" s="369" t="s">
        <v>487</v>
      </c>
      <c r="D30" s="368">
        <f>D36+'2-10 續2'!D6+'2-10 續2'!D12+'2-10 續2'!D18+'2-10 續2'!D24+'2-10 續2'!D30+'2-10 續2'!D36+'2-10 續3完'!D6+'2-10 續3完'!D12+'2-10 續3完'!D18+'2-10 續3完'!D24+'2-10 續3完'!D30+'2-10 續3完'!D36</f>
        <v>34503</v>
      </c>
      <c r="E30" s="367">
        <f>E36+'2-10 續2'!E6+'2-10 續2'!E12+'2-10 續2'!E18+'2-10 續2'!E24+'2-10 續2'!E30+'2-10 續2'!E36+'2-10 續3完'!E6+'2-10 續3完'!E12+'2-10 續3完'!E18+'2-10 續3完'!E24+'2-10 續3完'!E30+'2-10 續3完'!E36</f>
        <v>2962</v>
      </c>
      <c r="F30" s="367">
        <f>F36+'2-10 續2'!F6+'2-10 續2'!F12+'2-10 續2'!F18+'2-10 續2'!F24+'2-10 續2'!F30+'2-10 續2'!F36+'2-10 續3完'!F6+'2-10 續3完'!F12+'2-10 續3完'!F18+'2-10 續3完'!F24+'2-10 續3完'!F30+'2-10 續3完'!F36</f>
        <v>2755</v>
      </c>
      <c r="G30" s="367">
        <f>G36+'2-10 續2'!G6+'2-10 續2'!G12+'2-10 續2'!G18+'2-10 續2'!G24+'2-10 續2'!G30+'2-10 續2'!G36+'2-10 續3完'!G6+'2-10 續3完'!G12+'2-10 續3完'!G18+'2-10 續3完'!G24+'2-10 續3完'!G30+'2-10 續3完'!G36</f>
        <v>2957</v>
      </c>
      <c r="H30" s="367">
        <f>H36+'2-10 續2'!H6+'2-10 續2'!H12+'2-10 續2'!H18+'2-10 續2'!H24+'2-10 續2'!H30+'2-10 續2'!H36+'2-10 續3完'!H6+'2-10 續3完'!H12+'2-10 續3完'!H18+'2-10 續3完'!H24+'2-10 續3完'!H30+'2-10 續3完'!H36</f>
        <v>3375</v>
      </c>
      <c r="I30" s="367">
        <f>I36+'2-10 續2'!I6+'2-10 續2'!I12+'2-10 續2'!I18+'2-10 續2'!I24+'2-10 續2'!I30+'2-10 續2'!I36+'2-10 續3完'!I6+'2-10 續3完'!I12+'2-10 續3完'!I18+'2-10 續3完'!I24+'2-10 續3完'!I30+'2-10 續3完'!I36</f>
        <v>3674</v>
      </c>
      <c r="J30" s="367">
        <f>J36+'2-10 續2'!J6+'2-10 續2'!J12+'2-10 續2'!J18+'2-10 續2'!J24+'2-10 續2'!J30+'2-10 續2'!J36+'2-10 續3完'!J6+'2-10 續3完'!J12+'2-10 續3完'!J18+'2-10 續3完'!J24+'2-10 續3完'!J30+'2-10 續3完'!J36</f>
        <v>3163</v>
      </c>
      <c r="K30" s="367">
        <f>K36+'2-10 續2'!K6+'2-10 續2'!K12+'2-10 續2'!K18+'2-10 續2'!K24+'2-10 續2'!K30+'2-10 續2'!K36+'2-10 續3完'!K6+'2-10 續3完'!K12+'2-10 續3完'!K18+'2-10 續3完'!K24+'2-10 續3完'!K30+'2-10 續3完'!K36</f>
        <v>2815</v>
      </c>
      <c r="L30" s="367">
        <f>L36+'2-10 續2'!L6+'2-10 續2'!L12+'2-10 續2'!L18+'2-10 續2'!L24+'2-10 續2'!L30+'2-10 續2'!L36+'2-10 續3完'!L6+'2-10 續3完'!L12+'2-10 續3完'!L18+'2-10 續3完'!L24+'2-10 續3完'!L30+'2-10 續3完'!L36</f>
        <v>2809</v>
      </c>
      <c r="M30" s="367">
        <f>M36+'2-10 續2'!M6+'2-10 續2'!M12+'2-10 續2'!M18+'2-10 續2'!M24+'2-10 續2'!M30+'2-10 續2'!M36+'2-10 續3完'!M6+'2-10 續3完'!M12+'2-10 續3完'!M18+'2-10 續3完'!M24+'2-10 續3完'!M30+'2-10 續3完'!M36</f>
        <v>2337</v>
      </c>
      <c r="N30" s="367">
        <f>N36+'2-10 續2'!N6+'2-10 續2'!N12+'2-10 續2'!N18+'2-10 續2'!N24+'2-10 續2'!N30+'2-10 續2'!N36+'2-10 續3完'!N6+'2-10 續3完'!N12+'2-10 續3完'!N18+'2-10 續3完'!N24+'2-10 續3完'!N30+'2-10 續3完'!N36</f>
        <v>2010</v>
      </c>
      <c r="O30" s="367">
        <f>O36+'2-10 續2'!O6+'2-10 續2'!O12+'2-10 續2'!O18+'2-10 續2'!O24+'2-10 續2'!O30+'2-10 續2'!O36+'2-10 續3完'!O6+'2-10 續3完'!O12+'2-10 續3完'!O18+'2-10 續3完'!O24+'2-10 續3完'!O30+'2-10 續3完'!O36</f>
        <v>1843</v>
      </c>
      <c r="P30" s="367">
        <f>P36+'2-10 續2'!P6+'2-10 續2'!P12+'2-10 續2'!P18+'2-10 續2'!P24+'2-10 續2'!P30+'2-10 續2'!P36+'2-10 續3完'!P6+'2-10 續3完'!P12+'2-10 續3完'!P18+'2-10 續3完'!P24+'2-10 續3完'!P30+'2-10 續3完'!P36</f>
        <v>1653</v>
      </c>
      <c r="Q30" s="367">
        <f>Q36+'2-10 續2'!Q6+'2-10 續2'!Q12+'2-10 續2'!Q18+'2-10 續2'!Q24+'2-10 續2'!Q30+'2-10 續2'!Q36+'2-10 續3完'!Q6+'2-10 續3完'!Q12+'2-10 續3完'!Q18+'2-10 續3完'!Q24+'2-10 續3完'!Q30+'2-10 續3完'!Q36</f>
        <v>1129</v>
      </c>
      <c r="R30" s="367">
        <f>R36+'2-10 續2'!R6+'2-10 續2'!R12+'2-10 續2'!R18+'2-10 續2'!R24+'2-10 續2'!R30+'2-10 續2'!R36+'2-10 續3完'!R6+'2-10 續3完'!R12+'2-10 續3完'!R18+'2-10 續3完'!R24+'2-10 續3完'!R30+'2-10 續3完'!R36</f>
        <v>565</v>
      </c>
      <c r="S30" s="367">
        <f>S36+'2-10 續2'!S6+'2-10 續2'!S12+'2-10 續2'!S18+'2-10 續2'!S24+'2-10 續2'!S30+'2-10 續2'!S36+'2-10 續3完'!S6+'2-10 續3完'!S12+'2-10 續3完'!S18+'2-10 續3完'!S24+'2-10 續3完'!S30+'2-10 續3完'!S36</f>
        <v>217</v>
      </c>
      <c r="T30" s="367">
        <f>T36+'2-10 續2'!T6+'2-10 續2'!T12+'2-10 續2'!T18+'2-10 續2'!T24+'2-10 續2'!T30+'2-10 續2'!T36+'2-10 續3完'!T6+'2-10 續3完'!T12+'2-10 續3完'!T18+'2-10 續3完'!T24+'2-10 續3完'!T30+'2-10 續3完'!T36</f>
        <v>141</v>
      </c>
      <c r="U30" s="367">
        <f>U36+'2-10 續2'!U6+'2-10 續2'!U12+'2-10 續2'!U18+'2-10 續2'!U24+'2-10 續2'!U30+'2-10 續2'!U36+'2-10 續3完'!U6+'2-10 續3完'!U12+'2-10 續3完'!U18+'2-10 續3完'!U24+'2-10 續3完'!U30+'2-10 續3完'!U36</f>
        <v>98</v>
      </c>
      <c r="W30" s="366"/>
    </row>
    <row r="31" spans="1:23" s="64" customFormat="1" ht="18.2" customHeight="1" x14ac:dyDescent="0.25">
      <c r="A31" s="726"/>
      <c r="B31" s="716"/>
      <c r="C31" s="369" t="s">
        <v>486</v>
      </c>
      <c r="D31" s="368">
        <f>D37+'2-10 續2'!D7+'2-10 續2'!D13+'2-10 續2'!D19+'2-10 續2'!D25+'2-10 續2'!D31+'2-10 續2'!D37+'2-10 續3完'!D7+'2-10 續3完'!D13+'2-10 續3完'!D19+'2-10 續3完'!D25+'2-10 續3完'!D31+'2-10 續3完'!D37</f>
        <v>19466</v>
      </c>
      <c r="E31" s="367">
        <f>E37+'2-10 續2'!E7+'2-10 續2'!E13+'2-10 續2'!E19+'2-10 續2'!E25+'2-10 續2'!E31+'2-10 續2'!E37+'2-10 續3完'!E7+'2-10 續3完'!E13+'2-10 續3完'!E19+'2-10 續3完'!E25+'2-10 續3完'!E31+'2-10 續3完'!E37</f>
        <v>1517</v>
      </c>
      <c r="F31" s="367">
        <f>F37+'2-10 續2'!F7+'2-10 續2'!F13+'2-10 續2'!F19+'2-10 續2'!F25+'2-10 續2'!F31+'2-10 續2'!F37+'2-10 續3完'!F7+'2-10 續3完'!F13+'2-10 續3完'!F19+'2-10 續3完'!F25+'2-10 續3完'!F31+'2-10 續3完'!F37</f>
        <v>1507</v>
      </c>
      <c r="G31" s="367">
        <f>G37+'2-10 續2'!G7+'2-10 續2'!G13+'2-10 續2'!G19+'2-10 續2'!G25+'2-10 續2'!G31+'2-10 續2'!G37+'2-10 續3完'!G7+'2-10 續3完'!G13+'2-10 續3完'!G19+'2-10 續3完'!G25+'2-10 續3完'!G31+'2-10 續3完'!G37</f>
        <v>1546</v>
      </c>
      <c r="H31" s="367">
        <f>H37+'2-10 續2'!H7+'2-10 續2'!H13+'2-10 續2'!H19+'2-10 續2'!H25+'2-10 續2'!H31+'2-10 續2'!H37+'2-10 續3完'!H7+'2-10 續3完'!H13+'2-10 續3完'!H19+'2-10 續3完'!H25+'2-10 續3完'!H31+'2-10 續3完'!H37</f>
        <v>1723</v>
      </c>
      <c r="I31" s="367">
        <f>I37+'2-10 續2'!I7+'2-10 續2'!I13+'2-10 續2'!I19+'2-10 續2'!I25+'2-10 續2'!I31+'2-10 續2'!I37+'2-10 續3完'!I7+'2-10 續3完'!I13+'2-10 續3完'!I19+'2-10 續3完'!I25+'2-10 續3完'!I31+'2-10 續3完'!I37</f>
        <v>2044</v>
      </c>
      <c r="J31" s="367">
        <f>J37+'2-10 續2'!J7+'2-10 續2'!J13+'2-10 續2'!J19+'2-10 續2'!J25+'2-10 續2'!J31+'2-10 續2'!J37+'2-10 續3完'!J7+'2-10 續3完'!J13+'2-10 續3完'!J19+'2-10 續3完'!J25+'2-10 續3完'!J31+'2-10 續3完'!J37</f>
        <v>1828</v>
      </c>
      <c r="K31" s="367">
        <f>K37+'2-10 續2'!K7+'2-10 續2'!K13+'2-10 續2'!K19+'2-10 續2'!K25+'2-10 續2'!K31+'2-10 續2'!K37+'2-10 續3完'!K7+'2-10 續3完'!K13+'2-10 續3完'!K19+'2-10 續3完'!K25+'2-10 續3完'!K31+'2-10 續3完'!K37</f>
        <v>1626</v>
      </c>
      <c r="L31" s="367">
        <f>L37+'2-10 續2'!L7+'2-10 續2'!L13+'2-10 續2'!L19+'2-10 續2'!L25+'2-10 續2'!L31+'2-10 續2'!L37+'2-10 續3完'!L7+'2-10 續3完'!L13+'2-10 續3完'!L19+'2-10 續3完'!L25+'2-10 續3完'!L31+'2-10 續3完'!L37</f>
        <v>1633</v>
      </c>
      <c r="M31" s="367">
        <f>M37+'2-10 續2'!M7+'2-10 續2'!M13+'2-10 續2'!M19+'2-10 續2'!M25+'2-10 續2'!M31+'2-10 續2'!M37+'2-10 續3完'!M7+'2-10 續3完'!M13+'2-10 續3完'!M19+'2-10 續3完'!M25+'2-10 續3完'!M31+'2-10 續3完'!M37</f>
        <v>1339</v>
      </c>
      <c r="N31" s="367">
        <f>N37+'2-10 續2'!N7+'2-10 續2'!N13+'2-10 續2'!N19+'2-10 續2'!N25+'2-10 續2'!N31+'2-10 續2'!N37+'2-10 續3完'!N7+'2-10 續3完'!N13+'2-10 續3完'!N19+'2-10 續3完'!N25+'2-10 續3完'!N31+'2-10 續3完'!N37</f>
        <v>1158</v>
      </c>
      <c r="O31" s="367">
        <f>O37+'2-10 續2'!O7+'2-10 續2'!O13+'2-10 續2'!O19+'2-10 續2'!O25+'2-10 續2'!O31+'2-10 續2'!O37+'2-10 續3完'!O7+'2-10 續3完'!O13+'2-10 續3完'!O19+'2-10 續3完'!O25+'2-10 續3完'!O31+'2-10 續3完'!O37</f>
        <v>1135</v>
      </c>
      <c r="P31" s="367">
        <f>P37+'2-10 續2'!P7+'2-10 續2'!P13+'2-10 續2'!P19+'2-10 續2'!P25+'2-10 續2'!P31+'2-10 續2'!P37+'2-10 續3完'!P7+'2-10 續3完'!P13+'2-10 續3完'!P19+'2-10 續3完'!P25+'2-10 續3完'!P31+'2-10 續3完'!P37</f>
        <v>1057</v>
      </c>
      <c r="Q31" s="367">
        <f>Q37+'2-10 續2'!Q7+'2-10 續2'!Q13+'2-10 續2'!Q19+'2-10 續2'!Q25+'2-10 續2'!Q31+'2-10 續2'!Q37+'2-10 續3完'!Q7+'2-10 續3完'!Q13+'2-10 續3完'!Q19+'2-10 續3完'!Q25+'2-10 續3完'!Q31+'2-10 續3完'!Q37</f>
        <v>717</v>
      </c>
      <c r="R31" s="367">
        <f>R37+'2-10 續2'!R7+'2-10 續2'!R13+'2-10 續2'!R19+'2-10 續2'!R25+'2-10 續2'!R31+'2-10 續2'!R37+'2-10 續3完'!R7+'2-10 續3完'!R13+'2-10 續3完'!R19+'2-10 續3完'!R25+'2-10 續3完'!R31+'2-10 續3完'!R37</f>
        <v>372</v>
      </c>
      <c r="S31" s="367">
        <f>S37+'2-10 續2'!S7+'2-10 續2'!S13+'2-10 續2'!S19+'2-10 續2'!S25+'2-10 續2'!S31+'2-10 續2'!S37+'2-10 續3完'!S7+'2-10 續3完'!S13+'2-10 續3完'!S19+'2-10 續3完'!S25+'2-10 續3完'!S31+'2-10 續3完'!S37</f>
        <v>144</v>
      </c>
      <c r="T31" s="367">
        <f>T37+'2-10 續2'!T7+'2-10 續2'!T13+'2-10 續2'!T19+'2-10 續2'!T25+'2-10 續2'!T31+'2-10 續2'!T37+'2-10 續3完'!T7+'2-10 續3完'!T13+'2-10 續3完'!T19+'2-10 續3完'!T25+'2-10 續3完'!T31+'2-10 續3完'!T37</f>
        <v>69</v>
      </c>
      <c r="U31" s="367">
        <f>U37+'2-10 續2'!U7+'2-10 續2'!U13+'2-10 續2'!U19+'2-10 續2'!U25+'2-10 續2'!U31+'2-10 續2'!U37+'2-10 續3完'!U7+'2-10 續3完'!U13+'2-10 續3完'!U19+'2-10 續3完'!U25+'2-10 續3完'!U31+'2-10 續3完'!U37</f>
        <v>51</v>
      </c>
      <c r="W31" s="366"/>
    </row>
    <row r="32" spans="1:23" s="64" customFormat="1" ht="18.2" customHeight="1" x14ac:dyDescent="0.25">
      <c r="A32" s="726"/>
      <c r="B32" s="716"/>
      <c r="C32" s="369" t="s">
        <v>485</v>
      </c>
      <c r="D32" s="368">
        <f>D38+'2-10 續2'!D8+'2-10 續2'!D14+'2-10 續2'!D20+'2-10 續2'!D26+'2-10 續2'!D32+'2-10 續2'!D38+'2-10 續3完'!D8+'2-10 續3完'!D14+'2-10 續3完'!D20+'2-10 續3完'!D26+'2-10 續3完'!D32+'2-10 續3完'!D38</f>
        <v>15037</v>
      </c>
      <c r="E32" s="367">
        <f>E38+'2-10 續2'!E8+'2-10 續2'!E14+'2-10 續2'!E20+'2-10 續2'!E26+'2-10 續2'!E32+'2-10 續2'!E38+'2-10 續3完'!E8+'2-10 續3完'!E14+'2-10 續3完'!E20+'2-10 續3完'!E26+'2-10 續3完'!E32+'2-10 續3完'!E38</f>
        <v>1445</v>
      </c>
      <c r="F32" s="367">
        <f>F38+'2-10 續2'!F8+'2-10 續2'!F14+'2-10 續2'!F20+'2-10 續2'!F26+'2-10 續2'!F32+'2-10 續2'!F38+'2-10 續3完'!F8+'2-10 續3完'!F14+'2-10 續3完'!F20+'2-10 續3完'!F26+'2-10 續3完'!F32+'2-10 續3完'!F38</f>
        <v>1248</v>
      </c>
      <c r="G32" s="367">
        <f>G38+'2-10 續2'!G8+'2-10 續2'!G14+'2-10 續2'!G20+'2-10 續2'!G26+'2-10 續2'!G32+'2-10 續2'!G38+'2-10 續3完'!G8+'2-10 續3完'!G14+'2-10 續3完'!G20+'2-10 續3完'!G26+'2-10 續3完'!G32+'2-10 續3完'!G38</f>
        <v>1411</v>
      </c>
      <c r="H32" s="367">
        <f>H38+'2-10 續2'!H8+'2-10 續2'!H14+'2-10 續2'!H20+'2-10 續2'!H26+'2-10 續2'!H32+'2-10 續2'!H38+'2-10 續3完'!H8+'2-10 續3完'!H14+'2-10 續3完'!H20+'2-10 續3完'!H26+'2-10 續3完'!H32+'2-10 續3完'!H38</f>
        <v>1652</v>
      </c>
      <c r="I32" s="367">
        <f>I38+'2-10 續2'!I8+'2-10 續2'!I14+'2-10 續2'!I20+'2-10 續2'!I26+'2-10 續2'!I32+'2-10 續2'!I38+'2-10 續3完'!I8+'2-10 續3完'!I14+'2-10 續3完'!I20+'2-10 續3完'!I26+'2-10 續3完'!I32+'2-10 續3完'!I38</f>
        <v>1630</v>
      </c>
      <c r="J32" s="367">
        <f>J38+'2-10 續2'!J8+'2-10 續2'!J14+'2-10 續2'!J20+'2-10 續2'!J26+'2-10 續2'!J32+'2-10 續2'!J38+'2-10 續3完'!J8+'2-10 續3完'!J14+'2-10 續3完'!J20+'2-10 續3完'!J26+'2-10 續3完'!J32+'2-10 續3完'!J38</f>
        <v>1335</v>
      </c>
      <c r="K32" s="367">
        <f>K38+'2-10 續2'!K8+'2-10 續2'!K14+'2-10 續2'!K20+'2-10 續2'!K26+'2-10 續2'!K32+'2-10 續2'!K38+'2-10 續3完'!K8+'2-10 續3完'!K14+'2-10 續3完'!K20+'2-10 續3完'!K26+'2-10 續3完'!K32+'2-10 續3完'!K38</f>
        <v>1189</v>
      </c>
      <c r="L32" s="367">
        <f>L38+'2-10 續2'!L8+'2-10 續2'!L14+'2-10 續2'!L20+'2-10 續2'!L26+'2-10 續2'!L32+'2-10 續2'!L38+'2-10 續3完'!L8+'2-10 續3完'!L14+'2-10 續3完'!L20+'2-10 續3完'!L26+'2-10 續3完'!L32+'2-10 續3完'!L38</f>
        <v>1176</v>
      </c>
      <c r="M32" s="367">
        <f>M38+'2-10 續2'!M8+'2-10 續2'!M14+'2-10 續2'!M20+'2-10 續2'!M26+'2-10 續2'!M32+'2-10 續2'!M38+'2-10 續3完'!M8+'2-10 續3完'!M14+'2-10 續3完'!M20+'2-10 續3完'!M26+'2-10 續3完'!M32+'2-10 續3完'!M38</f>
        <v>998</v>
      </c>
      <c r="N32" s="367">
        <f>N38+'2-10 續2'!N8+'2-10 續2'!N14+'2-10 續2'!N20+'2-10 續2'!N26+'2-10 續2'!N32+'2-10 續2'!N38+'2-10 續3完'!N8+'2-10 續3完'!N14+'2-10 續3完'!N20+'2-10 續3完'!N26+'2-10 續3完'!N32+'2-10 續3完'!N38</f>
        <v>852</v>
      </c>
      <c r="O32" s="367">
        <f>O38+'2-10 續2'!O8+'2-10 續2'!O14+'2-10 續2'!O20+'2-10 續2'!O26+'2-10 續2'!O32+'2-10 續2'!O38+'2-10 續3完'!O8+'2-10 續3完'!O14+'2-10 續3完'!O20+'2-10 續3完'!O26+'2-10 續3完'!O32+'2-10 續3完'!O38</f>
        <v>708</v>
      </c>
      <c r="P32" s="367">
        <f>P38+'2-10 續2'!P8+'2-10 續2'!P14+'2-10 續2'!P20+'2-10 續2'!P26+'2-10 續2'!P32+'2-10 續2'!P38+'2-10 續3完'!P8+'2-10 續3完'!P14+'2-10 續3完'!P20+'2-10 續3完'!P26+'2-10 續3完'!P32+'2-10 續3完'!P38</f>
        <v>596</v>
      </c>
      <c r="Q32" s="367">
        <f>Q38+'2-10 續2'!Q8+'2-10 續2'!Q14+'2-10 續2'!Q20+'2-10 續2'!Q26+'2-10 續2'!Q32+'2-10 續2'!Q38+'2-10 續3完'!Q8+'2-10 續3完'!Q14+'2-10 續3完'!Q20+'2-10 續3完'!Q26+'2-10 續3完'!Q32+'2-10 續3完'!Q38</f>
        <v>412</v>
      </c>
      <c r="R32" s="367">
        <f>R38+'2-10 續2'!R8+'2-10 續2'!R14+'2-10 續2'!R20+'2-10 續2'!R26+'2-10 續2'!R32+'2-10 續2'!R38+'2-10 續3完'!R8+'2-10 續3完'!R14+'2-10 續3完'!R20+'2-10 續3完'!R26+'2-10 續3完'!R32+'2-10 續3完'!R38</f>
        <v>193</v>
      </c>
      <c r="S32" s="367">
        <f>S38+'2-10 續2'!S8+'2-10 續2'!S14+'2-10 續2'!S20+'2-10 續2'!S26+'2-10 續2'!S32+'2-10 續2'!S38+'2-10 續3完'!S8+'2-10 續3完'!S14+'2-10 續3完'!S20+'2-10 續3完'!S26+'2-10 續3完'!S32+'2-10 續3完'!S38</f>
        <v>73</v>
      </c>
      <c r="T32" s="367">
        <f>T38+'2-10 續2'!T8+'2-10 續2'!T14+'2-10 續2'!T20+'2-10 續2'!T26+'2-10 續2'!T32+'2-10 續2'!T38+'2-10 續3完'!T8+'2-10 續3完'!T14+'2-10 續3完'!T20+'2-10 續3完'!T26+'2-10 續3完'!T32+'2-10 續3完'!T38</f>
        <v>72</v>
      </c>
      <c r="U32" s="367">
        <f>U38+'2-10 續2'!U8+'2-10 續2'!U14+'2-10 續2'!U20+'2-10 續2'!U26+'2-10 續2'!U32+'2-10 續2'!U38+'2-10 續3完'!U8+'2-10 續3完'!U14+'2-10 續3完'!U20+'2-10 續3完'!U26+'2-10 續3完'!U32+'2-10 續3完'!U38</f>
        <v>47</v>
      </c>
      <c r="W32" s="366"/>
    </row>
    <row r="33" spans="1:23" s="64" customFormat="1" ht="18.2" customHeight="1" x14ac:dyDescent="0.25">
      <c r="A33" s="726"/>
      <c r="B33" s="716" t="s">
        <v>155</v>
      </c>
      <c r="C33" s="369" t="s">
        <v>487</v>
      </c>
      <c r="D33" s="368">
        <f>D39+'2-10 續2'!D9+'2-10 續2'!D15+'2-10 續2'!D21+'2-10 續2'!D27+'2-10 續2'!D33+'2-10 續2'!D39+'2-10 續3完'!D9+'2-10 續3完'!D15+'2-10 續3完'!D21+'2-10 續3完'!D27+'2-10 續3完'!D33+'2-10 續3完'!D39</f>
        <v>37637</v>
      </c>
      <c r="E33" s="367">
        <f>E39+'2-10 續2'!E9+'2-10 續2'!E15+'2-10 續2'!E21+'2-10 續2'!E27+'2-10 續2'!E33+'2-10 續2'!E39+'2-10 續3完'!E9+'2-10 續3完'!E15+'2-10 續3完'!E21+'2-10 續3完'!E27+'2-10 續3完'!E33+'2-10 續3完'!E39</f>
        <v>2810</v>
      </c>
      <c r="F33" s="367">
        <f>F39+'2-10 續2'!F9+'2-10 續2'!F15+'2-10 續2'!F21+'2-10 續2'!F27+'2-10 續2'!F33+'2-10 續2'!F39+'2-10 續3完'!F9+'2-10 續3完'!F15+'2-10 續3完'!F21+'2-10 續3完'!F27+'2-10 續3完'!F33+'2-10 續3完'!F39</f>
        <v>2644</v>
      </c>
      <c r="G33" s="367">
        <f>G39+'2-10 續2'!G9+'2-10 續2'!G15+'2-10 續2'!G21+'2-10 續2'!G27+'2-10 續2'!G33+'2-10 續2'!G39+'2-10 續3完'!G9+'2-10 續3完'!G15+'2-10 續3完'!G21+'2-10 續3完'!G27+'2-10 續3完'!G33+'2-10 續3完'!G39</f>
        <v>2774</v>
      </c>
      <c r="H33" s="367">
        <f>H39+'2-10 續2'!H9+'2-10 續2'!H15+'2-10 續2'!H21+'2-10 續2'!H27+'2-10 續2'!H33+'2-10 續2'!H39+'2-10 續3完'!H9+'2-10 續3完'!H15+'2-10 續3完'!H21+'2-10 續3完'!H27+'2-10 續3完'!H33+'2-10 續3完'!H39</f>
        <v>3324</v>
      </c>
      <c r="I33" s="367">
        <f>I39+'2-10 續2'!I9+'2-10 續2'!I15+'2-10 續2'!I21+'2-10 續2'!I27+'2-10 續2'!I33+'2-10 續2'!I39+'2-10 續3完'!I9+'2-10 續3完'!I15+'2-10 續3完'!I21+'2-10 續3完'!I27+'2-10 續3完'!I33+'2-10 續3完'!I39</f>
        <v>3584</v>
      </c>
      <c r="J33" s="367">
        <f>J39+'2-10 續2'!J9+'2-10 續2'!J15+'2-10 續2'!J21+'2-10 續2'!J27+'2-10 續2'!J33+'2-10 續2'!J39+'2-10 續3完'!J9+'2-10 續3完'!J15+'2-10 續3完'!J21+'2-10 續3完'!J27+'2-10 續3完'!J33+'2-10 續3完'!J39</f>
        <v>3194</v>
      </c>
      <c r="K33" s="367">
        <f>K39+'2-10 續2'!K9+'2-10 續2'!K15+'2-10 續2'!K21+'2-10 續2'!K27+'2-10 續2'!K33+'2-10 續2'!K39+'2-10 續3完'!K9+'2-10 續3完'!K15+'2-10 續3完'!K21+'2-10 續3完'!K27+'2-10 續3完'!K33+'2-10 續3完'!K39</f>
        <v>3034</v>
      </c>
      <c r="L33" s="367">
        <f>L39+'2-10 續2'!L9+'2-10 續2'!L15+'2-10 續2'!L21+'2-10 續2'!L27+'2-10 續2'!L33+'2-10 續2'!L39+'2-10 續3完'!L9+'2-10 續3完'!L15+'2-10 續3完'!L21+'2-10 續3完'!L27+'2-10 續3完'!L33+'2-10 續3完'!L39</f>
        <v>3304</v>
      </c>
      <c r="M33" s="367">
        <f>M39+'2-10 續2'!M9+'2-10 續2'!M15+'2-10 續2'!M21+'2-10 續2'!M27+'2-10 續2'!M33+'2-10 續2'!M39+'2-10 續3完'!M9+'2-10 續3完'!M15+'2-10 續3完'!M21+'2-10 續3完'!M27+'2-10 續3完'!M33+'2-10 續3完'!M39</f>
        <v>2763</v>
      </c>
      <c r="N33" s="367">
        <f>N39+'2-10 續2'!N9+'2-10 續2'!N15+'2-10 續2'!N21+'2-10 續2'!N27+'2-10 續2'!N33+'2-10 續2'!N39+'2-10 續3完'!N9+'2-10 續3完'!N15+'2-10 續3完'!N21+'2-10 續3完'!N27+'2-10 續3完'!N33+'2-10 續3完'!N39</f>
        <v>2624</v>
      </c>
      <c r="O33" s="367">
        <f>O39+'2-10 續2'!O9+'2-10 續2'!O15+'2-10 續2'!O21+'2-10 續2'!O27+'2-10 續2'!O33+'2-10 續2'!O39+'2-10 續3完'!O9+'2-10 續3完'!O15+'2-10 續3完'!O21+'2-10 續3完'!O27+'2-10 續3完'!O33+'2-10 續3完'!O39</f>
        <v>2360</v>
      </c>
      <c r="P33" s="367">
        <f>P39+'2-10 續2'!P9+'2-10 續2'!P15+'2-10 續2'!P21+'2-10 續2'!P27+'2-10 續2'!P33+'2-10 續2'!P39+'2-10 續3完'!P9+'2-10 續3完'!P15+'2-10 續3完'!P21+'2-10 續3完'!P27+'2-10 續3完'!P33+'2-10 續3完'!P39</f>
        <v>2040</v>
      </c>
      <c r="Q33" s="367">
        <f>Q39+'2-10 續2'!Q9+'2-10 續2'!Q15+'2-10 續2'!Q21+'2-10 續2'!Q27+'2-10 續2'!Q33+'2-10 續2'!Q39+'2-10 續3完'!Q9+'2-10 續3完'!Q15+'2-10 續3完'!Q21+'2-10 續3完'!Q27+'2-10 續3完'!Q33+'2-10 續3完'!Q39</f>
        <v>1475</v>
      </c>
      <c r="R33" s="367">
        <f>R39+'2-10 續2'!R9+'2-10 續2'!R15+'2-10 續2'!R21+'2-10 續2'!R27+'2-10 續2'!R33+'2-10 續2'!R39+'2-10 續3完'!R9+'2-10 續3完'!R15+'2-10 續3完'!R21+'2-10 續3完'!R27+'2-10 續3完'!R33+'2-10 續3完'!R39</f>
        <v>927</v>
      </c>
      <c r="S33" s="367">
        <f>S39+'2-10 續2'!S9+'2-10 續2'!S15+'2-10 續2'!S21+'2-10 續2'!S27+'2-10 續2'!S33+'2-10 續2'!S39+'2-10 續3完'!S9+'2-10 續3完'!S15+'2-10 續3完'!S21+'2-10 續3完'!S27+'2-10 續3完'!S33+'2-10 續3完'!S39</f>
        <v>369</v>
      </c>
      <c r="T33" s="367">
        <f>T39+'2-10 續2'!T9+'2-10 續2'!T15+'2-10 續2'!T21+'2-10 續2'!T27+'2-10 續2'!T33+'2-10 續2'!T39+'2-10 續3完'!T9+'2-10 續3完'!T15+'2-10 續3完'!T21+'2-10 續3完'!T27+'2-10 續3完'!T33+'2-10 續3完'!T39</f>
        <v>232</v>
      </c>
      <c r="U33" s="367">
        <f>U39+'2-10 續2'!U9+'2-10 續2'!U15+'2-10 續2'!U21+'2-10 續2'!U27+'2-10 續2'!U33+'2-10 續2'!U39+'2-10 續3完'!U9+'2-10 續3完'!U15+'2-10 續3完'!U21+'2-10 續3完'!U27+'2-10 續3完'!U33+'2-10 續3完'!U39</f>
        <v>179</v>
      </c>
      <c r="W33" s="366"/>
    </row>
    <row r="34" spans="1:23" s="64" customFormat="1" ht="18.2" customHeight="1" x14ac:dyDescent="0.25">
      <c r="A34" s="726"/>
      <c r="B34" s="716"/>
      <c r="C34" s="369" t="s">
        <v>486</v>
      </c>
      <c r="D34" s="368">
        <f>D40+'2-10 續2'!D10+'2-10 續2'!D16+'2-10 續2'!D22+'2-10 續2'!D28+'2-10 續2'!D34+'2-10 續2'!D40+'2-10 續3完'!D10+'2-10 續3完'!D16+'2-10 續3完'!D22+'2-10 續3完'!D28+'2-10 續3完'!D34+'2-10 續3完'!D40</f>
        <v>20292</v>
      </c>
      <c r="E34" s="367">
        <f>E40+'2-10 續2'!E10+'2-10 續2'!E16+'2-10 續2'!E22+'2-10 續2'!E28+'2-10 續2'!E34+'2-10 續2'!E40+'2-10 續3完'!E10+'2-10 續3完'!E16+'2-10 續3完'!E22+'2-10 續3完'!E28+'2-10 續3完'!E34+'2-10 續3完'!E40</f>
        <v>1432</v>
      </c>
      <c r="F34" s="367">
        <f>F40+'2-10 續2'!F10+'2-10 續2'!F16+'2-10 續2'!F22+'2-10 續2'!F28+'2-10 續2'!F34+'2-10 續2'!F40+'2-10 續3完'!F10+'2-10 續3完'!F16+'2-10 續3完'!F22+'2-10 續3完'!F28+'2-10 續3完'!F34+'2-10 續3完'!F40</f>
        <v>1373</v>
      </c>
      <c r="G34" s="367">
        <f>G40+'2-10 續2'!G10+'2-10 續2'!G16+'2-10 續2'!G22+'2-10 續2'!G28+'2-10 續2'!G34+'2-10 續2'!G40+'2-10 續3完'!G10+'2-10 續3完'!G16+'2-10 續3完'!G22+'2-10 續3完'!G28+'2-10 續3完'!G34+'2-10 續3完'!G40</f>
        <v>1429</v>
      </c>
      <c r="H34" s="367">
        <f>H40+'2-10 續2'!H10+'2-10 續2'!H16+'2-10 續2'!H22+'2-10 續2'!H28+'2-10 續2'!H34+'2-10 續2'!H40+'2-10 續3完'!H10+'2-10 續3完'!H16+'2-10 續3完'!H22+'2-10 續3完'!H28+'2-10 續3完'!H34+'2-10 續3完'!H40</f>
        <v>1772</v>
      </c>
      <c r="I34" s="367">
        <f>I40+'2-10 續2'!I10+'2-10 續2'!I16+'2-10 續2'!I22+'2-10 續2'!I28+'2-10 續2'!I34+'2-10 續2'!I40+'2-10 續3完'!I10+'2-10 續3完'!I16+'2-10 續3完'!I22+'2-10 續3完'!I28+'2-10 續3完'!I34+'2-10 續3完'!I40</f>
        <v>1917</v>
      </c>
      <c r="J34" s="367">
        <f>J40+'2-10 續2'!J10+'2-10 續2'!J16+'2-10 續2'!J22+'2-10 續2'!J28+'2-10 續2'!J34+'2-10 續2'!J40+'2-10 續3完'!J10+'2-10 續3完'!J16+'2-10 續3完'!J22+'2-10 續3完'!J28+'2-10 續3完'!J34+'2-10 續3完'!J40</f>
        <v>1776</v>
      </c>
      <c r="K34" s="367">
        <f>K40+'2-10 續2'!K10+'2-10 續2'!K16+'2-10 續2'!K22+'2-10 續2'!K28+'2-10 續2'!K34+'2-10 續2'!K40+'2-10 續3完'!K10+'2-10 續3完'!K16+'2-10 續3完'!K22+'2-10 續3完'!K28+'2-10 續3完'!K34+'2-10 續3完'!K40</f>
        <v>1695</v>
      </c>
      <c r="L34" s="367">
        <f>L40+'2-10 續2'!L10+'2-10 續2'!L16+'2-10 續2'!L22+'2-10 續2'!L28+'2-10 續2'!L34+'2-10 續2'!L40+'2-10 續3完'!L10+'2-10 續3完'!L16+'2-10 續3完'!L22+'2-10 續3完'!L28+'2-10 續3完'!L34+'2-10 續3完'!L40</f>
        <v>1852</v>
      </c>
      <c r="M34" s="367">
        <f>M40+'2-10 續2'!M10+'2-10 續2'!M16+'2-10 續2'!M22+'2-10 續2'!M28+'2-10 續2'!M34+'2-10 續2'!M40+'2-10 續3完'!M10+'2-10 續3完'!M16+'2-10 續3完'!M22+'2-10 續3完'!M28+'2-10 續3完'!M34+'2-10 續3完'!M40</f>
        <v>1498</v>
      </c>
      <c r="N34" s="367">
        <f>N40+'2-10 續2'!N10+'2-10 續2'!N16+'2-10 續2'!N22+'2-10 續2'!N28+'2-10 續2'!N34+'2-10 續2'!N40+'2-10 續3完'!N10+'2-10 續3完'!N16+'2-10 續3完'!N22+'2-10 續3完'!N28+'2-10 續3完'!N34+'2-10 續3完'!N40</f>
        <v>1429</v>
      </c>
      <c r="O34" s="367">
        <f>O40+'2-10 續2'!O10+'2-10 續2'!O16+'2-10 續2'!O22+'2-10 續2'!O28+'2-10 續2'!O34+'2-10 續2'!O40+'2-10 續3完'!O10+'2-10 續3完'!O16+'2-10 續3完'!O22+'2-10 續3完'!O28+'2-10 續3完'!O34+'2-10 續3完'!O40</f>
        <v>1380</v>
      </c>
      <c r="P34" s="367">
        <f>P40+'2-10 續2'!P10+'2-10 續2'!P16+'2-10 續2'!P22+'2-10 續2'!P28+'2-10 續2'!P34+'2-10 續2'!P40+'2-10 續3完'!P10+'2-10 續3完'!P16+'2-10 續3完'!P22+'2-10 續3完'!P28+'2-10 續3完'!P34+'2-10 續3完'!P40</f>
        <v>1169</v>
      </c>
      <c r="Q34" s="367">
        <f>Q40+'2-10 續2'!Q10+'2-10 續2'!Q16+'2-10 續2'!Q22+'2-10 續2'!Q28+'2-10 續2'!Q34+'2-10 續2'!Q40+'2-10 續3完'!Q10+'2-10 續3完'!Q16+'2-10 續3完'!Q22+'2-10 續3完'!Q28+'2-10 續3完'!Q34+'2-10 續3完'!Q40</f>
        <v>789</v>
      </c>
      <c r="R34" s="367">
        <f>R40+'2-10 續2'!R10+'2-10 續2'!R16+'2-10 續2'!R22+'2-10 續2'!R28+'2-10 續2'!R34+'2-10 續2'!R40+'2-10 續3完'!R10+'2-10 續3完'!R16+'2-10 續3完'!R22+'2-10 續3完'!R28+'2-10 續3完'!R34+'2-10 續3完'!R40</f>
        <v>450</v>
      </c>
      <c r="S34" s="367">
        <f>S40+'2-10 續2'!S10+'2-10 續2'!S16+'2-10 續2'!S22+'2-10 續2'!S28+'2-10 續2'!S34+'2-10 續2'!S40+'2-10 續3完'!S10+'2-10 續3完'!S16+'2-10 續3完'!S22+'2-10 續3完'!S28+'2-10 續3完'!S34+'2-10 續3完'!S40</f>
        <v>181</v>
      </c>
      <c r="T34" s="367">
        <f>T40+'2-10 續2'!T10+'2-10 續2'!T16+'2-10 續2'!T22+'2-10 續2'!T28+'2-10 續2'!T34+'2-10 續2'!T40+'2-10 續3完'!T10+'2-10 續3完'!T16+'2-10 續3完'!T22+'2-10 續3完'!T28+'2-10 續3完'!T34+'2-10 續3完'!T40</f>
        <v>83</v>
      </c>
      <c r="U34" s="367">
        <f>U40+'2-10 續2'!U10+'2-10 續2'!U16+'2-10 續2'!U22+'2-10 續2'!U28+'2-10 續2'!U34+'2-10 續2'!U40+'2-10 續3完'!U10+'2-10 續3完'!U16+'2-10 續3完'!U22+'2-10 續3完'!U28+'2-10 續3完'!U34+'2-10 續3完'!U40</f>
        <v>67</v>
      </c>
      <c r="W34" s="366"/>
    </row>
    <row r="35" spans="1:23" s="64" customFormat="1" ht="18.2" customHeight="1" x14ac:dyDescent="0.25">
      <c r="A35" s="726"/>
      <c r="B35" s="716"/>
      <c r="C35" s="369" t="s">
        <v>485</v>
      </c>
      <c r="D35" s="368">
        <f>D41+'2-10 續2'!D11+'2-10 續2'!D17+'2-10 續2'!D23+'2-10 續2'!D29+'2-10 續2'!D35+'2-10 續2'!D41+'2-10 續3完'!D11+'2-10 續3完'!D17+'2-10 續3完'!D23+'2-10 續3完'!D29+'2-10 續3完'!D35+'2-10 續3完'!D41</f>
        <v>17345</v>
      </c>
      <c r="E35" s="367">
        <f>E41+'2-10 續2'!E11+'2-10 續2'!E17+'2-10 續2'!E23+'2-10 續2'!E29+'2-10 續2'!E35+'2-10 續2'!E41+'2-10 續3完'!E11+'2-10 續3完'!E17+'2-10 續3完'!E23+'2-10 續3完'!E29+'2-10 續3完'!E35+'2-10 續3完'!E41</f>
        <v>1378</v>
      </c>
      <c r="F35" s="367">
        <f>F41+'2-10 續2'!F11+'2-10 續2'!F17+'2-10 續2'!F23+'2-10 續2'!F29+'2-10 續2'!F35+'2-10 續2'!F41+'2-10 續3完'!F11+'2-10 續3完'!F17+'2-10 續3完'!F23+'2-10 續3完'!F29+'2-10 續3完'!F35+'2-10 續3完'!F41</f>
        <v>1271</v>
      </c>
      <c r="G35" s="367">
        <f>G41+'2-10 續2'!G11+'2-10 續2'!G17+'2-10 續2'!G23+'2-10 續2'!G29+'2-10 續2'!G35+'2-10 續2'!G41+'2-10 續3完'!G11+'2-10 續3完'!G17+'2-10 續3完'!G23+'2-10 續3完'!G29+'2-10 續3完'!G35+'2-10 續3完'!G41</f>
        <v>1345</v>
      </c>
      <c r="H35" s="367">
        <f>H41+'2-10 續2'!H11+'2-10 續2'!H17+'2-10 續2'!H23+'2-10 續2'!H29+'2-10 續2'!H35+'2-10 續2'!H41+'2-10 續3完'!H11+'2-10 續3完'!H17+'2-10 續3完'!H23+'2-10 續3完'!H29+'2-10 續3完'!H35+'2-10 續3完'!H41</f>
        <v>1552</v>
      </c>
      <c r="I35" s="367">
        <f>I41+'2-10 續2'!I11+'2-10 續2'!I17+'2-10 續2'!I23+'2-10 續2'!I29+'2-10 續2'!I35+'2-10 續2'!I41+'2-10 續3完'!I11+'2-10 續3完'!I17+'2-10 續3完'!I23+'2-10 續3完'!I29+'2-10 續3完'!I35+'2-10 續3完'!I41</f>
        <v>1667</v>
      </c>
      <c r="J35" s="367">
        <f>J41+'2-10 續2'!J11+'2-10 續2'!J17+'2-10 續2'!J23+'2-10 續2'!J29+'2-10 續2'!J35+'2-10 續2'!J41+'2-10 續3完'!J11+'2-10 續3完'!J17+'2-10 續3完'!J23+'2-10 續3完'!J29+'2-10 續3完'!J35+'2-10 續3完'!J41</f>
        <v>1418</v>
      </c>
      <c r="K35" s="367">
        <f>K41+'2-10 續2'!K11+'2-10 續2'!K17+'2-10 續2'!K23+'2-10 續2'!K29+'2-10 續2'!K35+'2-10 續2'!K41+'2-10 續3完'!K11+'2-10 續3完'!K17+'2-10 續3完'!K23+'2-10 續3完'!K29+'2-10 續3完'!K35+'2-10 續3完'!K41</f>
        <v>1339</v>
      </c>
      <c r="L35" s="367">
        <f>L41+'2-10 續2'!L11+'2-10 續2'!L17+'2-10 續2'!L23+'2-10 續2'!L29+'2-10 續2'!L35+'2-10 續2'!L41+'2-10 續3完'!L11+'2-10 續3完'!L17+'2-10 續3完'!L23+'2-10 續3完'!L29+'2-10 續3完'!L35+'2-10 續3完'!L41</f>
        <v>1452</v>
      </c>
      <c r="M35" s="367">
        <f>M41+'2-10 續2'!M11+'2-10 續2'!M17+'2-10 續2'!M23+'2-10 續2'!M29+'2-10 續2'!M35+'2-10 續2'!M41+'2-10 續3完'!M11+'2-10 續3完'!M17+'2-10 續3完'!M23+'2-10 續3完'!M29+'2-10 續3完'!M35+'2-10 續3完'!M41</f>
        <v>1265</v>
      </c>
      <c r="N35" s="367">
        <f>N41+'2-10 續2'!N11+'2-10 續2'!N17+'2-10 續2'!N23+'2-10 續2'!N29+'2-10 續2'!N35+'2-10 續2'!N41+'2-10 續3完'!N11+'2-10 續3完'!N17+'2-10 續3完'!N23+'2-10 續3完'!N29+'2-10 續3完'!N35+'2-10 續3完'!N41</f>
        <v>1195</v>
      </c>
      <c r="O35" s="367">
        <f>O41+'2-10 續2'!O11+'2-10 續2'!O17+'2-10 續2'!O23+'2-10 續2'!O29+'2-10 續2'!O35+'2-10 續2'!O41+'2-10 續3完'!O11+'2-10 續3完'!O17+'2-10 續3完'!O23+'2-10 續3完'!O29+'2-10 續3完'!O35+'2-10 續3完'!O41</f>
        <v>980</v>
      </c>
      <c r="P35" s="367">
        <f>P41+'2-10 續2'!P11+'2-10 續2'!P17+'2-10 續2'!P23+'2-10 續2'!P29+'2-10 續2'!P35+'2-10 續2'!P41+'2-10 續3完'!P11+'2-10 續3完'!P17+'2-10 續3完'!P23+'2-10 續3完'!P29+'2-10 續3完'!P35+'2-10 續3完'!P41</f>
        <v>871</v>
      </c>
      <c r="Q35" s="367">
        <f>Q41+'2-10 續2'!Q11+'2-10 續2'!Q17+'2-10 續2'!Q23+'2-10 續2'!Q29+'2-10 續2'!Q35+'2-10 續2'!Q41+'2-10 續3完'!Q11+'2-10 續3完'!Q17+'2-10 續3完'!Q23+'2-10 續3完'!Q29+'2-10 續3完'!Q35+'2-10 續3完'!Q41</f>
        <v>686</v>
      </c>
      <c r="R35" s="367">
        <f>R41+'2-10 續2'!R11+'2-10 續2'!R17+'2-10 續2'!R23+'2-10 續2'!R29+'2-10 續2'!R35+'2-10 續2'!R41+'2-10 續3完'!R11+'2-10 續3完'!R17+'2-10 續3完'!R23+'2-10 續3完'!R29+'2-10 續3完'!R35+'2-10 續3完'!R41</f>
        <v>477</v>
      </c>
      <c r="S35" s="367">
        <f>S41+'2-10 續2'!S11+'2-10 續2'!S17+'2-10 續2'!S23+'2-10 續2'!S29+'2-10 續2'!S35+'2-10 續2'!S41+'2-10 續3完'!S11+'2-10 續3完'!S17+'2-10 續3完'!S23+'2-10 續3完'!S29+'2-10 續3完'!S35+'2-10 續3完'!S41</f>
        <v>188</v>
      </c>
      <c r="T35" s="367">
        <f>T41+'2-10 續2'!T11+'2-10 續2'!T17+'2-10 續2'!T23+'2-10 續2'!T29+'2-10 續2'!T35+'2-10 續2'!T41+'2-10 續3完'!T11+'2-10 續3完'!T17+'2-10 續3完'!T23+'2-10 續3完'!T29+'2-10 續3完'!T35+'2-10 續3完'!T41</f>
        <v>149</v>
      </c>
      <c r="U35" s="367">
        <f>U41+'2-10 續2'!U11+'2-10 續2'!U17+'2-10 續2'!U23+'2-10 續2'!U29+'2-10 續2'!U35+'2-10 續2'!U41+'2-10 續3完'!U11+'2-10 續3完'!U17+'2-10 續3完'!U23+'2-10 續3完'!U29+'2-10 續3完'!U35+'2-10 續3完'!U41</f>
        <v>112</v>
      </c>
      <c r="W35" s="366"/>
    </row>
    <row r="36" spans="1:23" s="64" customFormat="1" ht="18.2" customHeight="1" x14ac:dyDescent="0.25">
      <c r="A36" s="726" t="s">
        <v>511</v>
      </c>
      <c r="B36" s="716" t="s">
        <v>154</v>
      </c>
      <c r="C36" s="369" t="s">
        <v>487</v>
      </c>
      <c r="D36" s="368">
        <f t="shared" ref="D36:D41" si="0">SUM(E36:U36)</f>
        <v>3512</v>
      </c>
      <c r="E36" s="370">
        <f t="shared" ref="E36:U36" si="1">SUM(E37:E38)</f>
        <v>324</v>
      </c>
      <c r="F36" s="370">
        <f t="shared" si="1"/>
        <v>314</v>
      </c>
      <c r="G36" s="370">
        <f t="shared" si="1"/>
        <v>317</v>
      </c>
      <c r="H36" s="370">
        <f t="shared" si="1"/>
        <v>373</v>
      </c>
      <c r="I36" s="370">
        <f t="shared" si="1"/>
        <v>390</v>
      </c>
      <c r="J36" s="370">
        <f t="shared" si="1"/>
        <v>323</v>
      </c>
      <c r="K36" s="370">
        <f t="shared" si="1"/>
        <v>272</v>
      </c>
      <c r="L36" s="370">
        <f t="shared" si="1"/>
        <v>317</v>
      </c>
      <c r="M36" s="370">
        <f t="shared" si="1"/>
        <v>240</v>
      </c>
      <c r="N36" s="370">
        <f t="shared" si="1"/>
        <v>201</v>
      </c>
      <c r="O36" s="370">
        <f t="shared" si="1"/>
        <v>151</v>
      </c>
      <c r="P36" s="370">
        <f t="shared" si="1"/>
        <v>138</v>
      </c>
      <c r="Q36" s="370">
        <f t="shared" si="1"/>
        <v>82</v>
      </c>
      <c r="R36" s="370">
        <f t="shared" si="1"/>
        <v>41</v>
      </c>
      <c r="S36" s="370">
        <f t="shared" si="1"/>
        <v>14</v>
      </c>
      <c r="T36" s="370">
        <f t="shared" si="1"/>
        <v>11</v>
      </c>
      <c r="U36" s="370">
        <f t="shared" si="1"/>
        <v>4</v>
      </c>
      <c r="W36" s="366"/>
    </row>
    <row r="37" spans="1:23" s="64" customFormat="1" ht="18.2" customHeight="1" x14ac:dyDescent="0.25">
      <c r="A37" s="726"/>
      <c r="B37" s="716"/>
      <c r="C37" s="369" t="s">
        <v>486</v>
      </c>
      <c r="D37" s="368">
        <f t="shared" si="0"/>
        <v>2359</v>
      </c>
      <c r="E37" s="367">
        <v>191</v>
      </c>
      <c r="F37" s="367">
        <v>211</v>
      </c>
      <c r="G37" s="367">
        <v>196</v>
      </c>
      <c r="H37" s="367">
        <v>214</v>
      </c>
      <c r="I37" s="367">
        <v>256</v>
      </c>
      <c r="J37" s="367">
        <v>218</v>
      </c>
      <c r="K37" s="367">
        <v>192</v>
      </c>
      <c r="L37" s="367">
        <v>218</v>
      </c>
      <c r="M37" s="367">
        <v>169</v>
      </c>
      <c r="N37" s="367">
        <v>148</v>
      </c>
      <c r="O37" s="367">
        <v>111</v>
      </c>
      <c r="P37" s="367">
        <v>107</v>
      </c>
      <c r="Q37" s="367">
        <v>66</v>
      </c>
      <c r="R37" s="367">
        <v>34</v>
      </c>
      <c r="S37" s="367">
        <v>14</v>
      </c>
      <c r="T37" s="367">
        <v>10</v>
      </c>
      <c r="U37" s="367">
        <v>4</v>
      </c>
      <c r="W37" s="366"/>
    </row>
    <row r="38" spans="1:23" s="64" customFormat="1" ht="18.2" customHeight="1" x14ac:dyDescent="0.25">
      <c r="A38" s="726"/>
      <c r="B38" s="716"/>
      <c r="C38" s="369" t="s">
        <v>485</v>
      </c>
      <c r="D38" s="368">
        <f t="shared" si="0"/>
        <v>1153</v>
      </c>
      <c r="E38" s="367">
        <v>133</v>
      </c>
      <c r="F38" s="367">
        <v>103</v>
      </c>
      <c r="G38" s="367">
        <v>121</v>
      </c>
      <c r="H38" s="367">
        <v>159</v>
      </c>
      <c r="I38" s="367">
        <v>134</v>
      </c>
      <c r="J38" s="367">
        <v>105</v>
      </c>
      <c r="K38" s="367">
        <v>80</v>
      </c>
      <c r="L38" s="367">
        <v>99</v>
      </c>
      <c r="M38" s="367">
        <v>71</v>
      </c>
      <c r="N38" s="367">
        <v>53</v>
      </c>
      <c r="O38" s="367">
        <v>40</v>
      </c>
      <c r="P38" s="367">
        <v>31</v>
      </c>
      <c r="Q38" s="367">
        <v>16</v>
      </c>
      <c r="R38" s="367">
        <v>7</v>
      </c>
      <c r="S38" s="367">
        <v>0</v>
      </c>
      <c r="T38" s="367">
        <v>1</v>
      </c>
      <c r="U38" s="367">
        <v>0</v>
      </c>
      <c r="W38" s="366"/>
    </row>
    <row r="39" spans="1:23" s="64" customFormat="1" ht="18.2" customHeight="1" x14ac:dyDescent="0.25">
      <c r="A39" s="726"/>
      <c r="B39" s="716" t="s">
        <v>155</v>
      </c>
      <c r="C39" s="369" t="s">
        <v>487</v>
      </c>
      <c r="D39" s="368">
        <f t="shared" si="0"/>
        <v>4145</v>
      </c>
      <c r="E39" s="367">
        <f t="shared" ref="E39:U39" si="2">SUM(E40:E41)</f>
        <v>289</v>
      </c>
      <c r="F39" s="367">
        <f t="shared" si="2"/>
        <v>297</v>
      </c>
      <c r="G39" s="367">
        <f t="shared" si="2"/>
        <v>280</v>
      </c>
      <c r="H39" s="367">
        <f t="shared" si="2"/>
        <v>392</v>
      </c>
      <c r="I39" s="367">
        <f t="shared" si="2"/>
        <v>378</v>
      </c>
      <c r="J39" s="367">
        <f t="shared" si="2"/>
        <v>335</v>
      </c>
      <c r="K39" s="367">
        <f t="shared" si="2"/>
        <v>370</v>
      </c>
      <c r="L39" s="367">
        <f t="shared" si="2"/>
        <v>390</v>
      </c>
      <c r="M39" s="367">
        <f t="shared" si="2"/>
        <v>345</v>
      </c>
      <c r="N39" s="367">
        <f t="shared" si="2"/>
        <v>330</v>
      </c>
      <c r="O39" s="367">
        <f t="shared" si="2"/>
        <v>279</v>
      </c>
      <c r="P39" s="367">
        <f t="shared" si="2"/>
        <v>198</v>
      </c>
      <c r="Q39" s="367">
        <f t="shared" si="2"/>
        <v>149</v>
      </c>
      <c r="R39" s="367">
        <f t="shared" si="2"/>
        <v>66</v>
      </c>
      <c r="S39" s="367">
        <f t="shared" si="2"/>
        <v>24</v>
      </c>
      <c r="T39" s="367">
        <f t="shared" si="2"/>
        <v>12</v>
      </c>
      <c r="U39" s="367">
        <f t="shared" si="2"/>
        <v>11</v>
      </c>
      <c r="W39" s="366"/>
    </row>
    <row r="40" spans="1:23" s="64" customFormat="1" ht="18" customHeight="1" x14ac:dyDescent="0.25">
      <c r="A40" s="726"/>
      <c r="B40" s="716"/>
      <c r="C40" s="369" t="s">
        <v>486</v>
      </c>
      <c r="D40" s="368">
        <f t="shared" si="0"/>
        <v>2656</v>
      </c>
      <c r="E40" s="367">
        <v>171</v>
      </c>
      <c r="F40" s="367">
        <v>182</v>
      </c>
      <c r="G40" s="367">
        <v>178</v>
      </c>
      <c r="H40" s="367">
        <v>251</v>
      </c>
      <c r="I40" s="367">
        <v>238</v>
      </c>
      <c r="J40" s="367">
        <v>212</v>
      </c>
      <c r="K40" s="367">
        <v>224</v>
      </c>
      <c r="L40" s="367">
        <v>242</v>
      </c>
      <c r="M40" s="367">
        <v>232</v>
      </c>
      <c r="N40" s="367">
        <v>216</v>
      </c>
      <c r="O40" s="367">
        <v>193</v>
      </c>
      <c r="P40" s="367">
        <v>144</v>
      </c>
      <c r="Q40" s="367">
        <v>107</v>
      </c>
      <c r="R40" s="367">
        <v>42</v>
      </c>
      <c r="S40" s="367">
        <v>13</v>
      </c>
      <c r="T40" s="367">
        <v>5</v>
      </c>
      <c r="U40" s="367">
        <v>6</v>
      </c>
      <c r="W40" s="366"/>
    </row>
    <row r="41" spans="1:23" s="361" customFormat="1" ht="18.2" customHeight="1" thickBot="1" x14ac:dyDescent="0.3">
      <c r="A41" s="727"/>
      <c r="B41" s="728"/>
      <c r="C41" s="365" t="s">
        <v>485</v>
      </c>
      <c r="D41" s="364">
        <f t="shared" si="0"/>
        <v>1489</v>
      </c>
      <c r="E41" s="363">
        <v>118</v>
      </c>
      <c r="F41" s="363">
        <v>115</v>
      </c>
      <c r="G41" s="363">
        <v>102</v>
      </c>
      <c r="H41" s="363">
        <v>141</v>
      </c>
      <c r="I41" s="363">
        <v>140</v>
      </c>
      <c r="J41" s="363">
        <v>123</v>
      </c>
      <c r="K41" s="363">
        <v>146</v>
      </c>
      <c r="L41" s="363">
        <v>148</v>
      </c>
      <c r="M41" s="363">
        <v>113</v>
      </c>
      <c r="N41" s="363">
        <v>114</v>
      </c>
      <c r="O41" s="363">
        <v>86</v>
      </c>
      <c r="P41" s="363">
        <v>54</v>
      </c>
      <c r="Q41" s="363">
        <v>42</v>
      </c>
      <c r="R41" s="363">
        <v>24</v>
      </c>
      <c r="S41" s="363">
        <v>11</v>
      </c>
      <c r="T41" s="363">
        <v>7</v>
      </c>
      <c r="U41" s="363">
        <v>5</v>
      </c>
      <c r="W41" s="362"/>
    </row>
    <row r="42" spans="1:23" s="64" customFormat="1" ht="21.95" customHeight="1" x14ac:dyDescent="0.25">
      <c r="A42" s="54"/>
      <c r="B42" s="54"/>
      <c r="C42" s="54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3" s="64" customFormat="1" ht="21.95" customHeight="1" x14ac:dyDescent="0.25">
      <c r="A43" s="54"/>
      <c r="B43" s="5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3" s="64" customFormat="1" ht="21.95" customHeight="1" x14ac:dyDescent="0.25">
      <c r="A44" s="54"/>
      <c r="B44" s="5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3" s="64" customFormat="1" ht="21.95" customHeight="1" x14ac:dyDescent="0.25">
      <c r="A45" s="54"/>
      <c r="B45" s="5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3" s="64" customFormat="1" ht="21.95" customHeight="1" x14ac:dyDescent="0.25">
      <c r="A46" s="54"/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3" s="64" customFormat="1" ht="21.95" customHeight="1" x14ac:dyDescent="0.25">
      <c r="A47" s="54"/>
      <c r="B47" s="54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3" s="64" customFormat="1" ht="21.95" customHeight="1" x14ac:dyDescent="0.25">
      <c r="A48" s="54"/>
      <c r="B48" s="54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1" s="64" customFormat="1" ht="21.95" customHeight="1" x14ac:dyDescent="0.25">
      <c r="A49" s="54"/>
      <c r="B49" s="5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1" s="64" customFormat="1" ht="21.95" customHeight="1" x14ac:dyDescent="0.25">
      <c r="A50" s="54"/>
      <c r="B50" s="54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1" s="64" customFormat="1" ht="21.95" customHeight="1" x14ac:dyDescent="0.25">
      <c r="A51" s="54"/>
      <c r="B51" s="54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1" s="64" customFormat="1" ht="21.95" customHeight="1" x14ac:dyDescent="0.25">
      <c r="A52" s="54"/>
      <c r="B52" s="54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1" s="64" customFormat="1" ht="21.95" customHeight="1" x14ac:dyDescent="0.25">
      <c r="A53" s="54"/>
      <c r="B53" s="54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1" s="64" customFormat="1" ht="21.95" customHeight="1" x14ac:dyDescent="0.25">
      <c r="A54" s="54"/>
      <c r="B54" s="54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1" s="64" customFormat="1" ht="21.95" customHeight="1" x14ac:dyDescent="0.25">
      <c r="A55" s="54"/>
      <c r="B55" s="5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1" s="64" customFormat="1" ht="21.95" customHeight="1" x14ac:dyDescent="0.25">
      <c r="A56" s="54"/>
      <c r="B56" s="54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1" s="64" customFormat="1" ht="21.95" customHeight="1" x14ac:dyDescent="0.25">
      <c r="A57" s="54"/>
      <c r="B57" s="54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1" s="64" customFormat="1" ht="21.95" customHeight="1" x14ac:dyDescent="0.25">
      <c r="A58" s="54"/>
      <c r="B58" s="5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1" ht="21.95" customHeight="1" x14ac:dyDescent="0.25">
      <c r="C59" s="2"/>
      <c r="J59" s="350"/>
      <c r="U59" s="3"/>
    </row>
    <row r="60" spans="1:21" ht="21.95" customHeight="1" x14ac:dyDescent="0.25">
      <c r="C60" s="2"/>
      <c r="J60" s="350"/>
      <c r="U60" s="3"/>
    </row>
    <row r="61" spans="1:21" ht="21.95" customHeight="1" x14ac:dyDescent="0.25">
      <c r="C61" s="2"/>
      <c r="J61" s="350"/>
      <c r="U61" s="3"/>
    </row>
    <row r="62" spans="1:21" ht="21.95" customHeight="1" x14ac:dyDescent="0.25">
      <c r="C62" s="2"/>
      <c r="J62" s="350"/>
      <c r="U62" s="3"/>
    </row>
    <row r="63" spans="1:21" ht="21.95" customHeight="1" x14ac:dyDescent="0.25">
      <c r="C63" s="2"/>
      <c r="J63" s="350"/>
      <c r="U63" s="3"/>
    </row>
    <row r="64" spans="1:21" ht="21.95" customHeight="1" x14ac:dyDescent="0.25">
      <c r="C64" s="2"/>
      <c r="J64" s="350"/>
      <c r="U64" s="3"/>
    </row>
    <row r="65" spans="3:21" ht="21.95" customHeight="1" x14ac:dyDescent="0.25">
      <c r="C65" s="2"/>
      <c r="J65" s="350"/>
      <c r="U65" s="3"/>
    </row>
    <row r="66" spans="3:21" ht="21.95" customHeight="1" x14ac:dyDescent="0.25">
      <c r="C66" s="2"/>
      <c r="J66" s="350"/>
      <c r="U66" s="3"/>
    </row>
    <row r="67" spans="3:21" ht="21.95" customHeight="1" x14ac:dyDescent="0.25">
      <c r="C67" s="2"/>
      <c r="J67" s="350"/>
      <c r="U67" s="3"/>
    </row>
    <row r="68" spans="3:21" ht="21.95" customHeight="1" x14ac:dyDescent="0.25">
      <c r="C68" s="2"/>
      <c r="J68" s="350"/>
      <c r="U68" s="3"/>
    </row>
    <row r="69" spans="3:21" ht="21.95" customHeight="1" x14ac:dyDescent="0.25">
      <c r="C69" s="2"/>
      <c r="J69" s="350"/>
      <c r="U69" s="3"/>
    </row>
    <row r="70" spans="3:21" ht="21.95" customHeight="1" x14ac:dyDescent="0.25">
      <c r="C70" s="2"/>
      <c r="J70" s="350"/>
      <c r="U70" s="3"/>
    </row>
    <row r="71" spans="3:21" ht="21.95" customHeight="1" x14ac:dyDescent="0.25">
      <c r="C71" s="2"/>
      <c r="J71" s="350"/>
      <c r="U71" s="3"/>
    </row>
    <row r="72" spans="3:21" ht="21.95" customHeight="1" x14ac:dyDescent="0.25">
      <c r="C72" s="2"/>
      <c r="J72" s="350"/>
      <c r="U72" s="3"/>
    </row>
    <row r="73" spans="3:21" ht="21.95" customHeight="1" x14ac:dyDescent="0.25">
      <c r="C73" s="2"/>
      <c r="J73" s="350"/>
      <c r="U73" s="3"/>
    </row>
    <row r="74" spans="3:21" ht="21.95" customHeight="1" x14ac:dyDescent="0.25">
      <c r="C74" s="2"/>
      <c r="J74" s="350"/>
      <c r="U74" s="3"/>
    </row>
    <row r="75" spans="3:21" ht="21.95" customHeight="1" x14ac:dyDescent="0.25">
      <c r="C75" s="2"/>
      <c r="J75" s="350"/>
      <c r="U75" s="3"/>
    </row>
    <row r="76" spans="3:21" ht="21.95" customHeight="1" x14ac:dyDescent="0.25">
      <c r="C76" s="2"/>
      <c r="J76" s="350"/>
      <c r="U76" s="3"/>
    </row>
    <row r="77" spans="3:21" ht="21.95" customHeight="1" x14ac:dyDescent="0.25">
      <c r="C77" s="2"/>
      <c r="J77" s="350"/>
      <c r="U77" s="3"/>
    </row>
    <row r="78" spans="3:21" ht="21.95" customHeight="1" x14ac:dyDescent="0.25">
      <c r="C78" s="2"/>
      <c r="J78" s="350"/>
      <c r="U78" s="3"/>
    </row>
    <row r="79" spans="3:21" ht="21.95" customHeight="1" x14ac:dyDescent="0.25">
      <c r="C79" s="2"/>
      <c r="J79" s="350"/>
      <c r="U79" s="3"/>
    </row>
    <row r="80" spans="3:21" ht="21.95" customHeight="1" x14ac:dyDescent="0.25">
      <c r="C80" s="2"/>
      <c r="J80" s="350"/>
      <c r="U80" s="3"/>
    </row>
    <row r="81" spans="3:21" ht="21.95" customHeight="1" x14ac:dyDescent="0.25">
      <c r="C81" s="2"/>
      <c r="J81" s="350"/>
      <c r="U81" s="3"/>
    </row>
  </sheetData>
  <sheetProtection selectLockedCells="1" selectUnlockedCells="1"/>
  <mergeCells count="20">
    <mergeCell ref="A2:I2"/>
    <mergeCell ref="J2:U2"/>
    <mergeCell ref="B27:B29"/>
    <mergeCell ref="A24:A29"/>
    <mergeCell ref="A30:A35"/>
    <mergeCell ref="B30:B32"/>
    <mergeCell ref="B33:B35"/>
    <mergeCell ref="A6:A11"/>
    <mergeCell ref="B6:B8"/>
    <mergeCell ref="B9:B11"/>
    <mergeCell ref="A36:A41"/>
    <mergeCell ref="B36:B38"/>
    <mergeCell ref="B39:B41"/>
    <mergeCell ref="A12:A17"/>
    <mergeCell ref="B12:B14"/>
    <mergeCell ref="B15:B17"/>
    <mergeCell ref="A18:A23"/>
    <mergeCell ref="B18:B20"/>
    <mergeCell ref="B21:B23"/>
    <mergeCell ref="B24:B2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view="pageBreakPreview" zoomScaleNormal="12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50" customWidth="1"/>
    <col min="21" max="21" width="8.75" style="350" customWidth="1"/>
    <col min="22" max="24" width="10.625" style="3" customWidth="1"/>
    <col min="25" max="16384" width="10.625" style="3"/>
  </cols>
  <sheetData>
    <row r="1" spans="1:23" s="54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 t="s">
        <v>0</v>
      </c>
    </row>
    <row r="2" spans="1:23" s="88" customFormat="1" ht="24.95" customHeight="1" x14ac:dyDescent="0.25">
      <c r="A2" s="668" t="s">
        <v>538</v>
      </c>
      <c r="B2" s="668"/>
      <c r="C2" s="668"/>
      <c r="D2" s="668"/>
      <c r="E2" s="668"/>
      <c r="F2" s="668"/>
      <c r="G2" s="668"/>
      <c r="H2" s="668"/>
      <c r="I2" s="668"/>
      <c r="J2" s="668" t="s">
        <v>537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4" customFormat="1" ht="15.95" customHeight="1" thickBot="1" x14ac:dyDescent="0.3">
      <c r="A3" s="58"/>
      <c r="B3" s="58"/>
      <c r="C3" s="58"/>
      <c r="D3" s="61"/>
      <c r="E3" s="61"/>
      <c r="F3" s="61"/>
      <c r="G3" s="61"/>
      <c r="H3" s="61"/>
      <c r="I3" s="93" t="s">
        <v>170</v>
      </c>
      <c r="J3" s="61"/>
      <c r="K3" s="82"/>
      <c r="L3" s="82"/>
      <c r="M3" s="61"/>
      <c r="N3" s="61"/>
      <c r="O3" s="61"/>
      <c r="P3" s="61"/>
      <c r="Q3" s="61"/>
      <c r="R3" s="61"/>
      <c r="S3" s="61"/>
      <c r="T3" s="61"/>
      <c r="U3" s="93" t="s">
        <v>10</v>
      </c>
    </row>
    <row r="4" spans="1:23" s="64" customFormat="1" ht="27.95" customHeight="1" x14ac:dyDescent="0.25">
      <c r="A4" s="338" t="s">
        <v>365</v>
      </c>
      <c r="B4" s="66" t="s">
        <v>193</v>
      </c>
      <c r="C4" s="374" t="s">
        <v>506</v>
      </c>
      <c r="D4" s="115" t="s">
        <v>194</v>
      </c>
      <c r="E4" s="115" t="s">
        <v>195</v>
      </c>
      <c r="F4" s="115" t="s">
        <v>196</v>
      </c>
      <c r="G4" s="115" t="s">
        <v>197</v>
      </c>
      <c r="H4" s="115" t="s">
        <v>198</v>
      </c>
      <c r="I4" s="115" t="s">
        <v>199</v>
      </c>
      <c r="J4" s="115" t="s">
        <v>536</v>
      </c>
      <c r="K4" s="116" t="s">
        <v>200</v>
      </c>
      <c r="L4" s="115" t="s">
        <v>201</v>
      </c>
      <c r="M4" s="115" t="s">
        <v>202</v>
      </c>
      <c r="N4" s="115" t="s">
        <v>203</v>
      </c>
      <c r="O4" s="115" t="s">
        <v>204</v>
      </c>
      <c r="P4" s="115" t="s">
        <v>205</v>
      </c>
      <c r="Q4" s="115" t="s">
        <v>206</v>
      </c>
      <c r="R4" s="115" t="s">
        <v>207</v>
      </c>
      <c r="S4" s="115" t="s">
        <v>208</v>
      </c>
      <c r="T4" s="115" t="s">
        <v>209</v>
      </c>
      <c r="U4" s="358" t="s">
        <v>505</v>
      </c>
    </row>
    <row r="5" spans="1:23" s="64" customFormat="1" ht="32.1" customHeight="1" thickBot="1" x14ac:dyDescent="0.3">
      <c r="A5" s="348" t="s">
        <v>470</v>
      </c>
      <c r="B5" s="373" t="s">
        <v>503</v>
      </c>
      <c r="C5" s="373" t="s">
        <v>502</v>
      </c>
      <c r="D5" s="346" t="s">
        <v>535</v>
      </c>
      <c r="E5" s="346" t="s">
        <v>500</v>
      </c>
      <c r="F5" s="356" t="s">
        <v>43</v>
      </c>
      <c r="G5" s="356" t="s">
        <v>499</v>
      </c>
      <c r="H5" s="356" t="s">
        <v>45</v>
      </c>
      <c r="I5" s="356" t="s">
        <v>46</v>
      </c>
      <c r="J5" s="356" t="s">
        <v>47</v>
      </c>
      <c r="K5" s="357" t="s">
        <v>48</v>
      </c>
      <c r="L5" s="356" t="s">
        <v>518</v>
      </c>
      <c r="M5" s="356" t="s">
        <v>50</v>
      </c>
      <c r="N5" s="356" t="s">
        <v>51</v>
      </c>
      <c r="O5" s="356" t="s">
        <v>498</v>
      </c>
      <c r="P5" s="356" t="s">
        <v>53</v>
      </c>
      <c r="Q5" s="356" t="s">
        <v>54</v>
      </c>
      <c r="R5" s="356" t="s">
        <v>55</v>
      </c>
      <c r="S5" s="356" t="s">
        <v>56</v>
      </c>
      <c r="T5" s="356" t="s">
        <v>57</v>
      </c>
      <c r="U5" s="355" t="s">
        <v>497</v>
      </c>
    </row>
    <row r="6" spans="1:23" s="64" customFormat="1" ht="18.2" customHeight="1" x14ac:dyDescent="0.25">
      <c r="A6" s="726" t="s">
        <v>534</v>
      </c>
      <c r="B6" s="716" t="s">
        <v>154</v>
      </c>
      <c r="C6" s="369" t="s">
        <v>487</v>
      </c>
      <c r="D6" s="368">
        <f t="shared" ref="D6:D41" si="0">SUM(E6:U6)</f>
        <v>3930</v>
      </c>
      <c r="E6" s="367">
        <f t="shared" ref="E6:U6" si="1">SUM(E7:E8)</f>
        <v>378</v>
      </c>
      <c r="F6" s="367">
        <f t="shared" si="1"/>
        <v>319</v>
      </c>
      <c r="G6" s="367">
        <f t="shared" si="1"/>
        <v>334</v>
      </c>
      <c r="H6" s="367">
        <f t="shared" si="1"/>
        <v>428</v>
      </c>
      <c r="I6" s="367">
        <f t="shared" si="1"/>
        <v>438</v>
      </c>
      <c r="J6" s="367">
        <f t="shared" si="1"/>
        <v>369</v>
      </c>
      <c r="K6" s="367">
        <f t="shared" si="1"/>
        <v>345</v>
      </c>
      <c r="L6" s="367">
        <f t="shared" si="1"/>
        <v>330</v>
      </c>
      <c r="M6" s="367">
        <f t="shared" si="1"/>
        <v>262</v>
      </c>
      <c r="N6" s="367">
        <f t="shared" si="1"/>
        <v>208</v>
      </c>
      <c r="O6" s="367">
        <f t="shared" si="1"/>
        <v>198</v>
      </c>
      <c r="P6" s="367">
        <f t="shared" si="1"/>
        <v>141</v>
      </c>
      <c r="Q6" s="367">
        <f t="shared" si="1"/>
        <v>107</v>
      </c>
      <c r="R6" s="367">
        <f t="shared" si="1"/>
        <v>42</v>
      </c>
      <c r="S6" s="367">
        <f t="shared" si="1"/>
        <v>25</v>
      </c>
      <c r="T6" s="367">
        <f t="shared" si="1"/>
        <v>3</v>
      </c>
      <c r="U6" s="367">
        <f t="shared" si="1"/>
        <v>3</v>
      </c>
      <c r="W6" s="366"/>
    </row>
    <row r="7" spans="1:23" s="64" customFormat="1" ht="18.2" customHeight="1" x14ac:dyDescent="0.25">
      <c r="A7" s="726"/>
      <c r="B7" s="716"/>
      <c r="C7" s="369" t="s">
        <v>486</v>
      </c>
      <c r="D7" s="368">
        <f t="shared" si="0"/>
        <v>2369</v>
      </c>
      <c r="E7" s="367">
        <v>220</v>
      </c>
      <c r="F7" s="367">
        <v>184</v>
      </c>
      <c r="G7" s="367">
        <v>178</v>
      </c>
      <c r="H7" s="367">
        <v>214</v>
      </c>
      <c r="I7" s="367">
        <v>240</v>
      </c>
      <c r="J7" s="367">
        <v>235</v>
      </c>
      <c r="K7" s="367">
        <v>204</v>
      </c>
      <c r="L7" s="367">
        <v>209</v>
      </c>
      <c r="M7" s="367">
        <v>168</v>
      </c>
      <c r="N7" s="367">
        <v>131</v>
      </c>
      <c r="O7" s="367">
        <v>135</v>
      </c>
      <c r="P7" s="367">
        <v>105</v>
      </c>
      <c r="Q7" s="367">
        <v>83</v>
      </c>
      <c r="R7" s="367">
        <v>36</v>
      </c>
      <c r="S7" s="367">
        <v>21</v>
      </c>
      <c r="T7" s="367">
        <v>3</v>
      </c>
      <c r="U7" s="367">
        <v>3</v>
      </c>
      <c r="W7" s="366"/>
    </row>
    <row r="8" spans="1:23" s="64" customFormat="1" ht="18.2" customHeight="1" x14ac:dyDescent="0.25">
      <c r="A8" s="726"/>
      <c r="B8" s="716"/>
      <c r="C8" s="369" t="s">
        <v>485</v>
      </c>
      <c r="D8" s="368">
        <f t="shared" si="0"/>
        <v>1561</v>
      </c>
      <c r="E8" s="367">
        <v>158</v>
      </c>
      <c r="F8" s="367">
        <v>135</v>
      </c>
      <c r="G8" s="367">
        <v>156</v>
      </c>
      <c r="H8" s="367">
        <v>214</v>
      </c>
      <c r="I8" s="367">
        <v>198</v>
      </c>
      <c r="J8" s="367">
        <v>134</v>
      </c>
      <c r="K8" s="367">
        <v>141</v>
      </c>
      <c r="L8" s="367">
        <v>121</v>
      </c>
      <c r="M8" s="367">
        <v>94</v>
      </c>
      <c r="N8" s="367">
        <v>77</v>
      </c>
      <c r="O8" s="367">
        <v>63</v>
      </c>
      <c r="P8" s="367">
        <v>36</v>
      </c>
      <c r="Q8" s="367">
        <v>24</v>
      </c>
      <c r="R8" s="367">
        <v>6</v>
      </c>
      <c r="S8" s="367">
        <v>4</v>
      </c>
      <c r="T8" s="367">
        <v>0</v>
      </c>
      <c r="U8" s="367">
        <v>0</v>
      </c>
      <c r="W8" s="366"/>
    </row>
    <row r="9" spans="1:23" s="64" customFormat="1" ht="18.2" customHeight="1" x14ac:dyDescent="0.25">
      <c r="A9" s="726"/>
      <c r="B9" s="716" t="s">
        <v>155</v>
      </c>
      <c r="C9" s="369" t="s">
        <v>487</v>
      </c>
      <c r="D9" s="368">
        <f t="shared" si="0"/>
        <v>4816</v>
      </c>
      <c r="E9" s="367">
        <f t="shared" ref="E9:U9" si="2">SUM(E10:E11)</f>
        <v>334</v>
      </c>
      <c r="F9" s="367">
        <f t="shared" si="2"/>
        <v>321</v>
      </c>
      <c r="G9" s="367">
        <f t="shared" si="2"/>
        <v>329</v>
      </c>
      <c r="H9" s="367">
        <f t="shared" si="2"/>
        <v>411</v>
      </c>
      <c r="I9" s="367">
        <f t="shared" si="2"/>
        <v>468</v>
      </c>
      <c r="J9" s="367">
        <f t="shared" si="2"/>
        <v>407</v>
      </c>
      <c r="K9" s="367">
        <f t="shared" si="2"/>
        <v>418</v>
      </c>
      <c r="L9" s="367">
        <f t="shared" si="2"/>
        <v>451</v>
      </c>
      <c r="M9" s="367">
        <f t="shared" si="2"/>
        <v>359</v>
      </c>
      <c r="N9" s="367">
        <f t="shared" si="2"/>
        <v>347</v>
      </c>
      <c r="O9" s="367">
        <f t="shared" si="2"/>
        <v>287</v>
      </c>
      <c r="P9" s="367">
        <f t="shared" si="2"/>
        <v>252</v>
      </c>
      <c r="Q9" s="367">
        <f t="shared" si="2"/>
        <v>199</v>
      </c>
      <c r="R9" s="367">
        <f t="shared" si="2"/>
        <v>141</v>
      </c>
      <c r="S9" s="367">
        <f t="shared" si="2"/>
        <v>52</v>
      </c>
      <c r="T9" s="367">
        <f t="shared" si="2"/>
        <v>22</v>
      </c>
      <c r="U9" s="367">
        <f t="shared" si="2"/>
        <v>18</v>
      </c>
      <c r="W9" s="366"/>
    </row>
    <row r="10" spans="1:23" s="64" customFormat="1" ht="18.2" customHeight="1" x14ac:dyDescent="0.25">
      <c r="A10" s="726"/>
      <c r="B10" s="716"/>
      <c r="C10" s="369" t="s">
        <v>486</v>
      </c>
      <c r="D10" s="368">
        <f t="shared" si="0"/>
        <v>2729</v>
      </c>
      <c r="E10" s="367">
        <v>197</v>
      </c>
      <c r="F10" s="367">
        <v>183</v>
      </c>
      <c r="G10" s="367">
        <v>166</v>
      </c>
      <c r="H10" s="367">
        <v>227</v>
      </c>
      <c r="I10" s="367">
        <v>249</v>
      </c>
      <c r="J10" s="367">
        <v>235</v>
      </c>
      <c r="K10" s="367">
        <v>260</v>
      </c>
      <c r="L10" s="367">
        <v>267</v>
      </c>
      <c r="M10" s="367">
        <v>200</v>
      </c>
      <c r="N10" s="367">
        <v>195</v>
      </c>
      <c r="O10" s="367">
        <v>166</v>
      </c>
      <c r="P10" s="367">
        <v>164</v>
      </c>
      <c r="Q10" s="367">
        <v>109</v>
      </c>
      <c r="R10" s="367">
        <v>64</v>
      </c>
      <c r="S10" s="367">
        <v>26</v>
      </c>
      <c r="T10" s="367">
        <v>12</v>
      </c>
      <c r="U10" s="367">
        <v>9</v>
      </c>
      <c r="W10" s="366"/>
    </row>
    <row r="11" spans="1:23" s="64" customFormat="1" ht="18.2" customHeight="1" x14ac:dyDescent="0.25">
      <c r="A11" s="726"/>
      <c r="B11" s="716"/>
      <c r="C11" s="369" t="s">
        <v>485</v>
      </c>
      <c r="D11" s="368">
        <f t="shared" si="0"/>
        <v>2087</v>
      </c>
      <c r="E11" s="367">
        <v>137</v>
      </c>
      <c r="F11" s="367">
        <v>138</v>
      </c>
      <c r="G11" s="367">
        <v>163</v>
      </c>
      <c r="H11" s="367">
        <v>184</v>
      </c>
      <c r="I11" s="367">
        <v>219</v>
      </c>
      <c r="J11" s="367">
        <v>172</v>
      </c>
      <c r="K11" s="367">
        <v>158</v>
      </c>
      <c r="L11" s="367">
        <v>184</v>
      </c>
      <c r="M11" s="367">
        <v>159</v>
      </c>
      <c r="N11" s="367">
        <v>152</v>
      </c>
      <c r="O11" s="367">
        <v>121</v>
      </c>
      <c r="P11" s="367">
        <v>88</v>
      </c>
      <c r="Q11" s="367">
        <v>90</v>
      </c>
      <c r="R11" s="367">
        <v>77</v>
      </c>
      <c r="S11" s="367">
        <v>26</v>
      </c>
      <c r="T11" s="367">
        <v>10</v>
      </c>
      <c r="U11" s="367">
        <v>9</v>
      </c>
      <c r="W11" s="366"/>
    </row>
    <row r="12" spans="1:23" s="64" customFormat="1" ht="18.2" customHeight="1" x14ac:dyDescent="0.25">
      <c r="A12" s="726" t="s">
        <v>533</v>
      </c>
      <c r="B12" s="716" t="s">
        <v>154</v>
      </c>
      <c r="C12" s="369" t="s">
        <v>487</v>
      </c>
      <c r="D12" s="368">
        <f t="shared" si="0"/>
        <v>3439</v>
      </c>
      <c r="E12" s="367">
        <f t="shared" ref="E12:U12" si="3">SUM(E13:E14)</f>
        <v>241</v>
      </c>
      <c r="F12" s="367">
        <f t="shared" si="3"/>
        <v>312</v>
      </c>
      <c r="G12" s="367">
        <f t="shared" si="3"/>
        <v>316</v>
      </c>
      <c r="H12" s="367">
        <f t="shared" si="3"/>
        <v>358</v>
      </c>
      <c r="I12" s="367">
        <f t="shared" si="3"/>
        <v>396</v>
      </c>
      <c r="J12" s="367">
        <f t="shared" si="3"/>
        <v>337</v>
      </c>
      <c r="K12" s="367">
        <f t="shared" si="3"/>
        <v>248</v>
      </c>
      <c r="L12" s="367">
        <f t="shared" si="3"/>
        <v>242</v>
      </c>
      <c r="M12" s="367">
        <f t="shared" si="3"/>
        <v>221</v>
      </c>
      <c r="N12" s="367">
        <f t="shared" si="3"/>
        <v>190</v>
      </c>
      <c r="O12" s="367">
        <f t="shared" si="3"/>
        <v>179</v>
      </c>
      <c r="P12" s="367">
        <f t="shared" si="3"/>
        <v>156</v>
      </c>
      <c r="Q12" s="367">
        <f t="shared" si="3"/>
        <v>110</v>
      </c>
      <c r="R12" s="367">
        <f t="shared" si="3"/>
        <v>71</v>
      </c>
      <c r="S12" s="367">
        <f t="shared" si="3"/>
        <v>34</v>
      </c>
      <c r="T12" s="367">
        <f t="shared" si="3"/>
        <v>13</v>
      </c>
      <c r="U12" s="367">
        <f t="shared" si="3"/>
        <v>15</v>
      </c>
      <c r="W12" s="366"/>
    </row>
    <row r="13" spans="1:23" s="64" customFormat="1" ht="18.2" customHeight="1" x14ac:dyDescent="0.25">
      <c r="A13" s="726"/>
      <c r="B13" s="716"/>
      <c r="C13" s="369" t="s">
        <v>486</v>
      </c>
      <c r="D13" s="368">
        <f t="shared" si="0"/>
        <v>1872</v>
      </c>
      <c r="E13" s="367">
        <v>117</v>
      </c>
      <c r="F13" s="367">
        <v>128</v>
      </c>
      <c r="G13" s="367">
        <v>116</v>
      </c>
      <c r="H13" s="367">
        <v>140</v>
      </c>
      <c r="I13" s="367">
        <v>200</v>
      </c>
      <c r="J13" s="367">
        <v>195</v>
      </c>
      <c r="K13" s="367">
        <v>141</v>
      </c>
      <c r="L13" s="367">
        <v>138</v>
      </c>
      <c r="M13" s="367">
        <v>124</v>
      </c>
      <c r="N13" s="367">
        <v>125</v>
      </c>
      <c r="O13" s="367">
        <v>119</v>
      </c>
      <c r="P13" s="367">
        <v>121</v>
      </c>
      <c r="Q13" s="367">
        <v>90</v>
      </c>
      <c r="R13" s="367">
        <v>61</v>
      </c>
      <c r="S13" s="367">
        <v>31</v>
      </c>
      <c r="T13" s="367">
        <v>11</v>
      </c>
      <c r="U13" s="367">
        <v>15</v>
      </c>
      <c r="W13" s="366"/>
    </row>
    <row r="14" spans="1:23" s="64" customFormat="1" ht="18.2" customHeight="1" x14ac:dyDescent="0.25">
      <c r="A14" s="726"/>
      <c r="B14" s="716"/>
      <c r="C14" s="369" t="s">
        <v>485</v>
      </c>
      <c r="D14" s="368">
        <f t="shared" si="0"/>
        <v>1567</v>
      </c>
      <c r="E14" s="367">
        <v>124</v>
      </c>
      <c r="F14" s="367">
        <v>184</v>
      </c>
      <c r="G14" s="367">
        <v>200</v>
      </c>
      <c r="H14" s="367">
        <v>218</v>
      </c>
      <c r="I14" s="367">
        <v>196</v>
      </c>
      <c r="J14" s="367">
        <v>142</v>
      </c>
      <c r="K14" s="367">
        <v>107</v>
      </c>
      <c r="L14" s="367">
        <v>104</v>
      </c>
      <c r="M14" s="367">
        <v>97</v>
      </c>
      <c r="N14" s="367">
        <v>65</v>
      </c>
      <c r="O14" s="367">
        <v>60</v>
      </c>
      <c r="P14" s="367">
        <v>35</v>
      </c>
      <c r="Q14" s="367">
        <v>20</v>
      </c>
      <c r="R14" s="367">
        <v>10</v>
      </c>
      <c r="S14" s="367">
        <v>3</v>
      </c>
      <c r="T14" s="367">
        <v>2</v>
      </c>
      <c r="U14" s="367">
        <v>0</v>
      </c>
      <c r="W14" s="366"/>
    </row>
    <row r="15" spans="1:23" s="64" customFormat="1" ht="18.2" customHeight="1" x14ac:dyDescent="0.25">
      <c r="A15" s="726"/>
      <c r="B15" s="716" t="s">
        <v>155</v>
      </c>
      <c r="C15" s="369" t="s">
        <v>487</v>
      </c>
      <c r="D15" s="368">
        <f t="shared" si="0"/>
        <v>3765</v>
      </c>
      <c r="E15" s="367">
        <f t="shared" ref="E15:U15" si="4">SUM(E16:E17)</f>
        <v>264</v>
      </c>
      <c r="F15" s="367">
        <f t="shared" si="4"/>
        <v>293</v>
      </c>
      <c r="G15" s="367">
        <f t="shared" si="4"/>
        <v>311</v>
      </c>
      <c r="H15" s="367">
        <f t="shared" si="4"/>
        <v>353</v>
      </c>
      <c r="I15" s="367">
        <f t="shared" si="4"/>
        <v>376</v>
      </c>
      <c r="J15" s="367">
        <f t="shared" si="4"/>
        <v>305</v>
      </c>
      <c r="K15" s="367">
        <f t="shared" si="4"/>
        <v>289</v>
      </c>
      <c r="L15" s="367">
        <f t="shared" si="4"/>
        <v>289</v>
      </c>
      <c r="M15" s="367">
        <f t="shared" si="4"/>
        <v>276</v>
      </c>
      <c r="N15" s="367">
        <f t="shared" si="4"/>
        <v>250</v>
      </c>
      <c r="O15" s="367">
        <f t="shared" si="4"/>
        <v>236</v>
      </c>
      <c r="P15" s="367">
        <f t="shared" si="4"/>
        <v>199</v>
      </c>
      <c r="Q15" s="367">
        <f t="shared" si="4"/>
        <v>146</v>
      </c>
      <c r="R15" s="367">
        <f t="shared" si="4"/>
        <v>82</v>
      </c>
      <c r="S15" s="367">
        <f t="shared" si="4"/>
        <v>42</v>
      </c>
      <c r="T15" s="367">
        <f t="shared" si="4"/>
        <v>33</v>
      </c>
      <c r="U15" s="367">
        <f t="shared" si="4"/>
        <v>21</v>
      </c>
      <c r="W15" s="366"/>
    </row>
    <row r="16" spans="1:23" s="64" customFormat="1" ht="18.2" customHeight="1" x14ac:dyDescent="0.25">
      <c r="A16" s="726"/>
      <c r="B16" s="716"/>
      <c r="C16" s="369" t="s">
        <v>486</v>
      </c>
      <c r="D16" s="368">
        <f t="shared" si="0"/>
        <v>1825</v>
      </c>
      <c r="E16" s="367">
        <v>130</v>
      </c>
      <c r="F16" s="367">
        <v>129</v>
      </c>
      <c r="G16" s="367">
        <v>118</v>
      </c>
      <c r="H16" s="367">
        <v>154</v>
      </c>
      <c r="I16" s="367">
        <v>186</v>
      </c>
      <c r="J16" s="367">
        <v>148</v>
      </c>
      <c r="K16" s="367">
        <v>144</v>
      </c>
      <c r="L16" s="367">
        <v>140</v>
      </c>
      <c r="M16" s="367">
        <v>118</v>
      </c>
      <c r="N16" s="367">
        <v>108</v>
      </c>
      <c r="O16" s="367">
        <v>131</v>
      </c>
      <c r="P16" s="367">
        <v>119</v>
      </c>
      <c r="Q16" s="367">
        <v>89</v>
      </c>
      <c r="R16" s="367">
        <v>56</v>
      </c>
      <c r="S16" s="367">
        <v>28</v>
      </c>
      <c r="T16" s="367">
        <v>13</v>
      </c>
      <c r="U16" s="367">
        <v>14</v>
      </c>
      <c r="W16" s="366"/>
    </row>
    <row r="17" spans="1:23" s="64" customFormat="1" ht="18.2" customHeight="1" x14ac:dyDescent="0.25">
      <c r="A17" s="726"/>
      <c r="B17" s="716"/>
      <c r="C17" s="369" t="s">
        <v>485</v>
      </c>
      <c r="D17" s="368">
        <f t="shared" si="0"/>
        <v>1940</v>
      </c>
      <c r="E17" s="367">
        <v>134</v>
      </c>
      <c r="F17" s="367">
        <v>164</v>
      </c>
      <c r="G17" s="367">
        <v>193</v>
      </c>
      <c r="H17" s="367">
        <v>199</v>
      </c>
      <c r="I17" s="367">
        <v>190</v>
      </c>
      <c r="J17" s="367">
        <v>157</v>
      </c>
      <c r="K17" s="367">
        <v>145</v>
      </c>
      <c r="L17" s="367">
        <v>149</v>
      </c>
      <c r="M17" s="367">
        <v>158</v>
      </c>
      <c r="N17" s="367">
        <v>142</v>
      </c>
      <c r="O17" s="367">
        <v>105</v>
      </c>
      <c r="P17" s="367">
        <v>80</v>
      </c>
      <c r="Q17" s="367">
        <v>57</v>
      </c>
      <c r="R17" s="367">
        <v>26</v>
      </c>
      <c r="S17" s="367">
        <v>14</v>
      </c>
      <c r="T17" s="367">
        <v>20</v>
      </c>
      <c r="U17" s="367">
        <v>7</v>
      </c>
      <c r="W17" s="366"/>
    </row>
    <row r="18" spans="1:23" s="64" customFormat="1" ht="18.2" customHeight="1" x14ac:dyDescent="0.25">
      <c r="A18" s="726" t="s">
        <v>532</v>
      </c>
      <c r="B18" s="716" t="s">
        <v>154</v>
      </c>
      <c r="C18" s="369" t="s">
        <v>487</v>
      </c>
      <c r="D18" s="368">
        <f t="shared" si="0"/>
        <v>2012</v>
      </c>
      <c r="E18" s="367">
        <f t="shared" ref="E18:U18" si="5">SUM(E19:E20)</f>
        <v>198</v>
      </c>
      <c r="F18" s="367">
        <f t="shared" si="5"/>
        <v>188</v>
      </c>
      <c r="G18" s="367">
        <f t="shared" si="5"/>
        <v>187</v>
      </c>
      <c r="H18" s="367">
        <f t="shared" si="5"/>
        <v>215</v>
      </c>
      <c r="I18" s="367">
        <f t="shared" si="5"/>
        <v>222</v>
      </c>
      <c r="J18" s="367">
        <f t="shared" si="5"/>
        <v>167</v>
      </c>
      <c r="K18" s="367">
        <f t="shared" si="5"/>
        <v>179</v>
      </c>
      <c r="L18" s="367">
        <f t="shared" si="5"/>
        <v>153</v>
      </c>
      <c r="M18" s="367">
        <f t="shared" si="5"/>
        <v>140</v>
      </c>
      <c r="N18" s="367">
        <f t="shared" si="5"/>
        <v>102</v>
      </c>
      <c r="O18" s="367">
        <f t="shared" si="5"/>
        <v>89</v>
      </c>
      <c r="P18" s="367">
        <f t="shared" si="5"/>
        <v>88</v>
      </c>
      <c r="Q18" s="367">
        <f t="shared" si="5"/>
        <v>46</v>
      </c>
      <c r="R18" s="367">
        <f t="shared" si="5"/>
        <v>21</v>
      </c>
      <c r="S18" s="367">
        <f t="shared" si="5"/>
        <v>6</v>
      </c>
      <c r="T18" s="367">
        <f t="shared" si="5"/>
        <v>9</v>
      </c>
      <c r="U18" s="367">
        <f t="shared" si="5"/>
        <v>2</v>
      </c>
      <c r="W18" s="366"/>
    </row>
    <row r="19" spans="1:23" s="64" customFormat="1" ht="18.2" customHeight="1" x14ac:dyDescent="0.25">
      <c r="A19" s="726"/>
      <c r="B19" s="716"/>
      <c r="C19" s="369" t="s">
        <v>486</v>
      </c>
      <c r="D19" s="368">
        <f t="shared" si="0"/>
        <v>1242</v>
      </c>
      <c r="E19" s="367">
        <v>106</v>
      </c>
      <c r="F19" s="367">
        <v>121</v>
      </c>
      <c r="G19" s="367">
        <v>106</v>
      </c>
      <c r="H19" s="367">
        <v>110</v>
      </c>
      <c r="I19" s="367">
        <v>133</v>
      </c>
      <c r="J19" s="367">
        <v>101</v>
      </c>
      <c r="K19" s="367">
        <v>112</v>
      </c>
      <c r="L19" s="367">
        <v>97</v>
      </c>
      <c r="M19" s="367">
        <v>95</v>
      </c>
      <c r="N19" s="367">
        <v>73</v>
      </c>
      <c r="O19" s="367">
        <v>62</v>
      </c>
      <c r="P19" s="367">
        <v>61</v>
      </c>
      <c r="Q19" s="367">
        <v>34</v>
      </c>
      <c r="R19" s="367">
        <v>18</v>
      </c>
      <c r="S19" s="367">
        <v>6</v>
      </c>
      <c r="T19" s="367">
        <v>6</v>
      </c>
      <c r="U19" s="367">
        <v>1</v>
      </c>
      <c r="W19" s="366"/>
    </row>
    <row r="20" spans="1:23" s="64" customFormat="1" ht="18.2" customHeight="1" x14ac:dyDescent="0.25">
      <c r="A20" s="726"/>
      <c r="B20" s="716"/>
      <c r="C20" s="369" t="s">
        <v>485</v>
      </c>
      <c r="D20" s="368">
        <f t="shared" si="0"/>
        <v>770</v>
      </c>
      <c r="E20" s="367">
        <v>92</v>
      </c>
      <c r="F20" s="367">
        <v>67</v>
      </c>
      <c r="G20" s="367">
        <v>81</v>
      </c>
      <c r="H20" s="367">
        <v>105</v>
      </c>
      <c r="I20" s="367">
        <v>89</v>
      </c>
      <c r="J20" s="367">
        <v>66</v>
      </c>
      <c r="K20" s="367">
        <v>67</v>
      </c>
      <c r="L20" s="367">
        <v>56</v>
      </c>
      <c r="M20" s="367">
        <v>45</v>
      </c>
      <c r="N20" s="367">
        <v>29</v>
      </c>
      <c r="O20" s="367">
        <v>27</v>
      </c>
      <c r="P20" s="367">
        <v>27</v>
      </c>
      <c r="Q20" s="367">
        <v>12</v>
      </c>
      <c r="R20" s="367">
        <v>3</v>
      </c>
      <c r="S20" s="367">
        <v>0</v>
      </c>
      <c r="T20" s="367">
        <v>3</v>
      </c>
      <c r="U20" s="367">
        <v>1</v>
      </c>
      <c r="W20" s="366"/>
    </row>
    <row r="21" spans="1:23" s="64" customFormat="1" ht="18.2" customHeight="1" x14ac:dyDescent="0.25">
      <c r="A21" s="726"/>
      <c r="B21" s="716" t="s">
        <v>155</v>
      </c>
      <c r="C21" s="369" t="s">
        <v>487</v>
      </c>
      <c r="D21" s="368">
        <f t="shared" si="0"/>
        <v>2303</v>
      </c>
      <c r="E21" s="367">
        <f t="shared" ref="E21:U21" si="6">SUM(E22:E23)</f>
        <v>177</v>
      </c>
      <c r="F21" s="367">
        <f t="shared" si="6"/>
        <v>171</v>
      </c>
      <c r="G21" s="367">
        <f t="shared" si="6"/>
        <v>188</v>
      </c>
      <c r="H21" s="367">
        <f t="shared" si="6"/>
        <v>196</v>
      </c>
      <c r="I21" s="367">
        <f t="shared" si="6"/>
        <v>244</v>
      </c>
      <c r="J21" s="367">
        <f t="shared" si="6"/>
        <v>209</v>
      </c>
      <c r="K21" s="367">
        <f t="shared" si="6"/>
        <v>183</v>
      </c>
      <c r="L21" s="367">
        <f t="shared" si="6"/>
        <v>214</v>
      </c>
      <c r="M21" s="367">
        <f t="shared" si="6"/>
        <v>167</v>
      </c>
      <c r="N21" s="367">
        <f t="shared" si="6"/>
        <v>161</v>
      </c>
      <c r="O21" s="367">
        <f t="shared" si="6"/>
        <v>129</v>
      </c>
      <c r="P21" s="367">
        <f t="shared" si="6"/>
        <v>114</v>
      </c>
      <c r="Q21" s="367">
        <f t="shared" si="6"/>
        <v>83</v>
      </c>
      <c r="R21" s="367">
        <f t="shared" si="6"/>
        <v>39</v>
      </c>
      <c r="S21" s="367">
        <f t="shared" si="6"/>
        <v>14</v>
      </c>
      <c r="T21" s="367">
        <f t="shared" si="6"/>
        <v>12</v>
      </c>
      <c r="U21" s="367">
        <f t="shared" si="6"/>
        <v>2</v>
      </c>
      <c r="W21" s="366"/>
    </row>
    <row r="22" spans="1:23" s="64" customFormat="1" ht="18.2" customHeight="1" x14ac:dyDescent="0.25">
      <c r="A22" s="726"/>
      <c r="B22" s="716"/>
      <c r="C22" s="369" t="s">
        <v>486</v>
      </c>
      <c r="D22" s="368">
        <f t="shared" si="0"/>
        <v>1322</v>
      </c>
      <c r="E22" s="367">
        <v>93</v>
      </c>
      <c r="F22" s="367">
        <v>95</v>
      </c>
      <c r="G22" s="367">
        <v>93</v>
      </c>
      <c r="H22" s="367">
        <v>112</v>
      </c>
      <c r="I22" s="367">
        <v>139</v>
      </c>
      <c r="J22" s="367">
        <v>131</v>
      </c>
      <c r="K22" s="367">
        <v>107</v>
      </c>
      <c r="L22" s="367">
        <v>116</v>
      </c>
      <c r="M22" s="367">
        <v>87</v>
      </c>
      <c r="N22" s="367">
        <v>105</v>
      </c>
      <c r="O22" s="367">
        <v>83</v>
      </c>
      <c r="P22" s="367">
        <v>72</v>
      </c>
      <c r="Q22" s="367">
        <v>46</v>
      </c>
      <c r="R22" s="367">
        <v>25</v>
      </c>
      <c r="S22" s="367">
        <v>7</v>
      </c>
      <c r="T22" s="367">
        <v>9</v>
      </c>
      <c r="U22" s="367">
        <v>2</v>
      </c>
      <c r="W22" s="366"/>
    </row>
    <row r="23" spans="1:23" s="64" customFormat="1" ht="18.2" customHeight="1" x14ac:dyDescent="0.25">
      <c r="A23" s="726"/>
      <c r="B23" s="716"/>
      <c r="C23" s="369" t="s">
        <v>485</v>
      </c>
      <c r="D23" s="368">
        <f t="shared" si="0"/>
        <v>981</v>
      </c>
      <c r="E23" s="367">
        <v>84</v>
      </c>
      <c r="F23" s="367">
        <v>76</v>
      </c>
      <c r="G23" s="367">
        <v>95</v>
      </c>
      <c r="H23" s="367">
        <v>84</v>
      </c>
      <c r="I23" s="367">
        <v>105</v>
      </c>
      <c r="J23" s="367">
        <v>78</v>
      </c>
      <c r="K23" s="367">
        <v>76</v>
      </c>
      <c r="L23" s="367">
        <v>98</v>
      </c>
      <c r="M23" s="367">
        <v>80</v>
      </c>
      <c r="N23" s="367">
        <v>56</v>
      </c>
      <c r="O23" s="367">
        <v>46</v>
      </c>
      <c r="P23" s="367">
        <v>42</v>
      </c>
      <c r="Q23" s="367">
        <v>37</v>
      </c>
      <c r="R23" s="367">
        <v>14</v>
      </c>
      <c r="S23" s="367">
        <v>7</v>
      </c>
      <c r="T23" s="367">
        <v>3</v>
      </c>
      <c r="U23" s="367">
        <v>0</v>
      </c>
      <c r="W23" s="366"/>
    </row>
    <row r="24" spans="1:23" s="64" customFormat="1" ht="18.2" customHeight="1" x14ac:dyDescent="0.25">
      <c r="A24" s="726" t="s">
        <v>531</v>
      </c>
      <c r="B24" s="716" t="s">
        <v>154</v>
      </c>
      <c r="C24" s="369" t="s">
        <v>487</v>
      </c>
      <c r="D24" s="368">
        <f t="shared" si="0"/>
        <v>2197</v>
      </c>
      <c r="E24" s="367">
        <f t="shared" ref="E24:U24" si="7">SUM(E25:E26)</f>
        <v>172</v>
      </c>
      <c r="F24" s="367">
        <f t="shared" si="7"/>
        <v>205</v>
      </c>
      <c r="G24" s="367">
        <f t="shared" si="7"/>
        <v>212</v>
      </c>
      <c r="H24" s="367">
        <f t="shared" si="7"/>
        <v>258</v>
      </c>
      <c r="I24" s="367">
        <f t="shared" si="7"/>
        <v>228</v>
      </c>
      <c r="J24" s="367">
        <f t="shared" si="7"/>
        <v>151</v>
      </c>
      <c r="K24" s="367">
        <f t="shared" si="7"/>
        <v>148</v>
      </c>
      <c r="L24" s="367">
        <f t="shared" si="7"/>
        <v>193</v>
      </c>
      <c r="M24" s="367">
        <f t="shared" si="7"/>
        <v>183</v>
      </c>
      <c r="N24" s="367">
        <f t="shared" si="7"/>
        <v>126</v>
      </c>
      <c r="O24" s="367">
        <f t="shared" si="7"/>
        <v>129</v>
      </c>
      <c r="P24" s="367">
        <f t="shared" si="7"/>
        <v>86</v>
      </c>
      <c r="Q24" s="367">
        <f t="shared" si="7"/>
        <v>58</v>
      </c>
      <c r="R24" s="367">
        <f t="shared" si="7"/>
        <v>33</v>
      </c>
      <c r="S24" s="367">
        <f t="shared" si="7"/>
        <v>6</v>
      </c>
      <c r="T24" s="367">
        <f t="shared" si="7"/>
        <v>3</v>
      </c>
      <c r="U24" s="367">
        <f t="shared" si="7"/>
        <v>6</v>
      </c>
      <c r="W24" s="366"/>
    </row>
    <row r="25" spans="1:23" s="64" customFormat="1" ht="18.2" customHeight="1" x14ac:dyDescent="0.25">
      <c r="A25" s="726"/>
      <c r="B25" s="716"/>
      <c r="C25" s="369" t="s">
        <v>486</v>
      </c>
      <c r="D25" s="368">
        <f t="shared" si="0"/>
        <v>1590</v>
      </c>
      <c r="E25" s="367">
        <v>120</v>
      </c>
      <c r="F25" s="367">
        <v>145</v>
      </c>
      <c r="G25" s="367">
        <v>134</v>
      </c>
      <c r="H25" s="367">
        <v>169</v>
      </c>
      <c r="I25" s="367">
        <v>167</v>
      </c>
      <c r="J25" s="367">
        <v>105</v>
      </c>
      <c r="K25" s="367">
        <v>111</v>
      </c>
      <c r="L25" s="367">
        <v>143</v>
      </c>
      <c r="M25" s="367">
        <v>129</v>
      </c>
      <c r="N25" s="367">
        <v>102</v>
      </c>
      <c r="O25" s="367">
        <v>98</v>
      </c>
      <c r="P25" s="367">
        <v>76</v>
      </c>
      <c r="Q25" s="367">
        <v>47</v>
      </c>
      <c r="R25" s="367">
        <v>31</v>
      </c>
      <c r="S25" s="367">
        <v>5</v>
      </c>
      <c r="T25" s="367">
        <v>3</v>
      </c>
      <c r="U25" s="367">
        <v>5</v>
      </c>
      <c r="W25" s="366"/>
    </row>
    <row r="26" spans="1:23" s="64" customFormat="1" ht="18.2" customHeight="1" x14ac:dyDescent="0.25">
      <c r="A26" s="726"/>
      <c r="B26" s="716"/>
      <c r="C26" s="369" t="s">
        <v>485</v>
      </c>
      <c r="D26" s="368">
        <f t="shared" si="0"/>
        <v>607</v>
      </c>
      <c r="E26" s="367">
        <v>52</v>
      </c>
      <c r="F26" s="367">
        <v>60</v>
      </c>
      <c r="G26" s="367">
        <v>78</v>
      </c>
      <c r="H26" s="367">
        <v>89</v>
      </c>
      <c r="I26" s="367">
        <v>61</v>
      </c>
      <c r="J26" s="367">
        <v>46</v>
      </c>
      <c r="K26" s="367">
        <v>37</v>
      </c>
      <c r="L26" s="367">
        <v>50</v>
      </c>
      <c r="M26" s="367">
        <v>54</v>
      </c>
      <c r="N26" s="367">
        <v>24</v>
      </c>
      <c r="O26" s="367">
        <v>31</v>
      </c>
      <c r="P26" s="367">
        <v>10</v>
      </c>
      <c r="Q26" s="367">
        <v>11</v>
      </c>
      <c r="R26" s="367">
        <v>2</v>
      </c>
      <c r="S26" s="367">
        <v>1</v>
      </c>
      <c r="T26" s="367">
        <v>0</v>
      </c>
      <c r="U26" s="367">
        <v>1</v>
      </c>
      <c r="W26" s="366"/>
    </row>
    <row r="27" spans="1:23" s="64" customFormat="1" ht="18.2" customHeight="1" x14ac:dyDescent="0.25">
      <c r="A27" s="726"/>
      <c r="B27" s="716" t="s">
        <v>155</v>
      </c>
      <c r="C27" s="369" t="s">
        <v>487</v>
      </c>
      <c r="D27" s="368">
        <f t="shared" si="0"/>
        <v>2419</v>
      </c>
      <c r="E27" s="367">
        <f t="shared" ref="E27:U27" si="8">SUM(E28:E29)</f>
        <v>190</v>
      </c>
      <c r="F27" s="367">
        <f t="shared" si="8"/>
        <v>192</v>
      </c>
      <c r="G27" s="367">
        <f t="shared" si="8"/>
        <v>187</v>
      </c>
      <c r="H27" s="367">
        <f t="shared" si="8"/>
        <v>218</v>
      </c>
      <c r="I27" s="367">
        <f t="shared" si="8"/>
        <v>208</v>
      </c>
      <c r="J27" s="367">
        <f t="shared" si="8"/>
        <v>177</v>
      </c>
      <c r="K27" s="367">
        <f t="shared" si="8"/>
        <v>206</v>
      </c>
      <c r="L27" s="367">
        <f t="shared" si="8"/>
        <v>267</v>
      </c>
      <c r="M27" s="367">
        <f t="shared" si="8"/>
        <v>211</v>
      </c>
      <c r="N27" s="367">
        <f t="shared" si="8"/>
        <v>199</v>
      </c>
      <c r="O27" s="367">
        <f t="shared" si="8"/>
        <v>134</v>
      </c>
      <c r="P27" s="367">
        <f t="shared" si="8"/>
        <v>127</v>
      </c>
      <c r="Q27" s="367">
        <f t="shared" si="8"/>
        <v>59</v>
      </c>
      <c r="R27" s="367">
        <f t="shared" si="8"/>
        <v>28</v>
      </c>
      <c r="S27" s="367">
        <f t="shared" si="8"/>
        <v>10</v>
      </c>
      <c r="T27" s="367">
        <f t="shared" si="8"/>
        <v>5</v>
      </c>
      <c r="U27" s="367">
        <f t="shared" si="8"/>
        <v>1</v>
      </c>
      <c r="W27" s="366"/>
    </row>
    <row r="28" spans="1:23" s="64" customFormat="1" ht="18.2" customHeight="1" x14ac:dyDescent="0.25">
      <c r="A28" s="726"/>
      <c r="B28" s="716"/>
      <c r="C28" s="369" t="s">
        <v>486</v>
      </c>
      <c r="D28" s="368">
        <f t="shared" si="0"/>
        <v>1682</v>
      </c>
      <c r="E28" s="367">
        <v>128</v>
      </c>
      <c r="F28" s="367">
        <v>116</v>
      </c>
      <c r="G28" s="367">
        <v>126</v>
      </c>
      <c r="H28" s="367">
        <v>139</v>
      </c>
      <c r="I28" s="367">
        <v>148</v>
      </c>
      <c r="J28" s="367">
        <v>122</v>
      </c>
      <c r="K28" s="367">
        <v>142</v>
      </c>
      <c r="L28" s="367">
        <v>184</v>
      </c>
      <c r="M28" s="367">
        <v>157</v>
      </c>
      <c r="N28" s="367">
        <v>146</v>
      </c>
      <c r="O28" s="367">
        <v>102</v>
      </c>
      <c r="P28" s="367">
        <v>100</v>
      </c>
      <c r="Q28" s="367">
        <v>40</v>
      </c>
      <c r="R28" s="367">
        <v>21</v>
      </c>
      <c r="S28" s="367">
        <v>8</v>
      </c>
      <c r="T28" s="367">
        <v>3</v>
      </c>
      <c r="U28" s="367">
        <v>0</v>
      </c>
      <c r="W28" s="366"/>
    </row>
    <row r="29" spans="1:23" s="64" customFormat="1" ht="18.2" customHeight="1" x14ac:dyDescent="0.25">
      <c r="A29" s="726"/>
      <c r="B29" s="716"/>
      <c r="C29" s="369" t="s">
        <v>485</v>
      </c>
      <c r="D29" s="368">
        <f t="shared" si="0"/>
        <v>737</v>
      </c>
      <c r="E29" s="367">
        <v>62</v>
      </c>
      <c r="F29" s="367">
        <v>76</v>
      </c>
      <c r="G29" s="367">
        <v>61</v>
      </c>
      <c r="H29" s="367">
        <v>79</v>
      </c>
      <c r="I29" s="367">
        <v>60</v>
      </c>
      <c r="J29" s="367">
        <v>55</v>
      </c>
      <c r="K29" s="367">
        <v>64</v>
      </c>
      <c r="L29" s="367">
        <v>83</v>
      </c>
      <c r="M29" s="367">
        <v>54</v>
      </c>
      <c r="N29" s="367">
        <v>53</v>
      </c>
      <c r="O29" s="367">
        <v>32</v>
      </c>
      <c r="P29" s="367">
        <v>27</v>
      </c>
      <c r="Q29" s="367">
        <v>19</v>
      </c>
      <c r="R29" s="367">
        <v>7</v>
      </c>
      <c r="S29" s="367">
        <v>2</v>
      </c>
      <c r="T29" s="367">
        <v>2</v>
      </c>
      <c r="U29" s="367">
        <v>1</v>
      </c>
      <c r="W29" s="366"/>
    </row>
    <row r="30" spans="1:23" s="64" customFormat="1" ht="18.2" customHeight="1" x14ac:dyDescent="0.25">
      <c r="A30" s="726" t="s">
        <v>530</v>
      </c>
      <c r="B30" s="716" t="s">
        <v>154</v>
      </c>
      <c r="C30" s="369" t="s">
        <v>487</v>
      </c>
      <c r="D30" s="368">
        <f t="shared" si="0"/>
        <v>1790</v>
      </c>
      <c r="E30" s="367">
        <f t="shared" ref="E30:U30" si="9">SUM(E31:E32)</f>
        <v>157</v>
      </c>
      <c r="F30" s="367">
        <f t="shared" si="9"/>
        <v>133</v>
      </c>
      <c r="G30" s="367">
        <f t="shared" si="9"/>
        <v>159</v>
      </c>
      <c r="H30" s="367">
        <f t="shared" si="9"/>
        <v>157</v>
      </c>
      <c r="I30" s="367">
        <f t="shared" si="9"/>
        <v>187</v>
      </c>
      <c r="J30" s="367">
        <f t="shared" si="9"/>
        <v>173</v>
      </c>
      <c r="K30" s="367">
        <f t="shared" si="9"/>
        <v>157</v>
      </c>
      <c r="L30" s="367">
        <f t="shared" si="9"/>
        <v>126</v>
      </c>
      <c r="M30" s="367">
        <f t="shared" si="9"/>
        <v>109</v>
      </c>
      <c r="N30" s="367">
        <f t="shared" si="9"/>
        <v>103</v>
      </c>
      <c r="O30" s="367">
        <f t="shared" si="9"/>
        <v>99</v>
      </c>
      <c r="P30" s="367">
        <f t="shared" si="9"/>
        <v>111</v>
      </c>
      <c r="Q30" s="367">
        <f t="shared" si="9"/>
        <v>65</v>
      </c>
      <c r="R30" s="367">
        <f t="shared" si="9"/>
        <v>37</v>
      </c>
      <c r="S30" s="367">
        <f t="shared" si="9"/>
        <v>9</v>
      </c>
      <c r="T30" s="367">
        <f t="shared" si="9"/>
        <v>5</v>
      </c>
      <c r="U30" s="367">
        <f t="shared" si="9"/>
        <v>3</v>
      </c>
      <c r="W30" s="366"/>
    </row>
    <row r="31" spans="1:23" s="64" customFormat="1" ht="18.2" customHeight="1" x14ac:dyDescent="0.25">
      <c r="A31" s="726"/>
      <c r="B31" s="716"/>
      <c r="C31" s="369" t="s">
        <v>486</v>
      </c>
      <c r="D31" s="368">
        <f t="shared" si="0"/>
        <v>1363</v>
      </c>
      <c r="E31" s="367">
        <v>95</v>
      </c>
      <c r="F31" s="367">
        <v>96</v>
      </c>
      <c r="G31" s="367">
        <v>106</v>
      </c>
      <c r="H31" s="367">
        <v>110</v>
      </c>
      <c r="I31" s="367">
        <v>144</v>
      </c>
      <c r="J31" s="367">
        <v>138</v>
      </c>
      <c r="K31" s="367">
        <v>119</v>
      </c>
      <c r="L31" s="367">
        <v>105</v>
      </c>
      <c r="M31" s="367">
        <v>78</v>
      </c>
      <c r="N31" s="367">
        <v>85</v>
      </c>
      <c r="O31" s="367">
        <v>80</v>
      </c>
      <c r="P31" s="367">
        <v>96</v>
      </c>
      <c r="Q31" s="367">
        <v>61</v>
      </c>
      <c r="R31" s="367">
        <v>35</v>
      </c>
      <c r="S31" s="367">
        <v>9</v>
      </c>
      <c r="T31" s="367">
        <v>3</v>
      </c>
      <c r="U31" s="367">
        <v>3</v>
      </c>
      <c r="W31" s="366"/>
    </row>
    <row r="32" spans="1:23" s="64" customFormat="1" ht="18.2" customHeight="1" x14ac:dyDescent="0.25">
      <c r="A32" s="726"/>
      <c r="B32" s="716"/>
      <c r="C32" s="369" t="s">
        <v>485</v>
      </c>
      <c r="D32" s="368">
        <f t="shared" si="0"/>
        <v>427</v>
      </c>
      <c r="E32" s="367">
        <v>62</v>
      </c>
      <c r="F32" s="367">
        <v>37</v>
      </c>
      <c r="G32" s="367">
        <v>53</v>
      </c>
      <c r="H32" s="367">
        <v>47</v>
      </c>
      <c r="I32" s="367">
        <v>43</v>
      </c>
      <c r="J32" s="367">
        <v>35</v>
      </c>
      <c r="K32" s="367">
        <v>38</v>
      </c>
      <c r="L32" s="367">
        <v>21</v>
      </c>
      <c r="M32" s="367">
        <v>31</v>
      </c>
      <c r="N32" s="367">
        <v>18</v>
      </c>
      <c r="O32" s="367">
        <v>19</v>
      </c>
      <c r="P32" s="367">
        <v>15</v>
      </c>
      <c r="Q32" s="367">
        <v>4</v>
      </c>
      <c r="R32" s="367">
        <v>2</v>
      </c>
      <c r="S32" s="367">
        <v>0</v>
      </c>
      <c r="T32" s="367">
        <v>2</v>
      </c>
      <c r="U32" s="367">
        <v>0</v>
      </c>
      <c r="W32" s="366"/>
    </row>
    <row r="33" spans="1:23" s="64" customFormat="1" ht="18.2" customHeight="1" x14ac:dyDescent="0.25">
      <c r="A33" s="726"/>
      <c r="B33" s="716" t="s">
        <v>155</v>
      </c>
      <c r="C33" s="369" t="s">
        <v>487</v>
      </c>
      <c r="D33" s="368">
        <f t="shared" si="0"/>
        <v>1809</v>
      </c>
      <c r="E33" s="367">
        <f t="shared" ref="E33:U33" si="10">SUM(E34:E35)</f>
        <v>123</v>
      </c>
      <c r="F33" s="367">
        <f t="shared" si="10"/>
        <v>144</v>
      </c>
      <c r="G33" s="367">
        <f t="shared" si="10"/>
        <v>148</v>
      </c>
      <c r="H33" s="367">
        <f t="shared" si="10"/>
        <v>164</v>
      </c>
      <c r="I33" s="367">
        <f t="shared" si="10"/>
        <v>172</v>
      </c>
      <c r="J33" s="367">
        <f t="shared" si="10"/>
        <v>168</v>
      </c>
      <c r="K33" s="367">
        <f t="shared" si="10"/>
        <v>138</v>
      </c>
      <c r="L33" s="367">
        <f t="shared" si="10"/>
        <v>184</v>
      </c>
      <c r="M33" s="367">
        <f t="shared" si="10"/>
        <v>125</v>
      </c>
      <c r="N33" s="367">
        <f t="shared" si="10"/>
        <v>114</v>
      </c>
      <c r="O33" s="367">
        <f t="shared" si="10"/>
        <v>133</v>
      </c>
      <c r="P33" s="367">
        <f t="shared" si="10"/>
        <v>91</v>
      </c>
      <c r="Q33" s="367">
        <f t="shared" si="10"/>
        <v>46</v>
      </c>
      <c r="R33" s="367">
        <f t="shared" si="10"/>
        <v>36</v>
      </c>
      <c r="S33" s="367">
        <f t="shared" si="10"/>
        <v>14</v>
      </c>
      <c r="T33" s="367">
        <f t="shared" si="10"/>
        <v>4</v>
      </c>
      <c r="U33" s="367">
        <f t="shared" si="10"/>
        <v>5</v>
      </c>
      <c r="W33" s="366"/>
    </row>
    <row r="34" spans="1:23" s="64" customFormat="1" ht="18.2" customHeight="1" x14ac:dyDescent="0.25">
      <c r="A34" s="726"/>
      <c r="B34" s="716"/>
      <c r="C34" s="369" t="s">
        <v>486</v>
      </c>
      <c r="D34" s="368">
        <f t="shared" si="0"/>
        <v>1327</v>
      </c>
      <c r="E34" s="367">
        <v>89</v>
      </c>
      <c r="F34" s="367">
        <v>106</v>
      </c>
      <c r="G34" s="367">
        <v>100</v>
      </c>
      <c r="H34" s="367">
        <v>121</v>
      </c>
      <c r="I34" s="367">
        <v>117</v>
      </c>
      <c r="J34" s="367">
        <v>140</v>
      </c>
      <c r="K34" s="367">
        <v>92</v>
      </c>
      <c r="L34" s="367">
        <v>134</v>
      </c>
      <c r="M34" s="367">
        <v>88</v>
      </c>
      <c r="N34" s="367">
        <v>86</v>
      </c>
      <c r="O34" s="367">
        <v>98</v>
      </c>
      <c r="P34" s="367">
        <v>68</v>
      </c>
      <c r="Q34" s="367">
        <v>38</v>
      </c>
      <c r="R34" s="367">
        <v>28</v>
      </c>
      <c r="S34" s="367">
        <v>13</v>
      </c>
      <c r="T34" s="367">
        <v>4</v>
      </c>
      <c r="U34" s="367">
        <v>5</v>
      </c>
      <c r="W34" s="366"/>
    </row>
    <row r="35" spans="1:23" s="64" customFormat="1" ht="18.2" customHeight="1" x14ac:dyDescent="0.25">
      <c r="A35" s="726"/>
      <c r="B35" s="716"/>
      <c r="C35" s="369" t="s">
        <v>485</v>
      </c>
      <c r="D35" s="368">
        <f t="shared" si="0"/>
        <v>482</v>
      </c>
      <c r="E35" s="367">
        <v>34</v>
      </c>
      <c r="F35" s="367">
        <v>38</v>
      </c>
      <c r="G35" s="367">
        <v>48</v>
      </c>
      <c r="H35" s="367">
        <v>43</v>
      </c>
      <c r="I35" s="367">
        <v>55</v>
      </c>
      <c r="J35" s="367">
        <v>28</v>
      </c>
      <c r="K35" s="367">
        <v>46</v>
      </c>
      <c r="L35" s="367">
        <v>50</v>
      </c>
      <c r="M35" s="367">
        <v>37</v>
      </c>
      <c r="N35" s="367">
        <v>28</v>
      </c>
      <c r="O35" s="367">
        <v>35</v>
      </c>
      <c r="P35" s="367">
        <v>23</v>
      </c>
      <c r="Q35" s="367">
        <v>8</v>
      </c>
      <c r="R35" s="367">
        <v>8</v>
      </c>
      <c r="S35" s="367">
        <v>1</v>
      </c>
      <c r="T35" s="367">
        <v>0</v>
      </c>
      <c r="U35" s="367">
        <v>0</v>
      </c>
      <c r="W35" s="366"/>
    </row>
    <row r="36" spans="1:23" s="64" customFormat="1" ht="18.2" customHeight="1" x14ac:dyDescent="0.25">
      <c r="A36" s="726" t="s">
        <v>529</v>
      </c>
      <c r="B36" s="716" t="s">
        <v>154</v>
      </c>
      <c r="C36" s="369" t="s">
        <v>487</v>
      </c>
      <c r="D36" s="368">
        <f t="shared" si="0"/>
        <v>3549</v>
      </c>
      <c r="E36" s="367">
        <f t="shared" ref="E36:U36" si="11">SUM(E37:E38)</f>
        <v>319</v>
      </c>
      <c r="F36" s="367">
        <f t="shared" si="11"/>
        <v>266</v>
      </c>
      <c r="G36" s="367">
        <f t="shared" si="11"/>
        <v>317</v>
      </c>
      <c r="H36" s="367">
        <f t="shared" si="11"/>
        <v>357</v>
      </c>
      <c r="I36" s="367">
        <f t="shared" si="11"/>
        <v>363</v>
      </c>
      <c r="J36" s="367">
        <f t="shared" si="11"/>
        <v>342</v>
      </c>
      <c r="K36" s="367">
        <f t="shared" si="11"/>
        <v>312</v>
      </c>
      <c r="L36" s="367">
        <f t="shared" si="11"/>
        <v>296</v>
      </c>
      <c r="M36" s="367">
        <f t="shared" si="11"/>
        <v>249</v>
      </c>
      <c r="N36" s="367">
        <f t="shared" si="11"/>
        <v>183</v>
      </c>
      <c r="O36" s="367">
        <f t="shared" si="11"/>
        <v>185</v>
      </c>
      <c r="P36" s="367">
        <f t="shared" si="11"/>
        <v>179</v>
      </c>
      <c r="Q36" s="367">
        <f t="shared" si="11"/>
        <v>92</v>
      </c>
      <c r="R36" s="367">
        <f t="shared" si="11"/>
        <v>49</v>
      </c>
      <c r="S36" s="367">
        <f t="shared" si="11"/>
        <v>16</v>
      </c>
      <c r="T36" s="367">
        <f t="shared" si="11"/>
        <v>16</v>
      </c>
      <c r="U36" s="367">
        <f t="shared" si="11"/>
        <v>8</v>
      </c>
      <c r="W36" s="366"/>
    </row>
    <row r="37" spans="1:23" s="64" customFormat="1" ht="18.2" customHeight="1" x14ac:dyDescent="0.25">
      <c r="A37" s="726"/>
      <c r="B37" s="716"/>
      <c r="C37" s="369" t="s">
        <v>486</v>
      </c>
      <c r="D37" s="368">
        <f t="shared" si="0"/>
        <v>2750</v>
      </c>
      <c r="E37" s="367">
        <v>223</v>
      </c>
      <c r="F37" s="367">
        <v>192</v>
      </c>
      <c r="G37" s="367">
        <v>238</v>
      </c>
      <c r="H37" s="367">
        <v>269</v>
      </c>
      <c r="I37" s="367">
        <v>266</v>
      </c>
      <c r="J37" s="367">
        <v>264</v>
      </c>
      <c r="K37" s="367">
        <v>236</v>
      </c>
      <c r="L37" s="367">
        <v>235</v>
      </c>
      <c r="M37" s="367">
        <v>208</v>
      </c>
      <c r="N37" s="367">
        <v>155</v>
      </c>
      <c r="O37" s="367">
        <v>158</v>
      </c>
      <c r="P37" s="367">
        <v>144</v>
      </c>
      <c r="Q37" s="367">
        <v>78</v>
      </c>
      <c r="R37" s="367">
        <v>46</v>
      </c>
      <c r="S37" s="367">
        <v>16</v>
      </c>
      <c r="T37" s="367">
        <v>14</v>
      </c>
      <c r="U37" s="367">
        <v>8</v>
      </c>
      <c r="W37" s="366"/>
    </row>
    <row r="38" spans="1:23" s="64" customFormat="1" ht="18.2" customHeight="1" x14ac:dyDescent="0.25">
      <c r="A38" s="726"/>
      <c r="B38" s="716"/>
      <c r="C38" s="369" t="s">
        <v>485</v>
      </c>
      <c r="D38" s="368">
        <f t="shared" si="0"/>
        <v>799</v>
      </c>
      <c r="E38" s="367">
        <v>96</v>
      </c>
      <c r="F38" s="367">
        <v>74</v>
      </c>
      <c r="G38" s="367">
        <v>79</v>
      </c>
      <c r="H38" s="367">
        <v>88</v>
      </c>
      <c r="I38" s="367">
        <v>97</v>
      </c>
      <c r="J38" s="367">
        <v>78</v>
      </c>
      <c r="K38" s="367">
        <v>76</v>
      </c>
      <c r="L38" s="367">
        <v>61</v>
      </c>
      <c r="M38" s="367">
        <v>41</v>
      </c>
      <c r="N38" s="367">
        <v>28</v>
      </c>
      <c r="O38" s="367">
        <v>27</v>
      </c>
      <c r="P38" s="367">
        <v>35</v>
      </c>
      <c r="Q38" s="367">
        <v>14</v>
      </c>
      <c r="R38" s="367">
        <v>3</v>
      </c>
      <c r="S38" s="367">
        <v>0</v>
      </c>
      <c r="T38" s="367">
        <v>2</v>
      </c>
      <c r="U38" s="367">
        <v>0</v>
      </c>
      <c r="W38" s="366"/>
    </row>
    <row r="39" spans="1:23" s="64" customFormat="1" ht="18.2" customHeight="1" x14ac:dyDescent="0.25">
      <c r="A39" s="726"/>
      <c r="B39" s="716" t="s">
        <v>155</v>
      </c>
      <c r="C39" s="369" t="s">
        <v>487</v>
      </c>
      <c r="D39" s="368">
        <f t="shared" si="0"/>
        <v>3678</v>
      </c>
      <c r="E39" s="367">
        <f t="shared" ref="E39:U39" si="12">SUM(E40:E41)</f>
        <v>262</v>
      </c>
      <c r="F39" s="367">
        <f t="shared" si="12"/>
        <v>268</v>
      </c>
      <c r="G39" s="367">
        <f t="shared" si="12"/>
        <v>298</v>
      </c>
      <c r="H39" s="367">
        <f t="shared" si="12"/>
        <v>326</v>
      </c>
      <c r="I39" s="367">
        <f t="shared" si="12"/>
        <v>358</v>
      </c>
      <c r="J39" s="367">
        <f t="shared" si="12"/>
        <v>302</v>
      </c>
      <c r="K39" s="367">
        <f t="shared" si="12"/>
        <v>296</v>
      </c>
      <c r="L39" s="367">
        <f t="shared" si="12"/>
        <v>340</v>
      </c>
      <c r="M39" s="367">
        <f t="shared" si="12"/>
        <v>278</v>
      </c>
      <c r="N39" s="367">
        <f t="shared" si="12"/>
        <v>237</v>
      </c>
      <c r="O39" s="367">
        <f t="shared" si="12"/>
        <v>243</v>
      </c>
      <c r="P39" s="367">
        <f t="shared" si="12"/>
        <v>195</v>
      </c>
      <c r="Q39" s="367">
        <f t="shared" si="12"/>
        <v>136</v>
      </c>
      <c r="R39" s="367">
        <f t="shared" si="12"/>
        <v>77</v>
      </c>
      <c r="S39" s="367">
        <f t="shared" si="12"/>
        <v>34</v>
      </c>
      <c r="T39" s="367">
        <f t="shared" si="12"/>
        <v>19</v>
      </c>
      <c r="U39" s="367">
        <f t="shared" si="12"/>
        <v>9</v>
      </c>
      <c r="W39" s="366"/>
    </row>
    <row r="40" spans="1:23" s="64" customFormat="1" ht="18.2" customHeight="1" x14ac:dyDescent="0.25">
      <c r="A40" s="726"/>
      <c r="B40" s="716"/>
      <c r="C40" s="369" t="s">
        <v>486</v>
      </c>
      <c r="D40" s="368">
        <f t="shared" si="0"/>
        <v>2632</v>
      </c>
      <c r="E40" s="367">
        <v>182</v>
      </c>
      <c r="F40" s="367">
        <v>176</v>
      </c>
      <c r="G40" s="367">
        <v>217</v>
      </c>
      <c r="H40" s="367">
        <v>256</v>
      </c>
      <c r="I40" s="367">
        <v>255</v>
      </c>
      <c r="J40" s="367">
        <v>214</v>
      </c>
      <c r="K40" s="367">
        <v>207</v>
      </c>
      <c r="L40" s="367">
        <v>233</v>
      </c>
      <c r="M40" s="367">
        <v>195</v>
      </c>
      <c r="N40" s="367">
        <v>173</v>
      </c>
      <c r="O40" s="367">
        <v>178</v>
      </c>
      <c r="P40" s="367">
        <v>146</v>
      </c>
      <c r="Q40" s="367">
        <v>103</v>
      </c>
      <c r="R40" s="367">
        <v>58</v>
      </c>
      <c r="S40" s="367">
        <v>22</v>
      </c>
      <c r="T40" s="367">
        <v>11</v>
      </c>
      <c r="U40" s="367">
        <v>6</v>
      </c>
      <c r="W40" s="366"/>
    </row>
    <row r="41" spans="1:23" s="361" customFormat="1" ht="18.2" customHeight="1" thickBot="1" x14ac:dyDescent="0.3">
      <c r="A41" s="729"/>
      <c r="B41" s="728"/>
      <c r="C41" s="365" t="s">
        <v>485</v>
      </c>
      <c r="D41" s="364">
        <f t="shared" si="0"/>
        <v>1046</v>
      </c>
      <c r="E41" s="363">
        <v>80</v>
      </c>
      <c r="F41" s="363">
        <v>92</v>
      </c>
      <c r="G41" s="363">
        <v>81</v>
      </c>
      <c r="H41" s="363">
        <v>70</v>
      </c>
      <c r="I41" s="363">
        <v>103</v>
      </c>
      <c r="J41" s="363">
        <v>88</v>
      </c>
      <c r="K41" s="363">
        <v>89</v>
      </c>
      <c r="L41" s="363">
        <v>107</v>
      </c>
      <c r="M41" s="363">
        <v>83</v>
      </c>
      <c r="N41" s="363">
        <v>64</v>
      </c>
      <c r="O41" s="363">
        <v>65</v>
      </c>
      <c r="P41" s="363">
        <v>49</v>
      </c>
      <c r="Q41" s="363">
        <v>33</v>
      </c>
      <c r="R41" s="363">
        <v>19</v>
      </c>
      <c r="S41" s="363">
        <v>12</v>
      </c>
      <c r="T41" s="363">
        <v>8</v>
      </c>
      <c r="U41" s="363">
        <v>3</v>
      </c>
      <c r="W41" s="362"/>
    </row>
    <row r="42" spans="1:23" s="64" customFormat="1" ht="21.95" customHeight="1" x14ac:dyDescent="0.25">
      <c r="A42" s="54"/>
      <c r="B42" s="54"/>
      <c r="C42" s="54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3" s="64" customFormat="1" ht="21.95" customHeight="1" x14ac:dyDescent="0.25">
      <c r="A43" s="54"/>
      <c r="B43" s="5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3" s="64" customFormat="1" ht="21.95" customHeight="1" x14ac:dyDescent="0.25">
      <c r="A44" s="54"/>
      <c r="B44" s="5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3" s="64" customFormat="1" ht="21.95" customHeight="1" x14ac:dyDescent="0.25">
      <c r="A45" s="54"/>
      <c r="B45" s="5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3" s="64" customFormat="1" ht="21.95" customHeight="1" x14ac:dyDescent="0.25">
      <c r="A46" s="54"/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3" s="64" customFormat="1" ht="21.95" customHeight="1" x14ac:dyDescent="0.25">
      <c r="A47" s="54"/>
      <c r="B47" s="54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3" s="64" customFormat="1" ht="21.95" customHeight="1" x14ac:dyDescent="0.25">
      <c r="A48" s="54"/>
      <c r="B48" s="54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1" s="64" customFormat="1" ht="21.95" customHeight="1" x14ac:dyDescent="0.25">
      <c r="A49" s="54"/>
      <c r="B49" s="5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1" s="64" customFormat="1" ht="21.95" customHeight="1" x14ac:dyDescent="0.25">
      <c r="A50" s="54"/>
      <c r="B50" s="54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1" s="64" customFormat="1" ht="21.95" customHeight="1" x14ac:dyDescent="0.25">
      <c r="A51" s="54"/>
      <c r="B51" s="54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1" s="64" customFormat="1" ht="21.95" customHeight="1" x14ac:dyDescent="0.25">
      <c r="A52" s="54"/>
      <c r="B52" s="54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1" s="64" customFormat="1" ht="21.95" customHeight="1" x14ac:dyDescent="0.25">
      <c r="A53" s="54"/>
      <c r="B53" s="54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1" s="64" customFormat="1" ht="21.95" customHeight="1" x14ac:dyDescent="0.25">
      <c r="A54" s="54"/>
      <c r="B54" s="54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1" s="64" customFormat="1" ht="21.95" customHeight="1" x14ac:dyDescent="0.25">
      <c r="A55" s="54"/>
      <c r="B55" s="5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1" s="64" customFormat="1" ht="21.95" customHeight="1" x14ac:dyDescent="0.25">
      <c r="A56" s="54"/>
      <c r="B56" s="54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1" s="64" customFormat="1" ht="21.95" customHeight="1" x14ac:dyDescent="0.25">
      <c r="A57" s="54"/>
      <c r="B57" s="54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1" s="64" customFormat="1" ht="21.95" customHeight="1" x14ac:dyDescent="0.25">
      <c r="A58" s="54"/>
      <c r="B58" s="5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1" ht="21.95" customHeight="1" x14ac:dyDescent="0.25">
      <c r="C59" s="2"/>
      <c r="J59" s="350"/>
      <c r="U59" s="3"/>
    </row>
    <row r="60" spans="1:21" ht="21.95" customHeight="1" x14ac:dyDescent="0.25">
      <c r="C60" s="2"/>
      <c r="J60" s="350"/>
      <c r="U60" s="3"/>
    </row>
    <row r="61" spans="1:21" ht="21.95" customHeight="1" x14ac:dyDescent="0.25">
      <c r="C61" s="2"/>
      <c r="J61" s="350"/>
      <c r="U61" s="3"/>
    </row>
    <row r="62" spans="1:21" ht="21.95" customHeight="1" x14ac:dyDescent="0.25">
      <c r="C62" s="2"/>
      <c r="J62" s="350"/>
      <c r="U62" s="3"/>
    </row>
    <row r="63" spans="1:21" ht="21.95" customHeight="1" x14ac:dyDescent="0.25">
      <c r="C63" s="2"/>
      <c r="J63" s="350"/>
      <c r="U63" s="3"/>
    </row>
    <row r="64" spans="1:21" ht="21.95" customHeight="1" x14ac:dyDescent="0.25">
      <c r="C64" s="2"/>
      <c r="J64" s="350"/>
      <c r="U64" s="3"/>
    </row>
    <row r="65" spans="3:21" ht="21.95" customHeight="1" x14ac:dyDescent="0.25">
      <c r="C65" s="2"/>
      <c r="J65" s="350"/>
      <c r="U65" s="3"/>
    </row>
    <row r="66" spans="3:21" ht="21.95" customHeight="1" x14ac:dyDescent="0.25">
      <c r="C66" s="2"/>
      <c r="J66" s="350"/>
      <c r="U66" s="3"/>
    </row>
    <row r="67" spans="3:21" ht="21.95" customHeight="1" x14ac:dyDescent="0.25">
      <c r="C67" s="2"/>
      <c r="J67" s="350"/>
      <c r="U67" s="3"/>
    </row>
    <row r="68" spans="3:21" ht="21.95" customHeight="1" x14ac:dyDescent="0.25">
      <c r="C68" s="2"/>
      <c r="J68" s="350"/>
      <c r="U68" s="3"/>
    </row>
    <row r="69" spans="3:21" ht="21.95" customHeight="1" x14ac:dyDescent="0.25">
      <c r="C69" s="2"/>
      <c r="J69" s="350"/>
      <c r="U69" s="3"/>
    </row>
    <row r="70" spans="3:21" ht="21.95" customHeight="1" x14ac:dyDescent="0.25">
      <c r="C70" s="2"/>
      <c r="J70" s="350"/>
      <c r="U70" s="3"/>
    </row>
    <row r="71" spans="3:21" ht="21.95" customHeight="1" x14ac:dyDescent="0.25">
      <c r="C71" s="2"/>
      <c r="J71" s="350"/>
      <c r="U71" s="3"/>
    </row>
    <row r="72" spans="3:21" ht="21.95" customHeight="1" x14ac:dyDescent="0.25">
      <c r="C72" s="2"/>
      <c r="J72" s="350"/>
      <c r="U72" s="3"/>
    </row>
    <row r="73" spans="3:21" ht="21.95" customHeight="1" x14ac:dyDescent="0.25">
      <c r="C73" s="2"/>
      <c r="J73" s="350"/>
      <c r="U73" s="3"/>
    </row>
    <row r="74" spans="3:21" ht="21.95" customHeight="1" x14ac:dyDescent="0.25">
      <c r="C74" s="2"/>
      <c r="J74" s="350"/>
      <c r="U74" s="3"/>
    </row>
    <row r="75" spans="3:21" ht="21.95" customHeight="1" x14ac:dyDescent="0.25">
      <c r="C75" s="2"/>
      <c r="J75" s="350"/>
      <c r="U75" s="3"/>
    </row>
    <row r="76" spans="3:21" ht="21.95" customHeight="1" x14ac:dyDescent="0.25">
      <c r="C76" s="2"/>
      <c r="J76" s="350"/>
      <c r="U76" s="3"/>
    </row>
    <row r="77" spans="3:21" ht="21.95" customHeight="1" x14ac:dyDescent="0.25">
      <c r="C77" s="2"/>
      <c r="J77" s="350"/>
      <c r="U77" s="3"/>
    </row>
    <row r="78" spans="3:21" ht="21.95" customHeight="1" x14ac:dyDescent="0.25">
      <c r="C78" s="2"/>
      <c r="J78" s="350"/>
      <c r="U78" s="3"/>
    </row>
    <row r="79" spans="3:21" ht="21.95" customHeight="1" x14ac:dyDescent="0.25">
      <c r="C79" s="2"/>
      <c r="J79" s="350"/>
      <c r="U79" s="3"/>
    </row>
    <row r="80" spans="3:21" ht="21.95" customHeight="1" x14ac:dyDescent="0.25">
      <c r="C80" s="2"/>
      <c r="J80" s="350"/>
      <c r="U80" s="3"/>
    </row>
    <row r="81" spans="3:21" ht="21.95" customHeight="1" x14ac:dyDescent="0.25">
      <c r="C81" s="2"/>
      <c r="J81" s="350"/>
      <c r="U81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view="pageBreakPreview" zoomScaleNormal="120" zoomScaleSheetLayoutView="100" workbookViewId="0">
      <pane xSplit="3" ySplit="5" topLeftCell="D18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50" customWidth="1"/>
    <col min="21" max="21" width="8.75" style="350" customWidth="1"/>
    <col min="22" max="24" width="10.625" style="3" customWidth="1"/>
    <col min="25" max="16384" width="10.625" style="3"/>
  </cols>
  <sheetData>
    <row r="1" spans="1:23" s="54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 t="s">
        <v>0</v>
      </c>
    </row>
    <row r="2" spans="1:23" s="88" customFormat="1" ht="24.95" customHeight="1" x14ac:dyDescent="0.25">
      <c r="A2" s="668" t="s">
        <v>546</v>
      </c>
      <c r="B2" s="668"/>
      <c r="C2" s="668"/>
      <c r="D2" s="668"/>
      <c r="E2" s="668"/>
      <c r="F2" s="668"/>
      <c r="G2" s="668"/>
      <c r="H2" s="668"/>
      <c r="I2" s="668"/>
      <c r="J2" s="668" t="s">
        <v>545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4" customFormat="1" ht="15.95" customHeight="1" thickBot="1" x14ac:dyDescent="0.3">
      <c r="A3" s="58"/>
      <c r="B3" s="58"/>
      <c r="C3" s="58"/>
      <c r="D3" s="61"/>
      <c r="E3" s="61"/>
      <c r="F3" s="61"/>
      <c r="G3" s="61"/>
      <c r="H3" s="61"/>
      <c r="I3" s="93" t="s">
        <v>170</v>
      </c>
      <c r="J3" s="61"/>
      <c r="K3" s="82"/>
      <c r="L3" s="82"/>
      <c r="M3" s="61"/>
      <c r="N3" s="61"/>
      <c r="O3" s="61"/>
      <c r="P3" s="61"/>
      <c r="Q3" s="61"/>
      <c r="R3" s="61"/>
      <c r="S3" s="61"/>
      <c r="T3" s="61"/>
      <c r="U3" s="93" t="s">
        <v>10</v>
      </c>
    </row>
    <row r="4" spans="1:23" s="64" customFormat="1" ht="27.95" customHeight="1" x14ac:dyDescent="0.25">
      <c r="A4" s="338" t="s">
        <v>365</v>
      </c>
      <c r="B4" s="66" t="s">
        <v>193</v>
      </c>
      <c r="C4" s="374" t="s">
        <v>506</v>
      </c>
      <c r="D4" s="115" t="s">
        <v>194</v>
      </c>
      <c r="E4" s="115" t="s">
        <v>195</v>
      </c>
      <c r="F4" s="115" t="s">
        <v>196</v>
      </c>
      <c r="G4" s="115" t="s">
        <v>197</v>
      </c>
      <c r="H4" s="115" t="s">
        <v>198</v>
      </c>
      <c r="I4" s="115" t="s">
        <v>199</v>
      </c>
      <c r="J4" s="115" t="s">
        <v>536</v>
      </c>
      <c r="K4" s="116" t="s">
        <v>200</v>
      </c>
      <c r="L4" s="115" t="s">
        <v>201</v>
      </c>
      <c r="M4" s="115" t="s">
        <v>202</v>
      </c>
      <c r="N4" s="115" t="s">
        <v>203</v>
      </c>
      <c r="O4" s="115" t="s">
        <v>204</v>
      </c>
      <c r="P4" s="115" t="s">
        <v>205</v>
      </c>
      <c r="Q4" s="115" t="s">
        <v>206</v>
      </c>
      <c r="R4" s="115" t="s">
        <v>207</v>
      </c>
      <c r="S4" s="115" t="s">
        <v>208</v>
      </c>
      <c r="T4" s="115" t="s">
        <v>209</v>
      </c>
      <c r="U4" s="358" t="s">
        <v>505</v>
      </c>
    </row>
    <row r="5" spans="1:23" s="64" customFormat="1" ht="32.1" customHeight="1" thickBot="1" x14ac:dyDescent="0.3">
      <c r="A5" s="348" t="s">
        <v>470</v>
      </c>
      <c r="B5" s="373" t="s">
        <v>503</v>
      </c>
      <c r="C5" s="373" t="s">
        <v>502</v>
      </c>
      <c r="D5" s="346" t="s">
        <v>535</v>
      </c>
      <c r="E5" s="346" t="s">
        <v>500</v>
      </c>
      <c r="F5" s="356" t="s">
        <v>43</v>
      </c>
      <c r="G5" s="356" t="s">
        <v>499</v>
      </c>
      <c r="H5" s="356" t="s">
        <v>45</v>
      </c>
      <c r="I5" s="356" t="s">
        <v>46</v>
      </c>
      <c r="J5" s="356" t="s">
        <v>47</v>
      </c>
      <c r="K5" s="357" t="s">
        <v>48</v>
      </c>
      <c r="L5" s="356" t="s">
        <v>518</v>
      </c>
      <c r="M5" s="356" t="s">
        <v>50</v>
      </c>
      <c r="N5" s="356" t="s">
        <v>51</v>
      </c>
      <c r="O5" s="356" t="s">
        <v>498</v>
      </c>
      <c r="P5" s="356" t="s">
        <v>53</v>
      </c>
      <c r="Q5" s="356" t="s">
        <v>54</v>
      </c>
      <c r="R5" s="356" t="s">
        <v>55</v>
      </c>
      <c r="S5" s="356" t="s">
        <v>56</v>
      </c>
      <c r="T5" s="356" t="s">
        <v>57</v>
      </c>
      <c r="U5" s="355" t="s">
        <v>497</v>
      </c>
    </row>
    <row r="6" spans="1:23" s="64" customFormat="1" ht="18.2" customHeight="1" x14ac:dyDescent="0.25">
      <c r="A6" s="726" t="s">
        <v>544</v>
      </c>
      <c r="B6" s="716" t="s">
        <v>154</v>
      </c>
      <c r="C6" s="369" t="s">
        <v>487</v>
      </c>
      <c r="D6" s="368">
        <f t="shared" ref="D6:D41" si="0">SUM(E6:U6)</f>
        <v>3531</v>
      </c>
      <c r="E6" s="367">
        <f t="shared" ref="E6:U6" si="1">SUM(E7:E8)</f>
        <v>304</v>
      </c>
      <c r="F6" s="367">
        <f t="shared" si="1"/>
        <v>287</v>
      </c>
      <c r="G6" s="367">
        <f t="shared" si="1"/>
        <v>290</v>
      </c>
      <c r="H6" s="367">
        <f t="shared" si="1"/>
        <v>348</v>
      </c>
      <c r="I6" s="367">
        <f t="shared" si="1"/>
        <v>394</v>
      </c>
      <c r="J6" s="367">
        <f t="shared" si="1"/>
        <v>331</v>
      </c>
      <c r="K6" s="367">
        <f t="shared" si="1"/>
        <v>292</v>
      </c>
      <c r="L6" s="367">
        <f t="shared" si="1"/>
        <v>299</v>
      </c>
      <c r="M6" s="367">
        <f t="shared" si="1"/>
        <v>214</v>
      </c>
      <c r="N6" s="367">
        <f t="shared" si="1"/>
        <v>200</v>
      </c>
      <c r="O6" s="367">
        <f t="shared" si="1"/>
        <v>180</v>
      </c>
      <c r="P6" s="367">
        <f t="shared" si="1"/>
        <v>183</v>
      </c>
      <c r="Q6" s="367">
        <f t="shared" si="1"/>
        <v>123</v>
      </c>
      <c r="R6" s="367">
        <f t="shared" si="1"/>
        <v>50</v>
      </c>
      <c r="S6" s="367">
        <f t="shared" si="1"/>
        <v>19</v>
      </c>
      <c r="T6" s="367">
        <f t="shared" si="1"/>
        <v>14</v>
      </c>
      <c r="U6" s="367">
        <f t="shared" si="1"/>
        <v>3</v>
      </c>
      <c r="V6" s="371"/>
      <c r="W6" s="366"/>
    </row>
    <row r="7" spans="1:23" s="64" customFormat="1" ht="18.2" customHeight="1" x14ac:dyDescent="0.25">
      <c r="A7" s="726"/>
      <c r="B7" s="716"/>
      <c r="C7" s="369" t="s">
        <v>486</v>
      </c>
      <c r="D7" s="368">
        <f t="shared" si="0"/>
        <v>2424</v>
      </c>
      <c r="E7" s="367">
        <v>182</v>
      </c>
      <c r="F7" s="367">
        <v>168</v>
      </c>
      <c r="G7" s="367">
        <v>168</v>
      </c>
      <c r="H7" s="367">
        <v>210</v>
      </c>
      <c r="I7" s="367">
        <v>273</v>
      </c>
      <c r="J7" s="367">
        <v>235</v>
      </c>
      <c r="K7" s="367">
        <v>208</v>
      </c>
      <c r="L7" s="367">
        <v>201</v>
      </c>
      <c r="M7" s="367">
        <v>152</v>
      </c>
      <c r="N7" s="367">
        <v>156</v>
      </c>
      <c r="O7" s="367">
        <v>144</v>
      </c>
      <c r="P7" s="367">
        <v>145</v>
      </c>
      <c r="Q7" s="367">
        <v>105</v>
      </c>
      <c r="R7" s="367">
        <v>44</v>
      </c>
      <c r="S7" s="367">
        <v>17</v>
      </c>
      <c r="T7" s="367">
        <v>13</v>
      </c>
      <c r="U7" s="367">
        <v>3</v>
      </c>
      <c r="W7" s="366"/>
    </row>
    <row r="8" spans="1:23" s="64" customFormat="1" ht="18.2" customHeight="1" x14ac:dyDescent="0.25">
      <c r="A8" s="726"/>
      <c r="B8" s="716"/>
      <c r="C8" s="369" t="s">
        <v>485</v>
      </c>
      <c r="D8" s="368">
        <f t="shared" si="0"/>
        <v>1107</v>
      </c>
      <c r="E8" s="367">
        <v>122</v>
      </c>
      <c r="F8" s="367">
        <v>119</v>
      </c>
      <c r="G8" s="367">
        <v>122</v>
      </c>
      <c r="H8" s="367">
        <v>138</v>
      </c>
      <c r="I8" s="367">
        <v>121</v>
      </c>
      <c r="J8" s="367">
        <v>96</v>
      </c>
      <c r="K8" s="367">
        <v>84</v>
      </c>
      <c r="L8" s="367">
        <v>98</v>
      </c>
      <c r="M8" s="367">
        <v>62</v>
      </c>
      <c r="N8" s="367">
        <v>44</v>
      </c>
      <c r="O8" s="367">
        <v>36</v>
      </c>
      <c r="P8" s="367">
        <v>38</v>
      </c>
      <c r="Q8" s="367">
        <v>18</v>
      </c>
      <c r="R8" s="367">
        <v>6</v>
      </c>
      <c r="S8" s="367">
        <v>2</v>
      </c>
      <c r="T8" s="367">
        <v>1</v>
      </c>
      <c r="U8" s="367">
        <v>0</v>
      </c>
      <c r="W8" s="366"/>
    </row>
    <row r="9" spans="1:23" s="64" customFormat="1" ht="18.2" customHeight="1" x14ac:dyDescent="0.25">
      <c r="A9" s="726"/>
      <c r="B9" s="716" t="s">
        <v>155</v>
      </c>
      <c r="C9" s="369" t="s">
        <v>487</v>
      </c>
      <c r="D9" s="368">
        <f t="shared" si="0"/>
        <v>3935</v>
      </c>
      <c r="E9" s="367">
        <f t="shared" ref="E9:U9" si="2">SUM(E10:E11)</f>
        <v>269</v>
      </c>
      <c r="F9" s="367">
        <f t="shared" si="2"/>
        <v>255</v>
      </c>
      <c r="G9" s="367">
        <f t="shared" si="2"/>
        <v>300</v>
      </c>
      <c r="H9" s="367">
        <f t="shared" si="2"/>
        <v>349</v>
      </c>
      <c r="I9" s="367">
        <f t="shared" si="2"/>
        <v>381</v>
      </c>
      <c r="J9" s="367">
        <f t="shared" si="2"/>
        <v>360</v>
      </c>
      <c r="K9" s="367">
        <f t="shared" si="2"/>
        <v>319</v>
      </c>
      <c r="L9" s="367">
        <f t="shared" si="2"/>
        <v>337</v>
      </c>
      <c r="M9" s="367">
        <f t="shared" si="2"/>
        <v>278</v>
      </c>
      <c r="N9" s="367">
        <f t="shared" si="2"/>
        <v>281</v>
      </c>
      <c r="O9" s="367">
        <f t="shared" si="2"/>
        <v>243</v>
      </c>
      <c r="P9" s="367">
        <f t="shared" si="2"/>
        <v>211</v>
      </c>
      <c r="Q9" s="367">
        <f t="shared" si="2"/>
        <v>157</v>
      </c>
      <c r="R9" s="367">
        <f t="shared" si="2"/>
        <v>117</v>
      </c>
      <c r="S9" s="367">
        <f t="shared" si="2"/>
        <v>40</v>
      </c>
      <c r="T9" s="367">
        <f t="shared" si="2"/>
        <v>22</v>
      </c>
      <c r="U9" s="367">
        <f t="shared" si="2"/>
        <v>16</v>
      </c>
      <c r="V9" s="371"/>
      <c r="W9" s="366"/>
    </row>
    <row r="10" spans="1:23" s="64" customFormat="1" ht="18.2" customHeight="1" x14ac:dyDescent="0.25">
      <c r="A10" s="726"/>
      <c r="B10" s="716"/>
      <c r="C10" s="369" t="s">
        <v>486</v>
      </c>
      <c r="D10" s="368">
        <f t="shared" si="0"/>
        <v>2440</v>
      </c>
      <c r="E10" s="367">
        <v>160</v>
      </c>
      <c r="F10" s="367">
        <v>157</v>
      </c>
      <c r="G10" s="367">
        <v>169</v>
      </c>
      <c r="H10" s="367">
        <v>194</v>
      </c>
      <c r="I10" s="367">
        <v>236</v>
      </c>
      <c r="J10" s="367">
        <v>233</v>
      </c>
      <c r="K10" s="367">
        <v>210</v>
      </c>
      <c r="L10" s="367">
        <v>221</v>
      </c>
      <c r="M10" s="367">
        <v>178</v>
      </c>
      <c r="N10" s="367">
        <v>167</v>
      </c>
      <c r="O10" s="367">
        <v>164</v>
      </c>
      <c r="P10" s="367">
        <v>134</v>
      </c>
      <c r="Q10" s="367">
        <v>100</v>
      </c>
      <c r="R10" s="367">
        <v>67</v>
      </c>
      <c r="S10" s="367">
        <v>26</v>
      </c>
      <c r="T10" s="367">
        <v>11</v>
      </c>
      <c r="U10" s="367">
        <v>13</v>
      </c>
      <c r="W10" s="366"/>
    </row>
    <row r="11" spans="1:23" s="64" customFormat="1" ht="18.2" customHeight="1" x14ac:dyDescent="0.25">
      <c r="A11" s="726"/>
      <c r="B11" s="716"/>
      <c r="C11" s="369" t="s">
        <v>485</v>
      </c>
      <c r="D11" s="368">
        <f t="shared" si="0"/>
        <v>1495</v>
      </c>
      <c r="E11" s="367">
        <v>109</v>
      </c>
      <c r="F11" s="367">
        <v>98</v>
      </c>
      <c r="G11" s="367">
        <v>131</v>
      </c>
      <c r="H11" s="367">
        <v>155</v>
      </c>
      <c r="I11" s="367">
        <v>145</v>
      </c>
      <c r="J11" s="367">
        <v>127</v>
      </c>
      <c r="K11" s="367">
        <v>109</v>
      </c>
      <c r="L11" s="367">
        <v>116</v>
      </c>
      <c r="M11" s="367">
        <v>100</v>
      </c>
      <c r="N11" s="367">
        <v>114</v>
      </c>
      <c r="O11" s="367">
        <v>79</v>
      </c>
      <c r="P11" s="367">
        <v>77</v>
      </c>
      <c r="Q11" s="367">
        <v>57</v>
      </c>
      <c r="R11" s="367">
        <v>50</v>
      </c>
      <c r="S11" s="367">
        <v>14</v>
      </c>
      <c r="T11" s="367">
        <v>11</v>
      </c>
      <c r="U11" s="367">
        <v>3</v>
      </c>
      <c r="V11" s="117"/>
      <c r="W11" s="366"/>
    </row>
    <row r="12" spans="1:23" s="64" customFormat="1" ht="18.2" customHeight="1" x14ac:dyDescent="0.25">
      <c r="A12" s="726" t="s">
        <v>543</v>
      </c>
      <c r="B12" s="716" t="s">
        <v>154</v>
      </c>
      <c r="C12" s="369" t="s">
        <v>487</v>
      </c>
      <c r="D12" s="368">
        <f t="shared" si="0"/>
        <v>1865</v>
      </c>
      <c r="E12" s="367">
        <f t="shared" ref="E12:U12" si="3">SUM(E13:E14)</f>
        <v>162</v>
      </c>
      <c r="F12" s="367">
        <f t="shared" si="3"/>
        <v>169</v>
      </c>
      <c r="G12" s="367">
        <f t="shared" si="3"/>
        <v>178</v>
      </c>
      <c r="H12" s="367">
        <f t="shared" si="3"/>
        <v>183</v>
      </c>
      <c r="I12" s="367">
        <f t="shared" si="3"/>
        <v>201</v>
      </c>
      <c r="J12" s="367">
        <f t="shared" si="3"/>
        <v>187</v>
      </c>
      <c r="K12" s="367">
        <f t="shared" si="3"/>
        <v>152</v>
      </c>
      <c r="L12" s="367">
        <f t="shared" si="3"/>
        <v>148</v>
      </c>
      <c r="M12" s="367">
        <f t="shared" si="3"/>
        <v>110</v>
      </c>
      <c r="N12" s="367">
        <f t="shared" si="3"/>
        <v>90</v>
      </c>
      <c r="O12" s="367">
        <f t="shared" si="3"/>
        <v>104</v>
      </c>
      <c r="P12" s="367">
        <f t="shared" si="3"/>
        <v>88</v>
      </c>
      <c r="Q12" s="367">
        <f t="shared" si="3"/>
        <v>59</v>
      </c>
      <c r="R12" s="367">
        <f t="shared" si="3"/>
        <v>21</v>
      </c>
      <c r="S12" s="367">
        <f t="shared" si="3"/>
        <v>7</v>
      </c>
      <c r="T12" s="367">
        <f t="shared" si="3"/>
        <v>2</v>
      </c>
      <c r="U12" s="367">
        <f t="shared" si="3"/>
        <v>4</v>
      </c>
      <c r="V12" s="371"/>
      <c r="W12" s="366"/>
    </row>
    <row r="13" spans="1:23" s="64" customFormat="1" ht="18.2" customHeight="1" x14ac:dyDescent="0.25">
      <c r="A13" s="726"/>
      <c r="B13" s="716"/>
      <c r="C13" s="369" t="s">
        <v>486</v>
      </c>
      <c r="D13" s="368">
        <f t="shared" si="0"/>
        <v>934</v>
      </c>
      <c r="E13" s="367">
        <v>69</v>
      </c>
      <c r="F13" s="367">
        <v>68</v>
      </c>
      <c r="G13" s="367">
        <v>75</v>
      </c>
      <c r="H13" s="367">
        <v>77</v>
      </c>
      <c r="I13" s="367">
        <v>90</v>
      </c>
      <c r="J13" s="367">
        <v>91</v>
      </c>
      <c r="K13" s="367">
        <v>82</v>
      </c>
      <c r="L13" s="367">
        <v>79</v>
      </c>
      <c r="M13" s="367">
        <v>62</v>
      </c>
      <c r="N13" s="367">
        <v>39</v>
      </c>
      <c r="O13" s="367">
        <v>66</v>
      </c>
      <c r="P13" s="367">
        <v>63</v>
      </c>
      <c r="Q13" s="367">
        <v>46</v>
      </c>
      <c r="R13" s="367">
        <v>15</v>
      </c>
      <c r="S13" s="367">
        <v>7</v>
      </c>
      <c r="T13" s="367">
        <v>1</v>
      </c>
      <c r="U13" s="367">
        <v>4</v>
      </c>
      <c r="V13" s="372"/>
      <c r="W13" s="366"/>
    </row>
    <row r="14" spans="1:23" s="64" customFormat="1" ht="18.2" customHeight="1" x14ac:dyDescent="0.25">
      <c r="A14" s="726"/>
      <c r="B14" s="716"/>
      <c r="C14" s="369" t="s">
        <v>485</v>
      </c>
      <c r="D14" s="368">
        <f t="shared" si="0"/>
        <v>931</v>
      </c>
      <c r="E14" s="367">
        <v>93</v>
      </c>
      <c r="F14" s="367">
        <v>101</v>
      </c>
      <c r="G14" s="367">
        <v>103</v>
      </c>
      <c r="H14" s="367">
        <v>106</v>
      </c>
      <c r="I14" s="367">
        <v>111</v>
      </c>
      <c r="J14" s="367">
        <v>96</v>
      </c>
      <c r="K14" s="367">
        <v>70</v>
      </c>
      <c r="L14" s="367">
        <v>69</v>
      </c>
      <c r="M14" s="367">
        <v>48</v>
      </c>
      <c r="N14" s="367">
        <v>51</v>
      </c>
      <c r="O14" s="367">
        <v>38</v>
      </c>
      <c r="P14" s="367">
        <v>25</v>
      </c>
      <c r="Q14" s="367">
        <v>13</v>
      </c>
      <c r="R14" s="367">
        <v>6</v>
      </c>
      <c r="S14" s="367">
        <v>0</v>
      </c>
      <c r="T14" s="367">
        <v>1</v>
      </c>
      <c r="U14" s="367">
        <v>0</v>
      </c>
      <c r="W14" s="366"/>
    </row>
    <row r="15" spans="1:23" s="64" customFormat="1" ht="18.2" customHeight="1" x14ac:dyDescent="0.25">
      <c r="A15" s="726"/>
      <c r="B15" s="716" t="s">
        <v>155</v>
      </c>
      <c r="C15" s="369" t="s">
        <v>487</v>
      </c>
      <c r="D15" s="368">
        <f t="shared" si="0"/>
        <v>2120</v>
      </c>
      <c r="E15" s="367">
        <f t="shared" ref="E15:U15" si="4">SUM(E16:E17)</f>
        <v>160</v>
      </c>
      <c r="F15" s="367">
        <f t="shared" si="4"/>
        <v>147</v>
      </c>
      <c r="G15" s="367">
        <f t="shared" si="4"/>
        <v>147</v>
      </c>
      <c r="H15" s="367">
        <f t="shared" si="4"/>
        <v>164</v>
      </c>
      <c r="I15" s="367">
        <f t="shared" si="4"/>
        <v>192</v>
      </c>
      <c r="J15" s="367">
        <f t="shared" si="4"/>
        <v>204</v>
      </c>
      <c r="K15" s="367">
        <f t="shared" si="4"/>
        <v>171</v>
      </c>
      <c r="L15" s="367">
        <f t="shared" si="4"/>
        <v>160</v>
      </c>
      <c r="M15" s="367">
        <f t="shared" si="4"/>
        <v>126</v>
      </c>
      <c r="N15" s="367">
        <f t="shared" si="4"/>
        <v>137</v>
      </c>
      <c r="O15" s="367">
        <f t="shared" si="4"/>
        <v>140</v>
      </c>
      <c r="P15" s="367">
        <f t="shared" si="4"/>
        <v>138</v>
      </c>
      <c r="Q15" s="367">
        <f t="shared" si="4"/>
        <v>112</v>
      </c>
      <c r="R15" s="367">
        <f t="shared" si="4"/>
        <v>64</v>
      </c>
      <c r="S15" s="367">
        <f t="shared" si="4"/>
        <v>33</v>
      </c>
      <c r="T15" s="367">
        <f t="shared" si="4"/>
        <v>18</v>
      </c>
      <c r="U15" s="367">
        <f t="shared" si="4"/>
        <v>7</v>
      </c>
      <c r="W15" s="366"/>
    </row>
    <row r="16" spans="1:23" s="64" customFormat="1" ht="18.2" customHeight="1" x14ac:dyDescent="0.25">
      <c r="A16" s="726"/>
      <c r="B16" s="716"/>
      <c r="C16" s="369" t="s">
        <v>486</v>
      </c>
      <c r="D16" s="368">
        <f t="shared" si="0"/>
        <v>945</v>
      </c>
      <c r="E16" s="367">
        <v>61</v>
      </c>
      <c r="F16" s="367">
        <v>62</v>
      </c>
      <c r="G16" s="367">
        <v>67</v>
      </c>
      <c r="H16" s="367">
        <v>69</v>
      </c>
      <c r="I16" s="367">
        <v>83</v>
      </c>
      <c r="J16" s="367">
        <v>85</v>
      </c>
      <c r="K16" s="367">
        <v>78</v>
      </c>
      <c r="L16" s="367">
        <v>86</v>
      </c>
      <c r="M16" s="367">
        <v>54</v>
      </c>
      <c r="N16" s="367">
        <v>57</v>
      </c>
      <c r="O16" s="367">
        <v>73</v>
      </c>
      <c r="P16" s="367">
        <v>64</v>
      </c>
      <c r="Q16" s="367">
        <v>50</v>
      </c>
      <c r="R16" s="367">
        <v>29</v>
      </c>
      <c r="S16" s="367">
        <v>17</v>
      </c>
      <c r="T16" s="367">
        <v>7</v>
      </c>
      <c r="U16" s="367">
        <v>3</v>
      </c>
      <c r="W16" s="366"/>
    </row>
    <row r="17" spans="1:23" s="64" customFormat="1" ht="18.2" customHeight="1" x14ac:dyDescent="0.25">
      <c r="A17" s="726"/>
      <c r="B17" s="716"/>
      <c r="C17" s="369" t="s">
        <v>485</v>
      </c>
      <c r="D17" s="368">
        <f t="shared" si="0"/>
        <v>1175</v>
      </c>
      <c r="E17" s="367">
        <v>99</v>
      </c>
      <c r="F17" s="367">
        <v>85</v>
      </c>
      <c r="G17" s="367">
        <v>80</v>
      </c>
      <c r="H17" s="367">
        <v>95</v>
      </c>
      <c r="I17" s="367">
        <v>109</v>
      </c>
      <c r="J17" s="367">
        <v>119</v>
      </c>
      <c r="K17" s="367">
        <v>93</v>
      </c>
      <c r="L17" s="367">
        <v>74</v>
      </c>
      <c r="M17" s="367">
        <v>72</v>
      </c>
      <c r="N17" s="367">
        <v>80</v>
      </c>
      <c r="O17" s="367">
        <v>67</v>
      </c>
      <c r="P17" s="367">
        <v>74</v>
      </c>
      <c r="Q17" s="367">
        <v>62</v>
      </c>
      <c r="R17" s="367">
        <v>35</v>
      </c>
      <c r="S17" s="367">
        <v>16</v>
      </c>
      <c r="T17" s="367">
        <v>11</v>
      </c>
      <c r="U17" s="367">
        <v>4</v>
      </c>
      <c r="W17" s="366"/>
    </row>
    <row r="18" spans="1:23" s="64" customFormat="1" ht="18.2" customHeight="1" x14ac:dyDescent="0.25">
      <c r="A18" s="726" t="s">
        <v>542</v>
      </c>
      <c r="B18" s="716" t="s">
        <v>154</v>
      </c>
      <c r="C18" s="369" t="s">
        <v>487</v>
      </c>
      <c r="D18" s="368">
        <f t="shared" si="0"/>
        <v>3067</v>
      </c>
      <c r="E18" s="367">
        <f t="shared" ref="E18:U18" si="5">SUM(E19:E20)</f>
        <v>265</v>
      </c>
      <c r="F18" s="367">
        <f t="shared" si="5"/>
        <v>220</v>
      </c>
      <c r="G18" s="367">
        <f t="shared" si="5"/>
        <v>288</v>
      </c>
      <c r="H18" s="367">
        <f t="shared" si="5"/>
        <v>304</v>
      </c>
      <c r="I18" s="367">
        <f t="shared" si="5"/>
        <v>347</v>
      </c>
      <c r="J18" s="367">
        <f t="shared" si="5"/>
        <v>316</v>
      </c>
      <c r="K18" s="367">
        <f t="shared" si="5"/>
        <v>253</v>
      </c>
      <c r="L18" s="367">
        <f t="shared" si="5"/>
        <v>263</v>
      </c>
      <c r="M18" s="367">
        <f t="shared" si="5"/>
        <v>177</v>
      </c>
      <c r="N18" s="367">
        <f t="shared" si="5"/>
        <v>163</v>
      </c>
      <c r="O18" s="367">
        <f t="shared" si="5"/>
        <v>151</v>
      </c>
      <c r="P18" s="367">
        <f t="shared" si="5"/>
        <v>140</v>
      </c>
      <c r="Q18" s="367">
        <f t="shared" si="5"/>
        <v>104</v>
      </c>
      <c r="R18" s="367">
        <f t="shared" si="5"/>
        <v>48</v>
      </c>
      <c r="S18" s="367">
        <f t="shared" si="5"/>
        <v>19</v>
      </c>
      <c r="T18" s="367">
        <f t="shared" si="5"/>
        <v>5</v>
      </c>
      <c r="U18" s="367">
        <f t="shared" si="5"/>
        <v>4</v>
      </c>
      <c r="W18" s="366"/>
    </row>
    <row r="19" spans="1:23" s="64" customFormat="1" ht="18.2" customHeight="1" x14ac:dyDescent="0.25">
      <c r="A19" s="726"/>
      <c r="B19" s="716"/>
      <c r="C19" s="369" t="s">
        <v>486</v>
      </c>
      <c r="D19" s="368">
        <f t="shared" si="0"/>
        <v>1794</v>
      </c>
      <c r="E19" s="367">
        <v>135</v>
      </c>
      <c r="F19" s="367">
        <v>113</v>
      </c>
      <c r="G19" s="367">
        <v>168</v>
      </c>
      <c r="H19" s="367">
        <v>141</v>
      </c>
      <c r="I19" s="367">
        <v>191</v>
      </c>
      <c r="J19" s="367">
        <v>175</v>
      </c>
      <c r="K19" s="367">
        <v>158</v>
      </c>
      <c r="L19" s="367">
        <v>154</v>
      </c>
      <c r="M19" s="367">
        <v>102</v>
      </c>
      <c r="N19" s="367">
        <v>101</v>
      </c>
      <c r="O19" s="367">
        <v>116</v>
      </c>
      <c r="P19" s="367">
        <v>94</v>
      </c>
      <c r="Q19" s="367">
        <v>79</v>
      </c>
      <c r="R19" s="367">
        <v>43</v>
      </c>
      <c r="S19" s="367">
        <v>16</v>
      </c>
      <c r="T19" s="367">
        <v>5</v>
      </c>
      <c r="U19" s="367">
        <v>3</v>
      </c>
      <c r="W19" s="366"/>
    </row>
    <row r="20" spans="1:23" s="64" customFormat="1" ht="18.2" customHeight="1" x14ac:dyDescent="0.25">
      <c r="A20" s="726"/>
      <c r="B20" s="716"/>
      <c r="C20" s="369" t="s">
        <v>485</v>
      </c>
      <c r="D20" s="368">
        <f t="shared" si="0"/>
        <v>1273</v>
      </c>
      <c r="E20" s="367">
        <v>130</v>
      </c>
      <c r="F20" s="367">
        <v>107</v>
      </c>
      <c r="G20" s="367">
        <v>120</v>
      </c>
      <c r="H20" s="367">
        <v>163</v>
      </c>
      <c r="I20" s="367">
        <v>156</v>
      </c>
      <c r="J20" s="367">
        <v>141</v>
      </c>
      <c r="K20" s="367">
        <v>95</v>
      </c>
      <c r="L20" s="367">
        <v>109</v>
      </c>
      <c r="M20" s="367">
        <v>75</v>
      </c>
      <c r="N20" s="367">
        <v>62</v>
      </c>
      <c r="O20" s="367">
        <v>35</v>
      </c>
      <c r="P20" s="367">
        <v>46</v>
      </c>
      <c r="Q20" s="367">
        <v>25</v>
      </c>
      <c r="R20" s="367">
        <v>5</v>
      </c>
      <c r="S20" s="367">
        <v>3</v>
      </c>
      <c r="T20" s="367">
        <v>0</v>
      </c>
      <c r="U20" s="367">
        <v>1</v>
      </c>
      <c r="W20" s="366"/>
    </row>
    <row r="21" spans="1:23" s="64" customFormat="1" ht="18.2" customHeight="1" x14ac:dyDescent="0.25">
      <c r="A21" s="726"/>
      <c r="B21" s="716" t="s">
        <v>155</v>
      </c>
      <c r="C21" s="369" t="s">
        <v>487</v>
      </c>
      <c r="D21" s="368">
        <f t="shared" si="0"/>
        <v>3562</v>
      </c>
      <c r="E21" s="367">
        <f t="shared" ref="E21:U21" si="6">SUM(E22:E23)</f>
        <v>280</v>
      </c>
      <c r="F21" s="367">
        <f t="shared" si="6"/>
        <v>220</v>
      </c>
      <c r="G21" s="367">
        <f t="shared" si="6"/>
        <v>261</v>
      </c>
      <c r="H21" s="367">
        <f t="shared" si="6"/>
        <v>328</v>
      </c>
      <c r="I21" s="367">
        <f t="shared" si="6"/>
        <v>347</v>
      </c>
      <c r="J21" s="367">
        <f t="shared" si="6"/>
        <v>312</v>
      </c>
      <c r="K21" s="367">
        <f t="shared" si="6"/>
        <v>301</v>
      </c>
      <c r="L21" s="367">
        <f t="shared" si="6"/>
        <v>315</v>
      </c>
      <c r="M21" s="367">
        <f t="shared" si="6"/>
        <v>233</v>
      </c>
      <c r="N21" s="367">
        <f t="shared" si="6"/>
        <v>225</v>
      </c>
      <c r="O21" s="367">
        <f t="shared" si="6"/>
        <v>223</v>
      </c>
      <c r="P21" s="367">
        <f t="shared" si="6"/>
        <v>203</v>
      </c>
      <c r="Q21" s="367">
        <f t="shared" si="6"/>
        <v>156</v>
      </c>
      <c r="R21" s="367">
        <f t="shared" si="6"/>
        <v>96</v>
      </c>
      <c r="S21" s="367">
        <f t="shared" si="6"/>
        <v>31</v>
      </c>
      <c r="T21" s="367">
        <f t="shared" si="6"/>
        <v>17</v>
      </c>
      <c r="U21" s="367">
        <f t="shared" si="6"/>
        <v>14</v>
      </c>
      <c r="W21" s="366"/>
    </row>
    <row r="22" spans="1:23" s="64" customFormat="1" ht="18.2" customHeight="1" x14ac:dyDescent="0.25">
      <c r="A22" s="726"/>
      <c r="B22" s="716"/>
      <c r="C22" s="369" t="s">
        <v>486</v>
      </c>
      <c r="D22" s="368">
        <f t="shared" si="0"/>
        <v>1935</v>
      </c>
      <c r="E22" s="367">
        <v>155</v>
      </c>
      <c r="F22" s="367">
        <v>107</v>
      </c>
      <c r="G22" s="367">
        <v>131</v>
      </c>
      <c r="H22" s="367">
        <v>182</v>
      </c>
      <c r="I22" s="367">
        <v>194</v>
      </c>
      <c r="J22" s="367">
        <v>181</v>
      </c>
      <c r="K22" s="367">
        <v>154</v>
      </c>
      <c r="L22" s="367">
        <v>173</v>
      </c>
      <c r="M22" s="367">
        <v>133</v>
      </c>
      <c r="N22" s="367">
        <v>122</v>
      </c>
      <c r="O22" s="367">
        <v>139</v>
      </c>
      <c r="P22" s="367">
        <v>101</v>
      </c>
      <c r="Q22" s="367">
        <v>81</v>
      </c>
      <c r="R22" s="367">
        <v>49</v>
      </c>
      <c r="S22" s="367">
        <v>18</v>
      </c>
      <c r="T22" s="367">
        <v>7</v>
      </c>
      <c r="U22" s="367">
        <v>8</v>
      </c>
      <c r="W22" s="366"/>
    </row>
    <row r="23" spans="1:23" s="64" customFormat="1" ht="18.2" customHeight="1" x14ac:dyDescent="0.25">
      <c r="A23" s="726"/>
      <c r="B23" s="716"/>
      <c r="C23" s="369" t="s">
        <v>485</v>
      </c>
      <c r="D23" s="368">
        <f t="shared" si="0"/>
        <v>1627</v>
      </c>
      <c r="E23" s="367">
        <v>125</v>
      </c>
      <c r="F23" s="367">
        <v>113</v>
      </c>
      <c r="G23" s="367">
        <v>130</v>
      </c>
      <c r="H23" s="367">
        <v>146</v>
      </c>
      <c r="I23" s="367">
        <v>153</v>
      </c>
      <c r="J23" s="367">
        <v>131</v>
      </c>
      <c r="K23" s="367">
        <v>147</v>
      </c>
      <c r="L23" s="367">
        <v>142</v>
      </c>
      <c r="M23" s="367">
        <v>100</v>
      </c>
      <c r="N23" s="367">
        <v>103</v>
      </c>
      <c r="O23" s="367">
        <v>84</v>
      </c>
      <c r="P23" s="367">
        <v>102</v>
      </c>
      <c r="Q23" s="367">
        <v>75</v>
      </c>
      <c r="R23" s="367">
        <v>47</v>
      </c>
      <c r="S23" s="367">
        <v>13</v>
      </c>
      <c r="T23" s="367">
        <v>10</v>
      </c>
      <c r="U23" s="367">
        <v>6</v>
      </c>
      <c r="W23" s="366"/>
    </row>
    <row r="24" spans="1:23" s="64" customFormat="1" ht="18.2" customHeight="1" x14ac:dyDescent="0.25">
      <c r="A24" s="726" t="s">
        <v>541</v>
      </c>
      <c r="B24" s="716" t="s">
        <v>154</v>
      </c>
      <c r="C24" s="369" t="s">
        <v>487</v>
      </c>
      <c r="D24" s="368">
        <f t="shared" si="0"/>
        <v>337</v>
      </c>
      <c r="E24" s="367">
        <f t="shared" ref="E24:U24" si="7">SUM(E25:E26)</f>
        <v>25</v>
      </c>
      <c r="F24" s="367">
        <f t="shared" si="7"/>
        <v>30</v>
      </c>
      <c r="G24" s="367">
        <f t="shared" si="7"/>
        <v>36</v>
      </c>
      <c r="H24" s="367">
        <f t="shared" si="7"/>
        <v>34</v>
      </c>
      <c r="I24" s="367">
        <f t="shared" si="7"/>
        <v>56</v>
      </c>
      <c r="J24" s="367">
        <f t="shared" si="7"/>
        <v>23</v>
      </c>
      <c r="K24" s="367">
        <f t="shared" si="7"/>
        <v>31</v>
      </c>
      <c r="L24" s="367">
        <f t="shared" si="7"/>
        <v>22</v>
      </c>
      <c r="M24" s="367">
        <f t="shared" si="7"/>
        <v>18</v>
      </c>
      <c r="N24" s="367">
        <f t="shared" si="7"/>
        <v>17</v>
      </c>
      <c r="O24" s="367">
        <f t="shared" si="7"/>
        <v>14</v>
      </c>
      <c r="P24" s="367">
        <f t="shared" si="7"/>
        <v>20</v>
      </c>
      <c r="Q24" s="367">
        <f t="shared" si="7"/>
        <v>7</v>
      </c>
      <c r="R24" s="367">
        <f t="shared" si="7"/>
        <v>4</v>
      </c>
      <c r="S24" s="367">
        <f t="shared" si="7"/>
        <v>0</v>
      </c>
      <c r="T24" s="367">
        <f t="shared" si="7"/>
        <v>0</v>
      </c>
      <c r="U24" s="367">
        <f t="shared" si="7"/>
        <v>0</v>
      </c>
      <c r="W24" s="366"/>
    </row>
    <row r="25" spans="1:23" s="64" customFormat="1" ht="18.2" customHeight="1" x14ac:dyDescent="0.25">
      <c r="A25" s="726"/>
      <c r="B25" s="716"/>
      <c r="C25" s="369" t="s">
        <v>486</v>
      </c>
      <c r="D25" s="368">
        <f t="shared" si="0"/>
        <v>229</v>
      </c>
      <c r="E25" s="367">
        <v>13</v>
      </c>
      <c r="F25" s="367">
        <v>26</v>
      </c>
      <c r="G25" s="367">
        <v>24</v>
      </c>
      <c r="H25" s="367">
        <v>22</v>
      </c>
      <c r="I25" s="367">
        <v>31</v>
      </c>
      <c r="J25" s="367">
        <v>16</v>
      </c>
      <c r="K25" s="367">
        <v>21</v>
      </c>
      <c r="L25" s="367">
        <v>16</v>
      </c>
      <c r="M25" s="367">
        <v>12</v>
      </c>
      <c r="N25" s="367">
        <v>12</v>
      </c>
      <c r="O25" s="367">
        <v>10</v>
      </c>
      <c r="P25" s="367">
        <v>16</v>
      </c>
      <c r="Q25" s="367">
        <v>6</v>
      </c>
      <c r="R25" s="367">
        <v>4</v>
      </c>
      <c r="S25" s="367">
        <v>0</v>
      </c>
      <c r="T25" s="367">
        <v>0</v>
      </c>
      <c r="U25" s="367">
        <v>0</v>
      </c>
      <c r="W25" s="366"/>
    </row>
    <row r="26" spans="1:23" s="64" customFormat="1" ht="18.2" customHeight="1" x14ac:dyDescent="0.25">
      <c r="A26" s="726"/>
      <c r="B26" s="716"/>
      <c r="C26" s="369" t="s">
        <v>485</v>
      </c>
      <c r="D26" s="368">
        <f t="shared" si="0"/>
        <v>108</v>
      </c>
      <c r="E26" s="367">
        <v>12</v>
      </c>
      <c r="F26" s="367">
        <v>4</v>
      </c>
      <c r="G26" s="367">
        <v>12</v>
      </c>
      <c r="H26" s="367">
        <v>12</v>
      </c>
      <c r="I26" s="367">
        <v>25</v>
      </c>
      <c r="J26" s="367">
        <v>7</v>
      </c>
      <c r="K26" s="367">
        <v>10</v>
      </c>
      <c r="L26" s="367">
        <v>6</v>
      </c>
      <c r="M26" s="367">
        <v>6</v>
      </c>
      <c r="N26" s="367">
        <v>5</v>
      </c>
      <c r="O26" s="367">
        <v>4</v>
      </c>
      <c r="P26" s="367">
        <v>4</v>
      </c>
      <c r="Q26" s="367">
        <v>1</v>
      </c>
      <c r="R26" s="367">
        <v>0</v>
      </c>
      <c r="S26" s="367">
        <v>0</v>
      </c>
      <c r="T26" s="367">
        <v>0</v>
      </c>
      <c r="U26" s="367">
        <v>0</v>
      </c>
      <c r="W26" s="366"/>
    </row>
    <row r="27" spans="1:23" s="64" customFormat="1" ht="18.2" customHeight="1" x14ac:dyDescent="0.25">
      <c r="A27" s="726"/>
      <c r="B27" s="716" t="s">
        <v>155</v>
      </c>
      <c r="C27" s="369" t="s">
        <v>487</v>
      </c>
      <c r="D27" s="368">
        <f t="shared" si="0"/>
        <v>380</v>
      </c>
      <c r="E27" s="367">
        <f t="shared" ref="E27:U27" si="8">SUM(E28:E29)</f>
        <v>23</v>
      </c>
      <c r="F27" s="367">
        <f t="shared" si="8"/>
        <v>29</v>
      </c>
      <c r="G27" s="367">
        <f t="shared" si="8"/>
        <v>38</v>
      </c>
      <c r="H27" s="367">
        <f t="shared" si="8"/>
        <v>47</v>
      </c>
      <c r="I27" s="367">
        <f t="shared" si="8"/>
        <v>29</v>
      </c>
      <c r="J27" s="367">
        <f t="shared" si="8"/>
        <v>26</v>
      </c>
      <c r="K27" s="367">
        <f t="shared" si="8"/>
        <v>27</v>
      </c>
      <c r="L27" s="367">
        <f t="shared" si="8"/>
        <v>22</v>
      </c>
      <c r="M27" s="367">
        <f t="shared" si="8"/>
        <v>37</v>
      </c>
      <c r="N27" s="367">
        <f t="shared" si="8"/>
        <v>26</v>
      </c>
      <c r="O27" s="367">
        <f t="shared" si="8"/>
        <v>20</v>
      </c>
      <c r="P27" s="367">
        <f t="shared" si="8"/>
        <v>30</v>
      </c>
      <c r="Q27" s="367">
        <f t="shared" si="8"/>
        <v>16</v>
      </c>
      <c r="R27" s="367">
        <f t="shared" si="8"/>
        <v>7</v>
      </c>
      <c r="S27" s="367">
        <f t="shared" si="8"/>
        <v>1</v>
      </c>
      <c r="T27" s="367">
        <f t="shared" si="8"/>
        <v>1</v>
      </c>
      <c r="U27" s="367">
        <f t="shared" si="8"/>
        <v>1</v>
      </c>
      <c r="V27" s="371"/>
      <c r="W27" s="366"/>
    </row>
    <row r="28" spans="1:23" s="64" customFormat="1" ht="18.2" customHeight="1" x14ac:dyDescent="0.25">
      <c r="A28" s="726"/>
      <c r="B28" s="716"/>
      <c r="C28" s="369" t="s">
        <v>486</v>
      </c>
      <c r="D28" s="368">
        <f t="shared" si="0"/>
        <v>228</v>
      </c>
      <c r="E28" s="367">
        <v>12</v>
      </c>
      <c r="F28" s="367">
        <v>15</v>
      </c>
      <c r="G28" s="367">
        <v>23</v>
      </c>
      <c r="H28" s="367">
        <v>21</v>
      </c>
      <c r="I28" s="367">
        <v>20</v>
      </c>
      <c r="J28" s="367">
        <v>17</v>
      </c>
      <c r="K28" s="367">
        <v>20</v>
      </c>
      <c r="L28" s="367">
        <v>13</v>
      </c>
      <c r="M28" s="367">
        <v>18</v>
      </c>
      <c r="N28" s="367">
        <v>20</v>
      </c>
      <c r="O28" s="367">
        <v>11</v>
      </c>
      <c r="P28" s="367">
        <v>18</v>
      </c>
      <c r="Q28" s="367">
        <v>13</v>
      </c>
      <c r="R28" s="367">
        <v>4</v>
      </c>
      <c r="S28" s="367">
        <v>1</v>
      </c>
      <c r="T28" s="367">
        <v>1</v>
      </c>
      <c r="U28" s="367">
        <v>1</v>
      </c>
      <c r="W28" s="366"/>
    </row>
    <row r="29" spans="1:23" s="64" customFormat="1" ht="18.2" customHeight="1" x14ac:dyDescent="0.25">
      <c r="A29" s="726"/>
      <c r="B29" s="716"/>
      <c r="C29" s="369" t="s">
        <v>485</v>
      </c>
      <c r="D29" s="368">
        <f t="shared" si="0"/>
        <v>152</v>
      </c>
      <c r="E29" s="367">
        <v>11</v>
      </c>
      <c r="F29" s="367">
        <v>14</v>
      </c>
      <c r="G29" s="367">
        <v>15</v>
      </c>
      <c r="H29" s="367">
        <v>26</v>
      </c>
      <c r="I29" s="367">
        <v>9</v>
      </c>
      <c r="J29" s="367">
        <v>9</v>
      </c>
      <c r="K29" s="367">
        <v>7</v>
      </c>
      <c r="L29" s="367">
        <v>9</v>
      </c>
      <c r="M29" s="367">
        <v>19</v>
      </c>
      <c r="N29" s="367">
        <v>6</v>
      </c>
      <c r="O29" s="367">
        <v>9</v>
      </c>
      <c r="P29" s="367">
        <v>12</v>
      </c>
      <c r="Q29" s="367">
        <v>3</v>
      </c>
      <c r="R29" s="367">
        <v>3</v>
      </c>
      <c r="S29" s="367">
        <v>0</v>
      </c>
      <c r="T29" s="367">
        <v>0</v>
      </c>
      <c r="U29" s="367">
        <v>0</v>
      </c>
      <c r="W29" s="366"/>
    </row>
    <row r="30" spans="1:23" s="64" customFormat="1" ht="18.2" customHeight="1" x14ac:dyDescent="0.25">
      <c r="A30" s="726" t="s">
        <v>540</v>
      </c>
      <c r="B30" s="716" t="s">
        <v>154</v>
      </c>
      <c r="C30" s="369" t="s">
        <v>487</v>
      </c>
      <c r="D30" s="368">
        <f t="shared" si="0"/>
        <v>850</v>
      </c>
      <c r="E30" s="367">
        <f t="shared" ref="E30:U30" si="9">SUM(E31:E32)</f>
        <v>78</v>
      </c>
      <c r="F30" s="367">
        <f t="shared" si="9"/>
        <v>95</v>
      </c>
      <c r="G30" s="367">
        <f t="shared" si="9"/>
        <v>78</v>
      </c>
      <c r="H30" s="367">
        <f t="shared" si="9"/>
        <v>76</v>
      </c>
      <c r="I30" s="367">
        <f t="shared" si="9"/>
        <v>100</v>
      </c>
      <c r="J30" s="367">
        <f t="shared" si="9"/>
        <v>84</v>
      </c>
      <c r="K30" s="367">
        <f t="shared" si="9"/>
        <v>59</v>
      </c>
      <c r="L30" s="367">
        <f t="shared" si="9"/>
        <v>63</v>
      </c>
      <c r="M30" s="367">
        <f t="shared" si="9"/>
        <v>59</v>
      </c>
      <c r="N30" s="367">
        <f t="shared" si="9"/>
        <v>52</v>
      </c>
      <c r="O30" s="367">
        <f t="shared" si="9"/>
        <v>45</v>
      </c>
      <c r="P30" s="367">
        <f t="shared" si="9"/>
        <v>35</v>
      </c>
      <c r="Q30" s="367">
        <f t="shared" si="9"/>
        <v>19</v>
      </c>
      <c r="R30" s="367">
        <f t="shared" si="9"/>
        <v>5</v>
      </c>
      <c r="S30" s="367">
        <f t="shared" si="9"/>
        <v>1</v>
      </c>
      <c r="T30" s="367">
        <f t="shared" si="9"/>
        <v>0</v>
      </c>
      <c r="U30" s="367">
        <f t="shared" si="9"/>
        <v>1</v>
      </c>
      <c r="W30" s="366"/>
    </row>
    <row r="31" spans="1:23" s="64" customFormat="1" ht="18.2" customHeight="1" x14ac:dyDescent="0.25">
      <c r="A31" s="726"/>
      <c r="B31" s="716"/>
      <c r="C31" s="369" t="s">
        <v>486</v>
      </c>
      <c r="D31" s="368">
        <f t="shared" si="0"/>
        <v>456</v>
      </c>
      <c r="E31" s="367">
        <v>39</v>
      </c>
      <c r="F31" s="367">
        <v>51</v>
      </c>
      <c r="G31" s="367">
        <v>31</v>
      </c>
      <c r="H31" s="367">
        <v>41</v>
      </c>
      <c r="I31" s="367">
        <v>46</v>
      </c>
      <c r="J31" s="367">
        <v>43</v>
      </c>
      <c r="K31" s="367">
        <v>37</v>
      </c>
      <c r="L31" s="367">
        <v>35</v>
      </c>
      <c r="M31" s="367">
        <v>35</v>
      </c>
      <c r="N31" s="367">
        <v>26</v>
      </c>
      <c r="O31" s="367">
        <v>31</v>
      </c>
      <c r="P31" s="367">
        <v>23</v>
      </c>
      <c r="Q31" s="367">
        <v>14</v>
      </c>
      <c r="R31" s="367">
        <v>2</v>
      </c>
      <c r="S31" s="367">
        <v>1</v>
      </c>
      <c r="T31" s="367">
        <v>0</v>
      </c>
      <c r="U31" s="367">
        <v>1</v>
      </c>
      <c r="W31" s="366"/>
    </row>
    <row r="32" spans="1:23" s="64" customFormat="1" ht="18.2" customHeight="1" x14ac:dyDescent="0.25">
      <c r="A32" s="726"/>
      <c r="B32" s="716"/>
      <c r="C32" s="369" t="s">
        <v>485</v>
      </c>
      <c r="D32" s="368">
        <f t="shared" si="0"/>
        <v>394</v>
      </c>
      <c r="E32" s="367">
        <v>39</v>
      </c>
      <c r="F32" s="367">
        <v>44</v>
      </c>
      <c r="G32" s="367">
        <v>47</v>
      </c>
      <c r="H32" s="367">
        <v>35</v>
      </c>
      <c r="I32" s="367">
        <v>54</v>
      </c>
      <c r="J32" s="367">
        <v>41</v>
      </c>
      <c r="K32" s="367">
        <v>22</v>
      </c>
      <c r="L32" s="367">
        <v>28</v>
      </c>
      <c r="M32" s="367">
        <v>24</v>
      </c>
      <c r="N32" s="367">
        <v>26</v>
      </c>
      <c r="O32" s="367">
        <v>14</v>
      </c>
      <c r="P32" s="367">
        <v>12</v>
      </c>
      <c r="Q32" s="367">
        <v>5</v>
      </c>
      <c r="R32" s="367">
        <v>3</v>
      </c>
      <c r="S32" s="367">
        <v>0</v>
      </c>
      <c r="T32" s="367">
        <v>0</v>
      </c>
      <c r="U32" s="367">
        <v>0</v>
      </c>
      <c r="W32" s="366"/>
    </row>
    <row r="33" spans="1:23" s="64" customFormat="1" ht="18.2" customHeight="1" x14ac:dyDescent="0.25">
      <c r="A33" s="726"/>
      <c r="B33" s="716" t="s">
        <v>155</v>
      </c>
      <c r="C33" s="369" t="s">
        <v>487</v>
      </c>
      <c r="D33" s="368">
        <f t="shared" si="0"/>
        <v>899</v>
      </c>
      <c r="E33" s="367">
        <f t="shared" ref="E33:U33" si="10">SUM(E34:E35)</f>
        <v>83</v>
      </c>
      <c r="F33" s="367">
        <f t="shared" si="10"/>
        <v>85</v>
      </c>
      <c r="G33" s="367">
        <f t="shared" si="10"/>
        <v>69</v>
      </c>
      <c r="H33" s="367">
        <f t="shared" si="10"/>
        <v>84</v>
      </c>
      <c r="I33" s="367">
        <f t="shared" si="10"/>
        <v>78</v>
      </c>
      <c r="J33" s="367">
        <f t="shared" si="10"/>
        <v>78</v>
      </c>
      <c r="K33" s="367">
        <f t="shared" si="10"/>
        <v>79</v>
      </c>
      <c r="L33" s="367">
        <f t="shared" si="10"/>
        <v>85</v>
      </c>
      <c r="M33" s="367">
        <f t="shared" si="10"/>
        <v>73</v>
      </c>
      <c r="N33" s="367">
        <f t="shared" si="10"/>
        <v>57</v>
      </c>
      <c r="O33" s="367">
        <f t="shared" si="10"/>
        <v>48</v>
      </c>
      <c r="P33" s="367">
        <f t="shared" si="10"/>
        <v>45</v>
      </c>
      <c r="Q33" s="367">
        <f t="shared" si="10"/>
        <v>21</v>
      </c>
      <c r="R33" s="367">
        <f t="shared" si="10"/>
        <v>10</v>
      </c>
      <c r="S33" s="367">
        <f t="shared" si="10"/>
        <v>2</v>
      </c>
      <c r="T33" s="367">
        <f t="shared" si="10"/>
        <v>1</v>
      </c>
      <c r="U33" s="367">
        <f t="shared" si="10"/>
        <v>1</v>
      </c>
      <c r="W33" s="366"/>
    </row>
    <row r="34" spans="1:23" s="64" customFormat="1" ht="18.2" customHeight="1" x14ac:dyDescent="0.25">
      <c r="A34" s="726"/>
      <c r="B34" s="716"/>
      <c r="C34" s="369" t="s">
        <v>486</v>
      </c>
      <c r="D34" s="368">
        <f t="shared" si="0"/>
        <v>455</v>
      </c>
      <c r="E34" s="367">
        <v>48</v>
      </c>
      <c r="F34" s="367">
        <v>40</v>
      </c>
      <c r="G34" s="367">
        <v>35</v>
      </c>
      <c r="H34" s="367">
        <v>34</v>
      </c>
      <c r="I34" s="367">
        <v>36</v>
      </c>
      <c r="J34" s="367">
        <v>43</v>
      </c>
      <c r="K34" s="367">
        <v>41</v>
      </c>
      <c r="L34" s="367">
        <v>39</v>
      </c>
      <c r="M34" s="367">
        <v>32</v>
      </c>
      <c r="N34" s="367">
        <v>29</v>
      </c>
      <c r="O34" s="367">
        <v>31</v>
      </c>
      <c r="P34" s="367">
        <v>29</v>
      </c>
      <c r="Q34" s="367">
        <v>9</v>
      </c>
      <c r="R34" s="367">
        <v>7</v>
      </c>
      <c r="S34" s="367">
        <v>2</v>
      </c>
      <c r="T34" s="367">
        <v>0</v>
      </c>
      <c r="U34" s="367">
        <v>0</v>
      </c>
      <c r="W34" s="366"/>
    </row>
    <row r="35" spans="1:23" s="64" customFormat="1" ht="18.2" customHeight="1" x14ac:dyDescent="0.25">
      <c r="A35" s="726"/>
      <c r="B35" s="716"/>
      <c r="C35" s="369" t="s">
        <v>485</v>
      </c>
      <c r="D35" s="368">
        <f t="shared" si="0"/>
        <v>444</v>
      </c>
      <c r="E35" s="367">
        <v>35</v>
      </c>
      <c r="F35" s="367">
        <v>45</v>
      </c>
      <c r="G35" s="367">
        <v>34</v>
      </c>
      <c r="H35" s="367">
        <v>50</v>
      </c>
      <c r="I35" s="367">
        <v>42</v>
      </c>
      <c r="J35" s="367">
        <v>35</v>
      </c>
      <c r="K35" s="367">
        <v>38</v>
      </c>
      <c r="L35" s="367">
        <v>46</v>
      </c>
      <c r="M35" s="367">
        <v>41</v>
      </c>
      <c r="N35" s="367">
        <v>28</v>
      </c>
      <c r="O35" s="367">
        <v>17</v>
      </c>
      <c r="P35" s="367">
        <v>16</v>
      </c>
      <c r="Q35" s="367">
        <v>12</v>
      </c>
      <c r="R35" s="367">
        <v>3</v>
      </c>
      <c r="S35" s="367">
        <v>0</v>
      </c>
      <c r="T35" s="367">
        <v>1</v>
      </c>
      <c r="U35" s="367">
        <v>1</v>
      </c>
      <c r="W35" s="366"/>
    </row>
    <row r="36" spans="1:23" s="64" customFormat="1" ht="18.2" customHeight="1" x14ac:dyDescent="0.25">
      <c r="A36" s="726" t="s">
        <v>539</v>
      </c>
      <c r="B36" s="716" t="s">
        <v>154</v>
      </c>
      <c r="C36" s="369" t="s">
        <v>487</v>
      </c>
      <c r="D36" s="368">
        <f t="shared" si="0"/>
        <v>4424</v>
      </c>
      <c r="E36" s="367">
        <f t="shared" ref="E36:U36" si="11">SUM(E37:E38)</f>
        <v>339</v>
      </c>
      <c r="F36" s="367">
        <f t="shared" si="11"/>
        <v>217</v>
      </c>
      <c r="G36" s="367">
        <f t="shared" si="11"/>
        <v>245</v>
      </c>
      <c r="H36" s="367">
        <f t="shared" si="11"/>
        <v>284</v>
      </c>
      <c r="I36" s="367">
        <f t="shared" si="11"/>
        <v>352</v>
      </c>
      <c r="J36" s="367">
        <f t="shared" si="11"/>
        <v>360</v>
      </c>
      <c r="K36" s="367">
        <f t="shared" si="11"/>
        <v>367</v>
      </c>
      <c r="L36" s="367">
        <f t="shared" si="11"/>
        <v>357</v>
      </c>
      <c r="M36" s="367">
        <f t="shared" si="11"/>
        <v>355</v>
      </c>
      <c r="N36" s="367">
        <f t="shared" si="11"/>
        <v>375</v>
      </c>
      <c r="O36" s="367">
        <f t="shared" si="11"/>
        <v>319</v>
      </c>
      <c r="P36" s="367">
        <f t="shared" si="11"/>
        <v>288</v>
      </c>
      <c r="Q36" s="367">
        <f t="shared" si="11"/>
        <v>257</v>
      </c>
      <c r="R36" s="367">
        <f t="shared" si="11"/>
        <v>143</v>
      </c>
      <c r="S36" s="367">
        <f t="shared" si="11"/>
        <v>61</v>
      </c>
      <c r="T36" s="367">
        <f t="shared" si="11"/>
        <v>60</v>
      </c>
      <c r="U36" s="367">
        <f t="shared" si="11"/>
        <v>45</v>
      </c>
      <c r="W36" s="366"/>
    </row>
    <row r="37" spans="1:23" s="64" customFormat="1" ht="18.2" customHeight="1" x14ac:dyDescent="0.25">
      <c r="A37" s="726"/>
      <c r="B37" s="716"/>
      <c r="C37" s="369" t="s">
        <v>486</v>
      </c>
      <c r="D37" s="368">
        <f t="shared" si="0"/>
        <v>84</v>
      </c>
      <c r="E37" s="367">
        <v>7</v>
      </c>
      <c r="F37" s="367">
        <v>4</v>
      </c>
      <c r="G37" s="367">
        <v>6</v>
      </c>
      <c r="H37" s="367">
        <v>6</v>
      </c>
      <c r="I37" s="367">
        <v>7</v>
      </c>
      <c r="J37" s="367">
        <v>12</v>
      </c>
      <c r="K37" s="367">
        <v>5</v>
      </c>
      <c r="L37" s="367">
        <v>3</v>
      </c>
      <c r="M37" s="367">
        <v>5</v>
      </c>
      <c r="N37" s="367">
        <v>5</v>
      </c>
      <c r="O37" s="367">
        <v>5</v>
      </c>
      <c r="P37" s="367">
        <v>6</v>
      </c>
      <c r="Q37" s="367">
        <v>8</v>
      </c>
      <c r="R37" s="367">
        <v>3</v>
      </c>
      <c r="S37" s="367">
        <v>1</v>
      </c>
      <c r="T37" s="367">
        <v>0</v>
      </c>
      <c r="U37" s="367">
        <v>1</v>
      </c>
      <c r="W37" s="366"/>
    </row>
    <row r="38" spans="1:23" s="64" customFormat="1" ht="18.2" customHeight="1" x14ac:dyDescent="0.25">
      <c r="A38" s="726"/>
      <c r="B38" s="716"/>
      <c r="C38" s="369" t="s">
        <v>485</v>
      </c>
      <c r="D38" s="368">
        <f t="shared" si="0"/>
        <v>4340</v>
      </c>
      <c r="E38" s="367">
        <v>332</v>
      </c>
      <c r="F38" s="367">
        <v>213</v>
      </c>
      <c r="G38" s="367">
        <v>239</v>
      </c>
      <c r="H38" s="367">
        <v>278</v>
      </c>
      <c r="I38" s="367">
        <v>345</v>
      </c>
      <c r="J38" s="367">
        <v>348</v>
      </c>
      <c r="K38" s="367">
        <v>362</v>
      </c>
      <c r="L38" s="367">
        <v>354</v>
      </c>
      <c r="M38" s="367">
        <v>350</v>
      </c>
      <c r="N38" s="367">
        <v>370</v>
      </c>
      <c r="O38" s="367">
        <v>314</v>
      </c>
      <c r="P38" s="367">
        <v>282</v>
      </c>
      <c r="Q38" s="367">
        <v>249</v>
      </c>
      <c r="R38" s="367">
        <v>140</v>
      </c>
      <c r="S38" s="367">
        <v>60</v>
      </c>
      <c r="T38" s="367">
        <v>60</v>
      </c>
      <c r="U38" s="367">
        <v>44</v>
      </c>
      <c r="W38" s="366"/>
    </row>
    <row r="39" spans="1:23" s="64" customFormat="1" ht="18.2" customHeight="1" x14ac:dyDescent="0.25">
      <c r="A39" s="726"/>
      <c r="B39" s="716" t="s">
        <v>155</v>
      </c>
      <c r="C39" s="369" t="s">
        <v>487</v>
      </c>
      <c r="D39" s="368">
        <f t="shared" si="0"/>
        <v>3806</v>
      </c>
      <c r="E39" s="367">
        <f t="shared" ref="E39:U39" si="12">SUM(E40:E41)</f>
        <v>356</v>
      </c>
      <c r="F39" s="367">
        <f t="shared" si="12"/>
        <v>222</v>
      </c>
      <c r="G39" s="367">
        <f t="shared" si="12"/>
        <v>218</v>
      </c>
      <c r="H39" s="367">
        <f t="shared" si="12"/>
        <v>292</v>
      </c>
      <c r="I39" s="367">
        <f t="shared" si="12"/>
        <v>353</v>
      </c>
      <c r="J39" s="367">
        <f t="shared" si="12"/>
        <v>311</v>
      </c>
      <c r="K39" s="367">
        <f t="shared" si="12"/>
        <v>237</v>
      </c>
      <c r="L39" s="367">
        <f t="shared" si="12"/>
        <v>250</v>
      </c>
      <c r="M39" s="367">
        <f t="shared" si="12"/>
        <v>255</v>
      </c>
      <c r="N39" s="367">
        <f t="shared" si="12"/>
        <v>260</v>
      </c>
      <c r="O39" s="367">
        <f t="shared" si="12"/>
        <v>245</v>
      </c>
      <c r="P39" s="367">
        <f t="shared" si="12"/>
        <v>237</v>
      </c>
      <c r="Q39" s="367">
        <f t="shared" si="12"/>
        <v>195</v>
      </c>
      <c r="R39" s="367">
        <f t="shared" si="12"/>
        <v>164</v>
      </c>
      <c r="S39" s="367">
        <f t="shared" si="12"/>
        <v>72</v>
      </c>
      <c r="T39" s="367">
        <f t="shared" si="12"/>
        <v>66</v>
      </c>
      <c r="U39" s="367">
        <f t="shared" si="12"/>
        <v>73</v>
      </c>
      <c r="W39" s="366"/>
    </row>
    <row r="40" spans="1:23" s="64" customFormat="1" ht="18.2" customHeight="1" x14ac:dyDescent="0.25">
      <c r="A40" s="726"/>
      <c r="B40" s="716"/>
      <c r="C40" s="369" t="s">
        <v>486</v>
      </c>
      <c r="D40" s="368">
        <f t="shared" si="0"/>
        <v>116</v>
      </c>
      <c r="E40" s="367">
        <v>6</v>
      </c>
      <c r="F40" s="367">
        <v>5</v>
      </c>
      <c r="G40" s="367">
        <v>6</v>
      </c>
      <c r="H40" s="367">
        <v>12</v>
      </c>
      <c r="I40" s="367">
        <v>16</v>
      </c>
      <c r="J40" s="367">
        <v>15</v>
      </c>
      <c r="K40" s="367">
        <v>16</v>
      </c>
      <c r="L40" s="367">
        <v>4</v>
      </c>
      <c r="M40" s="367">
        <v>6</v>
      </c>
      <c r="N40" s="367">
        <v>5</v>
      </c>
      <c r="O40" s="367">
        <v>11</v>
      </c>
      <c r="P40" s="367">
        <v>10</v>
      </c>
      <c r="Q40" s="367">
        <v>4</v>
      </c>
      <c r="R40" s="367">
        <v>0</v>
      </c>
      <c r="S40" s="367">
        <v>0</v>
      </c>
      <c r="T40" s="367">
        <v>0</v>
      </c>
      <c r="U40" s="367">
        <v>0</v>
      </c>
      <c r="W40" s="366"/>
    </row>
    <row r="41" spans="1:23" s="361" customFormat="1" ht="18.2" customHeight="1" thickBot="1" x14ac:dyDescent="0.3">
      <c r="A41" s="727"/>
      <c r="B41" s="728"/>
      <c r="C41" s="365" t="s">
        <v>485</v>
      </c>
      <c r="D41" s="364">
        <f t="shared" si="0"/>
        <v>3690</v>
      </c>
      <c r="E41" s="363">
        <v>350</v>
      </c>
      <c r="F41" s="363">
        <v>217</v>
      </c>
      <c r="G41" s="363">
        <v>212</v>
      </c>
      <c r="H41" s="363">
        <v>280</v>
      </c>
      <c r="I41" s="363">
        <v>337</v>
      </c>
      <c r="J41" s="363">
        <v>296</v>
      </c>
      <c r="K41" s="363">
        <v>221</v>
      </c>
      <c r="L41" s="363">
        <v>246</v>
      </c>
      <c r="M41" s="363">
        <v>249</v>
      </c>
      <c r="N41" s="363">
        <v>255</v>
      </c>
      <c r="O41" s="363">
        <v>234</v>
      </c>
      <c r="P41" s="363">
        <v>227</v>
      </c>
      <c r="Q41" s="363">
        <v>191</v>
      </c>
      <c r="R41" s="363">
        <v>164</v>
      </c>
      <c r="S41" s="363">
        <v>72</v>
      </c>
      <c r="T41" s="363">
        <v>66</v>
      </c>
      <c r="U41" s="363">
        <v>73</v>
      </c>
      <c r="W41" s="362"/>
    </row>
    <row r="42" spans="1:23" s="64" customFormat="1" ht="21.95" customHeight="1" x14ac:dyDescent="0.25">
      <c r="A42" s="54"/>
      <c r="B42" s="54"/>
      <c r="C42" s="54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3" s="64" customFormat="1" ht="21.95" customHeight="1" x14ac:dyDescent="0.25">
      <c r="A43" s="54"/>
      <c r="B43" s="5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3" s="64" customFormat="1" ht="21.95" customHeight="1" x14ac:dyDescent="0.25">
      <c r="A44" s="54"/>
      <c r="B44" s="5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3" s="64" customFormat="1" ht="21.95" customHeight="1" x14ac:dyDescent="0.25">
      <c r="A45" s="54"/>
      <c r="B45" s="5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3" s="64" customFormat="1" ht="21.95" customHeight="1" x14ac:dyDescent="0.25">
      <c r="A46" s="54"/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3" s="64" customFormat="1" ht="21.95" customHeight="1" x14ac:dyDescent="0.25">
      <c r="A47" s="54"/>
      <c r="B47" s="54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3" s="64" customFormat="1" ht="21.95" customHeight="1" x14ac:dyDescent="0.25">
      <c r="A48" s="54"/>
      <c r="B48" s="54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1" s="64" customFormat="1" ht="21.95" customHeight="1" x14ac:dyDescent="0.25">
      <c r="A49" s="54"/>
      <c r="B49" s="5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1" s="64" customFormat="1" ht="21.95" customHeight="1" x14ac:dyDescent="0.25">
      <c r="A50" s="54"/>
      <c r="B50" s="54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1" s="64" customFormat="1" ht="21.95" customHeight="1" x14ac:dyDescent="0.25">
      <c r="A51" s="54"/>
      <c r="B51" s="54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1" s="64" customFormat="1" ht="21.95" customHeight="1" x14ac:dyDescent="0.25">
      <c r="A52" s="54"/>
      <c r="B52" s="54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1" s="64" customFormat="1" ht="21.95" customHeight="1" x14ac:dyDescent="0.25">
      <c r="A53" s="54"/>
      <c r="B53" s="54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1" s="64" customFormat="1" ht="21.95" customHeight="1" x14ac:dyDescent="0.25">
      <c r="A54" s="54"/>
      <c r="B54" s="54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1" s="64" customFormat="1" ht="21.95" customHeight="1" x14ac:dyDescent="0.25">
      <c r="A55" s="54"/>
      <c r="B55" s="5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1" s="64" customFormat="1" ht="21.95" customHeight="1" x14ac:dyDescent="0.25">
      <c r="A56" s="54"/>
      <c r="B56" s="54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1" s="64" customFormat="1" ht="21.95" customHeight="1" x14ac:dyDescent="0.25">
      <c r="A57" s="54"/>
      <c r="B57" s="54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1" s="64" customFormat="1" ht="21.95" customHeight="1" x14ac:dyDescent="0.25">
      <c r="A58" s="54"/>
      <c r="B58" s="5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1" ht="21.95" customHeight="1" x14ac:dyDescent="0.25">
      <c r="C59" s="2"/>
      <c r="J59" s="350"/>
      <c r="U59" s="3"/>
    </row>
    <row r="60" spans="1:21" ht="21.95" customHeight="1" x14ac:dyDescent="0.25">
      <c r="C60" s="2"/>
      <c r="J60" s="350"/>
      <c r="U60" s="3"/>
    </row>
    <row r="61" spans="1:21" ht="21.95" customHeight="1" x14ac:dyDescent="0.25">
      <c r="C61" s="2"/>
      <c r="J61" s="350"/>
      <c r="U61" s="3"/>
    </row>
    <row r="62" spans="1:21" ht="21.95" customHeight="1" x14ac:dyDescent="0.25">
      <c r="C62" s="2"/>
      <c r="J62" s="350"/>
      <c r="U62" s="3"/>
    </row>
    <row r="63" spans="1:21" ht="21.95" customHeight="1" x14ac:dyDescent="0.25">
      <c r="C63" s="2"/>
      <c r="J63" s="350"/>
      <c r="U63" s="3"/>
    </row>
    <row r="64" spans="1:21" ht="21.95" customHeight="1" x14ac:dyDescent="0.25">
      <c r="C64" s="2"/>
      <c r="J64" s="350"/>
      <c r="U64" s="3"/>
    </row>
    <row r="65" spans="3:21" ht="21.95" customHeight="1" x14ac:dyDescent="0.25">
      <c r="C65" s="2"/>
      <c r="J65" s="350"/>
      <c r="U65" s="3"/>
    </row>
    <row r="66" spans="3:21" ht="21.95" customHeight="1" x14ac:dyDescent="0.25">
      <c r="C66" s="2"/>
      <c r="J66" s="350"/>
      <c r="U66" s="3"/>
    </row>
    <row r="67" spans="3:21" ht="21.95" customHeight="1" x14ac:dyDescent="0.25">
      <c r="C67" s="2"/>
      <c r="J67" s="350"/>
      <c r="U67" s="3"/>
    </row>
    <row r="68" spans="3:21" ht="21.95" customHeight="1" x14ac:dyDescent="0.25">
      <c r="C68" s="2"/>
      <c r="J68" s="350"/>
      <c r="U68" s="3"/>
    </row>
    <row r="69" spans="3:21" ht="21.95" customHeight="1" x14ac:dyDescent="0.25">
      <c r="C69" s="2"/>
      <c r="J69" s="350"/>
      <c r="U69" s="3"/>
    </row>
    <row r="70" spans="3:21" ht="21.95" customHeight="1" x14ac:dyDescent="0.25">
      <c r="C70" s="2"/>
      <c r="J70" s="350"/>
      <c r="U70" s="3"/>
    </row>
    <row r="71" spans="3:21" ht="21.95" customHeight="1" x14ac:dyDescent="0.25">
      <c r="C71" s="2"/>
      <c r="J71" s="350"/>
      <c r="U71" s="3"/>
    </row>
    <row r="72" spans="3:21" ht="21.95" customHeight="1" x14ac:dyDescent="0.25">
      <c r="C72" s="2"/>
      <c r="J72" s="350"/>
      <c r="U72" s="3"/>
    </row>
    <row r="73" spans="3:21" ht="21.95" customHeight="1" x14ac:dyDescent="0.25">
      <c r="C73" s="2"/>
      <c r="J73" s="350"/>
      <c r="U73" s="3"/>
    </row>
    <row r="74" spans="3:21" ht="21.95" customHeight="1" x14ac:dyDescent="0.25">
      <c r="C74" s="2"/>
      <c r="J74" s="350"/>
      <c r="U74" s="3"/>
    </row>
    <row r="75" spans="3:21" ht="21.95" customHeight="1" x14ac:dyDescent="0.25">
      <c r="C75" s="2"/>
      <c r="J75" s="350"/>
      <c r="U75" s="3"/>
    </row>
    <row r="76" spans="3:21" ht="21.95" customHeight="1" x14ac:dyDescent="0.25">
      <c r="C76" s="2"/>
      <c r="J76" s="350"/>
      <c r="U76" s="3"/>
    </row>
    <row r="77" spans="3:21" ht="21.95" customHeight="1" x14ac:dyDescent="0.25">
      <c r="C77" s="2"/>
      <c r="J77" s="350"/>
      <c r="U77" s="3"/>
    </row>
    <row r="78" spans="3:21" ht="21.95" customHeight="1" x14ac:dyDescent="0.25">
      <c r="C78" s="2"/>
      <c r="J78" s="350"/>
      <c r="U78" s="3"/>
    </row>
    <row r="79" spans="3:21" ht="21.95" customHeight="1" x14ac:dyDescent="0.25">
      <c r="C79" s="2"/>
      <c r="J79" s="350"/>
      <c r="U79" s="3"/>
    </row>
    <row r="80" spans="3:21" ht="21.95" customHeight="1" x14ac:dyDescent="0.25">
      <c r="C80" s="2"/>
      <c r="J80" s="350"/>
      <c r="U80" s="3"/>
    </row>
    <row r="81" spans="3:21" ht="21.95" customHeight="1" x14ac:dyDescent="0.25">
      <c r="C81" s="2"/>
      <c r="J81" s="350"/>
      <c r="U81" s="3"/>
    </row>
  </sheetData>
  <sheetProtection selectLockedCells="1" selectUnlockedCells="1"/>
  <mergeCells count="20">
    <mergeCell ref="A2:I2"/>
    <mergeCell ref="J2:U2"/>
    <mergeCell ref="A6:A11"/>
    <mergeCell ref="B6:B8"/>
    <mergeCell ref="B9:B11"/>
    <mergeCell ref="A12:A17"/>
    <mergeCell ref="B12:B14"/>
    <mergeCell ref="B15:B17"/>
    <mergeCell ref="A18:A23"/>
    <mergeCell ref="B18:B20"/>
    <mergeCell ref="B21:B23"/>
    <mergeCell ref="A36:A41"/>
    <mergeCell ref="B36:B38"/>
    <mergeCell ref="B39:B41"/>
    <mergeCell ref="A24:A29"/>
    <mergeCell ref="B24:B26"/>
    <mergeCell ref="B27:B29"/>
    <mergeCell ref="A30:A35"/>
    <mergeCell ref="B30:B32"/>
    <mergeCell ref="B33:B3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view="pageBreakPreview" zoomScaleNormal="120" zoomScaleSheetLayoutView="100" workbookViewId="0">
      <selection activeCell="H2" sqref="H2:O2"/>
    </sheetView>
  </sheetViews>
  <sheetFormatPr defaultRowHeight="12.75" x14ac:dyDescent="0.25"/>
  <cols>
    <col min="1" max="1" width="11.625" style="376" customWidth="1"/>
    <col min="2" max="2" width="6.125" style="376" customWidth="1"/>
    <col min="3" max="3" width="16.625" style="376" customWidth="1"/>
    <col min="4" max="7" width="13.625" style="375" customWidth="1"/>
    <col min="8" max="15" width="11.125" style="375" customWidth="1"/>
    <col min="16" max="16384" width="9" style="375"/>
  </cols>
  <sheetData>
    <row r="1" spans="1:17" s="450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4"/>
      <c r="N1" s="55"/>
      <c r="O1" s="57" t="s">
        <v>0</v>
      </c>
    </row>
    <row r="2" spans="1:17" s="449" customFormat="1" ht="20.100000000000001" customHeight="1" x14ac:dyDescent="0.25">
      <c r="A2" s="769" t="s">
        <v>578</v>
      </c>
      <c r="B2" s="769"/>
      <c r="C2" s="769"/>
      <c r="D2" s="769"/>
      <c r="E2" s="769"/>
      <c r="F2" s="769"/>
      <c r="G2" s="769"/>
      <c r="H2" s="769" t="s">
        <v>577</v>
      </c>
      <c r="I2" s="769"/>
      <c r="J2" s="769"/>
      <c r="K2" s="769"/>
      <c r="L2" s="769"/>
      <c r="M2" s="769"/>
      <c r="N2" s="769"/>
      <c r="O2" s="769"/>
    </row>
    <row r="3" spans="1:17" s="376" customFormat="1" ht="15" customHeight="1" thickBot="1" x14ac:dyDescent="0.3">
      <c r="A3" s="448"/>
      <c r="B3" s="448"/>
      <c r="C3" s="447"/>
      <c r="D3" s="446"/>
      <c r="E3" s="445"/>
      <c r="F3" s="445"/>
      <c r="G3" s="445" t="s">
        <v>576</v>
      </c>
      <c r="H3" s="379"/>
      <c r="I3" s="379"/>
      <c r="J3" s="379"/>
      <c r="K3" s="379"/>
      <c r="L3" s="379"/>
      <c r="M3" s="379"/>
      <c r="N3" s="379"/>
      <c r="O3" s="92" t="s">
        <v>10</v>
      </c>
    </row>
    <row r="4" spans="1:17" s="437" customFormat="1" ht="12.95" customHeight="1" x14ac:dyDescent="0.2">
      <c r="A4" s="432"/>
      <c r="B4" s="431"/>
      <c r="C4" s="444"/>
      <c r="D4" s="429"/>
      <c r="E4" s="761" t="s">
        <v>567</v>
      </c>
      <c r="F4" s="762"/>
      <c r="G4" s="762"/>
      <c r="H4" s="755" t="s">
        <v>566</v>
      </c>
      <c r="I4" s="755"/>
      <c r="J4" s="755"/>
      <c r="K4" s="755"/>
      <c r="L4" s="755"/>
      <c r="M4" s="755"/>
      <c r="N4" s="755"/>
      <c r="O4" s="755"/>
    </row>
    <row r="5" spans="1:17" s="437" customFormat="1" ht="12.95" customHeight="1" x14ac:dyDescent="0.25">
      <c r="A5" s="737" t="s">
        <v>507</v>
      </c>
      <c r="B5" s="738" t="s">
        <v>193</v>
      </c>
      <c r="C5" s="756" t="s">
        <v>506</v>
      </c>
      <c r="D5" s="757" t="s">
        <v>194</v>
      </c>
      <c r="E5" s="770" t="s">
        <v>172</v>
      </c>
      <c r="F5" s="733" t="s">
        <v>575</v>
      </c>
      <c r="G5" s="739"/>
      <c r="H5" s="759" t="s">
        <v>574</v>
      </c>
      <c r="I5" s="759"/>
      <c r="J5" s="759"/>
      <c r="K5" s="739"/>
      <c r="L5" s="733" t="s">
        <v>573</v>
      </c>
      <c r="M5" s="739"/>
      <c r="N5" s="771" t="s">
        <v>572</v>
      </c>
      <c r="O5" s="734"/>
    </row>
    <row r="6" spans="1:17" s="437" customFormat="1" ht="12.95" customHeight="1" x14ac:dyDescent="0.25">
      <c r="A6" s="737"/>
      <c r="B6" s="738"/>
      <c r="C6" s="756"/>
      <c r="D6" s="757"/>
      <c r="E6" s="758"/>
      <c r="F6" s="742"/>
      <c r="G6" s="743"/>
      <c r="H6" s="760"/>
      <c r="I6" s="760"/>
      <c r="J6" s="760"/>
      <c r="K6" s="743"/>
      <c r="L6" s="742"/>
      <c r="M6" s="743"/>
      <c r="N6" s="735"/>
      <c r="O6" s="736"/>
    </row>
    <row r="7" spans="1:17" s="437" customFormat="1" ht="12.95" customHeight="1" x14ac:dyDescent="0.2">
      <c r="A7" s="443"/>
      <c r="C7" s="751" t="s">
        <v>557</v>
      </c>
      <c r="D7" s="422"/>
      <c r="E7" s="417"/>
      <c r="F7" s="415" t="s">
        <v>554</v>
      </c>
      <c r="G7" s="415" t="s">
        <v>553</v>
      </c>
      <c r="H7" s="759" t="s">
        <v>554</v>
      </c>
      <c r="I7" s="739"/>
      <c r="J7" s="733" t="s">
        <v>553</v>
      </c>
      <c r="K7" s="739"/>
      <c r="L7" s="415" t="s">
        <v>554</v>
      </c>
      <c r="M7" s="415" t="s">
        <v>553</v>
      </c>
      <c r="N7" s="415" t="s">
        <v>554</v>
      </c>
      <c r="O7" s="415" t="s">
        <v>571</v>
      </c>
    </row>
    <row r="8" spans="1:17" s="437" customFormat="1" ht="12.95" customHeight="1" x14ac:dyDescent="0.2">
      <c r="A8" s="420" t="s">
        <v>555</v>
      </c>
      <c r="B8" s="419" t="s">
        <v>40</v>
      </c>
      <c r="C8" s="751"/>
      <c r="D8" s="418" t="s">
        <v>41</v>
      </c>
      <c r="E8" s="417" t="s">
        <v>14</v>
      </c>
      <c r="F8" s="404" t="s">
        <v>75</v>
      </c>
      <c r="G8" s="404" t="s">
        <v>76</v>
      </c>
      <c r="H8" s="767" t="s">
        <v>75</v>
      </c>
      <c r="I8" s="741"/>
      <c r="J8" s="740" t="s">
        <v>76</v>
      </c>
      <c r="K8" s="741"/>
      <c r="L8" s="404" t="s">
        <v>75</v>
      </c>
      <c r="M8" s="404" t="s">
        <v>76</v>
      </c>
      <c r="N8" s="404" t="s">
        <v>75</v>
      </c>
      <c r="O8" s="758" t="s">
        <v>570</v>
      </c>
    </row>
    <row r="9" spans="1:17" s="437" customFormat="1" ht="14.1" customHeight="1" thickBot="1" x14ac:dyDescent="0.25">
      <c r="A9" s="413"/>
      <c r="B9" s="412"/>
      <c r="C9" s="752"/>
      <c r="D9" s="411"/>
      <c r="E9" s="410"/>
      <c r="F9" s="408"/>
      <c r="G9" s="408"/>
      <c r="H9" s="442"/>
      <c r="I9" s="440"/>
      <c r="J9" s="441"/>
      <c r="K9" s="440"/>
      <c r="L9" s="408"/>
      <c r="M9" s="408"/>
      <c r="N9" s="408"/>
      <c r="O9" s="768"/>
    </row>
    <row r="10" spans="1:17" s="437" customFormat="1" ht="20.65" customHeight="1" x14ac:dyDescent="0.25">
      <c r="A10" s="763" t="s">
        <v>569</v>
      </c>
      <c r="B10" s="765" t="s">
        <v>568</v>
      </c>
      <c r="C10" s="439" t="s">
        <v>487</v>
      </c>
      <c r="D10" s="438">
        <v>18630</v>
      </c>
      <c r="E10" s="178">
        <v>18607</v>
      </c>
      <c r="F10" s="178">
        <v>47</v>
      </c>
      <c r="G10" s="178">
        <v>44</v>
      </c>
      <c r="H10" s="132"/>
      <c r="I10" s="178">
        <v>601</v>
      </c>
      <c r="J10" s="132"/>
      <c r="K10" s="178">
        <v>917</v>
      </c>
      <c r="L10" s="178">
        <v>444</v>
      </c>
      <c r="M10" s="178">
        <v>249</v>
      </c>
      <c r="N10" s="178">
        <v>375</v>
      </c>
      <c r="O10" s="178">
        <v>93</v>
      </c>
      <c r="P10" s="414"/>
      <c r="Q10" s="414"/>
    </row>
    <row r="11" spans="1:17" s="437" customFormat="1" ht="20.65" customHeight="1" x14ac:dyDescent="0.25">
      <c r="A11" s="763"/>
      <c r="B11" s="765"/>
      <c r="C11" s="393" t="s">
        <v>486</v>
      </c>
      <c r="D11" s="438">
        <v>10800</v>
      </c>
      <c r="E11" s="178">
        <v>10784</v>
      </c>
      <c r="F11" s="79">
        <v>19</v>
      </c>
      <c r="G11" s="79">
        <v>21</v>
      </c>
      <c r="H11" s="132"/>
      <c r="I11" s="79">
        <v>310</v>
      </c>
      <c r="J11" s="132"/>
      <c r="K11" s="79">
        <v>535</v>
      </c>
      <c r="L11" s="79">
        <v>231</v>
      </c>
      <c r="M11" s="79">
        <v>135</v>
      </c>
      <c r="N11" s="79">
        <v>197</v>
      </c>
      <c r="O11" s="79">
        <v>50</v>
      </c>
      <c r="P11" s="414"/>
      <c r="Q11" s="414"/>
    </row>
    <row r="12" spans="1:17" s="437" customFormat="1" ht="20.65" customHeight="1" x14ac:dyDescent="0.25">
      <c r="A12" s="763"/>
      <c r="B12" s="765"/>
      <c r="C12" s="393" t="s">
        <v>485</v>
      </c>
      <c r="D12" s="438">
        <v>7830</v>
      </c>
      <c r="E12" s="178">
        <v>7823</v>
      </c>
      <c r="F12" s="79">
        <v>28</v>
      </c>
      <c r="G12" s="79">
        <v>23</v>
      </c>
      <c r="H12" s="132"/>
      <c r="I12" s="79">
        <v>291</v>
      </c>
      <c r="J12" s="132"/>
      <c r="K12" s="79">
        <v>382</v>
      </c>
      <c r="L12" s="79">
        <v>213</v>
      </c>
      <c r="M12" s="79">
        <v>114</v>
      </c>
      <c r="N12" s="79">
        <v>178</v>
      </c>
      <c r="O12" s="79">
        <v>43</v>
      </c>
      <c r="P12" s="414"/>
      <c r="Q12" s="414"/>
    </row>
    <row r="13" spans="1:17" s="437" customFormat="1" ht="20.65" customHeight="1" x14ac:dyDescent="0.25">
      <c r="A13" s="763"/>
      <c r="B13" s="765" t="s">
        <v>491</v>
      </c>
      <c r="C13" s="439" t="s">
        <v>487</v>
      </c>
      <c r="D13" s="438">
        <v>21014</v>
      </c>
      <c r="E13" s="178">
        <v>20918</v>
      </c>
      <c r="F13" s="178">
        <v>36</v>
      </c>
      <c r="G13" s="178">
        <v>20</v>
      </c>
      <c r="H13" s="132"/>
      <c r="I13" s="178">
        <v>747</v>
      </c>
      <c r="J13" s="132"/>
      <c r="K13" s="178">
        <v>880</v>
      </c>
      <c r="L13" s="178">
        <v>441</v>
      </c>
      <c r="M13" s="178">
        <v>214</v>
      </c>
      <c r="N13" s="178">
        <v>497</v>
      </c>
      <c r="O13" s="178">
        <v>93</v>
      </c>
      <c r="P13" s="414"/>
      <c r="Q13" s="414"/>
    </row>
    <row r="14" spans="1:17" s="437" customFormat="1" ht="20.65" customHeight="1" x14ac:dyDescent="0.25">
      <c r="A14" s="763"/>
      <c r="B14" s="765"/>
      <c r="C14" s="393" t="s">
        <v>486</v>
      </c>
      <c r="D14" s="438">
        <v>11262</v>
      </c>
      <c r="E14" s="178">
        <v>11196</v>
      </c>
      <c r="F14" s="79">
        <v>19</v>
      </c>
      <c r="G14" s="79">
        <v>11</v>
      </c>
      <c r="H14" s="132"/>
      <c r="I14" s="79">
        <v>390</v>
      </c>
      <c r="J14" s="132"/>
      <c r="K14" s="79">
        <v>506</v>
      </c>
      <c r="L14" s="79">
        <v>259</v>
      </c>
      <c r="M14" s="79">
        <v>126</v>
      </c>
      <c r="N14" s="79">
        <v>238</v>
      </c>
      <c r="O14" s="79">
        <v>49</v>
      </c>
      <c r="P14" s="414"/>
      <c r="Q14" s="414"/>
    </row>
    <row r="15" spans="1:17" s="437" customFormat="1" ht="20.65" customHeight="1" thickBot="1" x14ac:dyDescent="0.3">
      <c r="A15" s="764"/>
      <c r="B15" s="766"/>
      <c r="C15" s="393" t="s">
        <v>485</v>
      </c>
      <c r="D15" s="438">
        <v>9752</v>
      </c>
      <c r="E15" s="178">
        <v>9722</v>
      </c>
      <c r="F15" s="79">
        <v>17</v>
      </c>
      <c r="G15" s="79">
        <v>9</v>
      </c>
      <c r="H15" s="132"/>
      <c r="I15" s="79">
        <v>357</v>
      </c>
      <c r="J15" s="132"/>
      <c r="K15" s="79">
        <v>374</v>
      </c>
      <c r="L15" s="79">
        <v>182</v>
      </c>
      <c r="M15" s="79">
        <v>88</v>
      </c>
      <c r="N15" s="79">
        <v>259</v>
      </c>
      <c r="O15" s="79">
        <v>44</v>
      </c>
      <c r="P15" s="414"/>
      <c r="Q15" s="414"/>
    </row>
    <row r="16" spans="1:17" s="398" customFormat="1" ht="12.95" customHeight="1" thickBot="1" x14ac:dyDescent="0.3">
      <c r="A16" s="436"/>
      <c r="B16" s="436"/>
      <c r="C16" s="435"/>
      <c r="D16" s="433"/>
      <c r="E16" s="433"/>
      <c r="F16" s="433"/>
      <c r="G16" s="433"/>
      <c r="H16" s="434"/>
      <c r="I16" s="433"/>
      <c r="J16" s="434"/>
      <c r="K16" s="433"/>
      <c r="L16" s="433"/>
      <c r="M16" s="433"/>
      <c r="N16" s="433"/>
      <c r="O16" s="433"/>
      <c r="P16" s="414"/>
      <c r="Q16" s="414"/>
    </row>
    <row r="17" spans="1:17" s="398" customFormat="1" ht="12.95" customHeight="1" x14ac:dyDescent="0.2">
      <c r="A17" s="432"/>
      <c r="B17" s="431"/>
      <c r="C17" s="430"/>
      <c r="D17" s="429"/>
      <c r="E17" s="761" t="s">
        <v>567</v>
      </c>
      <c r="F17" s="762"/>
      <c r="G17" s="762"/>
      <c r="H17" s="755" t="s">
        <v>566</v>
      </c>
      <c r="I17" s="755"/>
      <c r="J17" s="755"/>
      <c r="K17" s="755"/>
      <c r="L17" s="755"/>
      <c r="M17" s="755"/>
      <c r="N17" s="755"/>
      <c r="O17" s="755"/>
      <c r="P17" s="414"/>
      <c r="Q17" s="414"/>
    </row>
    <row r="18" spans="1:17" s="398" customFormat="1" ht="12.95" customHeight="1" x14ac:dyDescent="0.2">
      <c r="A18" s="428"/>
      <c r="B18" s="427"/>
      <c r="C18" s="426"/>
      <c r="D18" s="425"/>
      <c r="E18" s="424"/>
      <c r="F18" s="746" t="s">
        <v>565</v>
      </c>
      <c r="G18" s="747"/>
      <c r="H18" s="747" t="s">
        <v>564</v>
      </c>
      <c r="I18" s="748"/>
      <c r="J18" s="733" t="s">
        <v>563</v>
      </c>
      <c r="K18" s="739"/>
      <c r="L18" s="744" t="s">
        <v>562</v>
      </c>
      <c r="M18" s="745"/>
      <c r="N18" s="745"/>
      <c r="O18" s="745"/>
      <c r="P18" s="414"/>
      <c r="Q18" s="414"/>
    </row>
    <row r="19" spans="1:17" s="398" customFormat="1" ht="12.95" customHeight="1" x14ac:dyDescent="0.25">
      <c r="A19" s="737" t="s">
        <v>507</v>
      </c>
      <c r="B19" s="738" t="s">
        <v>193</v>
      </c>
      <c r="C19" s="756" t="s">
        <v>506</v>
      </c>
      <c r="D19" s="757" t="s">
        <v>194</v>
      </c>
      <c r="E19" s="758" t="s">
        <v>172</v>
      </c>
      <c r="F19" s="759" t="s">
        <v>561</v>
      </c>
      <c r="G19" s="739"/>
      <c r="H19" s="759" t="s">
        <v>560</v>
      </c>
      <c r="I19" s="739"/>
      <c r="J19" s="740"/>
      <c r="K19" s="741"/>
      <c r="L19" s="759" t="s">
        <v>559</v>
      </c>
      <c r="M19" s="739"/>
      <c r="N19" s="733" t="s">
        <v>558</v>
      </c>
      <c r="O19" s="734"/>
      <c r="P19" s="414"/>
      <c r="Q19" s="414"/>
    </row>
    <row r="20" spans="1:17" s="398" customFormat="1" ht="12.75" customHeight="1" x14ac:dyDescent="0.25">
      <c r="A20" s="737"/>
      <c r="B20" s="738"/>
      <c r="C20" s="756"/>
      <c r="D20" s="757"/>
      <c r="E20" s="758"/>
      <c r="F20" s="760"/>
      <c r="G20" s="743"/>
      <c r="H20" s="760"/>
      <c r="I20" s="743"/>
      <c r="J20" s="742"/>
      <c r="K20" s="743"/>
      <c r="L20" s="760"/>
      <c r="M20" s="743"/>
      <c r="N20" s="735"/>
      <c r="O20" s="736"/>
      <c r="P20" s="414"/>
      <c r="Q20" s="414"/>
    </row>
    <row r="21" spans="1:17" s="398" customFormat="1" ht="24" customHeight="1" x14ac:dyDescent="0.2">
      <c r="A21" s="423"/>
      <c r="B21" s="419"/>
      <c r="C21" s="751" t="s">
        <v>557</v>
      </c>
      <c r="D21" s="422"/>
      <c r="E21" s="417"/>
      <c r="F21" s="421" t="s">
        <v>554</v>
      </c>
      <c r="G21" s="415" t="s">
        <v>553</v>
      </c>
      <c r="H21" s="421" t="s">
        <v>554</v>
      </c>
      <c r="I21" s="415" t="s">
        <v>553</v>
      </c>
      <c r="J21" s="415" t="s">
        <v>554</v>
      </c>
      <c r="K21" s="415" t="s">
        <v>553</v>
      </c>
      <c r="L21" s="415" t="s">
        <v>554</v>
      </c>
      <c r="M21" s="415" t="s">
        <v>553</v>
      </c>
      <c r="N21" s="730" t="s">
        <v>556</v>
      </c>
      <c r="O21" s="731"/>
      <c r="P21" s="414"/>
      <c r="Q21" s="414"/>
    </row>
    <row r="22" spans="1:17" s="398" customFormat="1" ht="12.95" customHeight="1" x14ac:dyDescent="0.2">
      <c r="A22" s="420" t="s">
        <v>555</v>
      </c>
      <c r="B22" s="419" t="s">
        <v>40</v>
      </c>
      <c r="C22" s="751"/>
      <c r="D22" s="418" t="s">
        <v>41</v>
      </c>
      <c r="E22" s="417" t="s">
        <v>14</v>
      </c>
      <c r="F22" s="416" t="s">
        <v>75</v>
      </c>
      <c r="G22" s="404" t="s">
        <v>76</v>
      </c>
      <c r="H22" s="416" t="s">
        <v>75</v>
      </c>
      <c r="I22" s="404" t="s">
        <v>76</v>
      </c>
      <c r="J22" s="404" t="s">
        <v>75</v>
      </c>
      <c r="K22" s="404" t="s">
        <v>76</v>
      </c>
      <c r="L22" s="404" t="s">
        <v>75</v>
      </c>
      <c r="M22" s="404" t="s">
        <v>76</v>
      </c>
      <c r="N22" s="415" t="s">
        <v>554</v>
      </c>
      <c r="O22" s="415" t="s">
        <v>553</v>
      </c>
      <c r="P22" s="414"/>
      <c r="Q22" s="414"/>
    </row>
    <row r="23" spans="1:17" s="398" customFormat="1" ht="14.1" customHeight="1" thickBot="1" x14ac:dyDescent="0.25">
      <c r="A23" s="413"/>
      <c r="B23" s="412"/>
      <c r="C23" s="752"/>
      <c r="D23" s="411"/>
      <c r="E23" s="410"/>
      <c r="F23" s="409"/>
      <c r="G23" s="408"/>
      <c r="H23" s="407"/>
      <c r="I23" s="406"/>
      <c r="J23" s="405"/>
      <c r="K23" s="405"/>
      <c r="L23" s="405"/>
      <c r="M23" s="405"/>
      <c r="N23" s="404" t="s">
        <v>75</v>
      </c>
      <c r="O23" s="404" t="s">
        <v>76</v>
      </c>
    </row>
    <row r="24" spans="1:17" s="398" customFormat="1" ht="20.65" customHeight="1" x14ac:dyDescent="0.25">
      <c r="A24" s="753" t="s">
        <v>552</v>
      </c>
      <c r="B24" s="754" t="s">
        <v>154</v>
      </c>
      <c r="C24" s="403" t="s">
        <v>487</v>
      </c>
      <c r="D24" s="402">
        <v>19484</v>
      </c>
      <c r="E24" s="400">
        <v>19460</v>
      </c>
      <c r="F24" s="400" t="s">
        <v>23</v>
      </c>
      <c r="G24" s="400">
        <v>3</v>
      </c>
      <c r="H24" s="401">
        <v>61</v>
      </c>
      <c r="I24" s="400">
        <v>52</v>
      </c>
      <c r="J24" s="401">
        <v>703</v>
      </c>
      <c r="K24" s="400">
        <v>1060</v>
      </c>
      <c r="L24" s="400">
        <v>460</v>
      </c>
      <c r="M24" s="400">
        <v>247</v>
      </c>
      <c r="N24" s="400">
        <v>375</v>
      </c>
      <c r="O24" s="400">
        <v>93</v>
      </c>
    </row>
    <row r="25" spans="1:17" s="398" customFormat="1" ht="20.65" customHeight="1" x14ac:dyDescent="0.25">
      <c r="A25" s="726"/>
      <c r="B25" s="732"/>
      <c r="C25" s="393" t="s">
        <v>486</v>
      </c>
      <c r="D25" s="399">
        <v>11290</v>
      </c>
      <c r="E25" s="178">
        <v>11273</v>
      </c>
      <c r="F25" s="178" t="s">
        <v>23</v>
      </c>
      <c r="G25" s="178">
        <v>3</v>
      </c>
      <c r="H25" s="372">
        <v>25</v>
      </c>
      <c r="I25" s="178">
        <v>26</v>
      </c>
      <c r="J25" s="372">
        <v>374</v>
      </c>
      <c r="K25" s="178">
        <v>613</v>
      </c>
      <c r="L25" s="178">
        <v>240</v>
      </c>
      <c r="M25" s="178">
        <v>138</v>
      </c>
      <c r="N25" s="178">
        <v>201</v>
      </c>
      <c r="O25" s="178">
        <v>49</v>
      </c>
    </row>
    <row r="26" spans="1:17" s="398" customFormat="1" ht="20.65" customHeight="1" x14ac:dyDescent="0.25">
      <c r="A26" s="726"/>
      <c r="B26" s="732"/>
      <c r="C26" s="393" t="s">
        <v>485</v>
      </c>
      <c r="D26" s="399">
        <v>8194</v>
      </c>
      <c r="E26" s="178">
        <v>8187</v>
      </c>
      <c r="F26" s="178" t="s">
        <v>23</v>
      </c>
      <c r="G26" s="178" t="s">
        <v>23</v>
      </c>
      <c r="H26" s="372">
        <v>36</v>
      </c>
      <c r="I26" s="178">
        <v>26</v>
      </c>
      <c r="J26" s="372">
        <v>329</v>
      </c>
      <c r="K26" s="178">
        <v>447</v>
      </c>
      <c r="L26" s="178">
        <v>220</v>
      </c>
      <c r="M26" s="178">
        <v>109</v>
      </c>
      <c r="N26" s="178">
        <v>174</v>
      </c>
      <c r="O26" s="178">
        <v>44</v>
      </c>
    </row>
    <row r="27" spans="1:17" s="398" customFormat="1" ht="20.65" customHeight="1" x14ac:dyDescent="0.25">
      <c r="A27" s="726"/>
      <c r="B27" s="732" t="s">
        <v>155</v>
      </c>
      <c r="C27" s="393" t="s">
        <v>487</v>
      </c>
      <c r="D27" s="399">
        <v>22060</v>
      </c>
      <c r="E27" s="178">
        <v>21962</v>
      </c>
      <c r="F27" s="178" t="s">
        <v>23</v>
      </c>
      <c r="G27" s="178" t="s">
        <v>23</v>
      </c>
      <c r="H27" s="372">
        <v>42</v>
      </c>
      <c r="I27" s="178">
        <v>39</v>
      </c>
      <c r="J27" s="372">
        <v>879</v>
      </c>
      <c r="K27" s="178">
        <v>1001</v>
      </c>
      <c r="L27" s="178">
        <v>458</v>
      </c>
      <c r="M27" s="178">
        <v>219</v>
      </c>
      <c r="N27" s="178">
        <v>536</v>
      </c>
      <c r="O27" s="178">
        <v>91</v>
      </c>
    </row>
    <row r="28" spans="1:17" s="398" customFormat="1" ht="20.65" customHeight="1" x14ac:dyDescent="0.25">
      <c r="A28" s="726"/>
      <c r="B28" s="732"/>
      <c r="C28" s="393" t="s">
        <v>486</v>
      </c>
      <c r="D28" s="399">
        <v>11880</v>
      </c>
      <c r="E28" s="178">
        <v>11812</v>
      </c>
      <c r="F28" s="79" t="s">
        <v>23</v>
      </c>
      <c r="G28" s="79" t="s">
        <v>23</v>
      </c>
      <c r="H28" s="372">
        <v>25</v>
      </c>
      <c r="I28" s="79">
        <v>20</v>
      </c>
      <c r="J28" s="372">
        <v>455</v>
      </c>
      <c r="K28" s="79">
        <v>580</v>
      </c>
      <c r="L28" s="79">
        <v>269</v>
      </c>
      <c r="M28" s="79">
        <v>128</v>
      </c>
      <c r="N28" s="79">
        <v>252</v>
      </c>
      <c r="O28" s="79">
        <v>45</v>
      </c>
    </row>
    <row r="29" spans="1:17" s="398" customFormat="1" ht="20.65" customHeight="1" x14ac:dyDescent="0.25">
      <c r="A29" s="726"/>
      <c r="B29" s="732"/>
      <c r="C29" s="393" t="s">
        <v>485</v>
      </c>
      <c r="D29" s="399">
        <v>10180</v>
      </c>
      <c r="E29" s="178">
        <v>10150</v>
      </c>
      <c r="F29" s="79" t="s">
        <v>23</v>
      </c>
      <c r="G29" s="79" t="s">
        <v>23</v>
      </c>
      <c r="H29" s="372">
        <v>17</v>
      </c>
      <c r="I29" s="79">
        <v>19</v>
      </c>
      <c r="J29" s="372">
        <v>424</v>
      </c>
      <c r="K29" s="79">
        <v>421</v>
      </c>
      <c r="L29" s="79">
        <v>189</v>
      </c>
      <c r="M29" s="79">
        <v>91</v>
      </c>
      <c r="N29" s="79">
        <v>284</v>
      </c>
      <c r="O29" s="79">
        <v>46</v>
      </c>
    </row>
    <row r="30" spans="1:17" s="398" customFormat="1" ht="20.65" customHeight="1" x14ac:dyDescent="0.25">
      <c r="A30" s="726" t="s">
        <v>551</v>
      </c>
      <c r="B30" s="732" t="s">
        <v>154</v>
      </c>
      <c r="C30" s="393" t="s">
        <v>487</v>
      </c>
      <c r="D30" s="399">
        <v>20321</v>
      </c>
      <c r="E30" s="178">
        <v>20299</v>
      </c>
      <c r="F30" s="79">
        <v>1</v>
      </c>
      <c r="G30" s="79">
        <v>4</v>
      </c>
      <c r="H30" s="372">
        <v>63</v>
      </c>
      <c r="I30" s="79">
        <v>62</v>
      </c>
      <c r="J30" s="372">
        <v>835</v>
      </c>
      <c r="K30" s="79">
        <v>1229</v>
      </c>
      <c r="L30" s="79">
        <v>486</v>
      </c>
      <c r="M30" s="79">
        <v>255</v>
      </c>
      <c r="N30" s="79">
        <v>377</v>
      </c>
      <c r="O30" s="79">
        <v>92</v>
      </c>
    </row>
    <row r="31" spans="1:17" s="398" customFormat="1" ht="20.65" customHeight="1" x14ac:dyDescent="0.25">
      <c r="A31" s="726"/>
      <c r="B31" s="732"/>
      <c r="C31" s="393" t="s">
        <v>486</v>
      </c>
      <c r="D31" s="399">
        <v>11804</v>
      </c>
      <c r="E31" s="178">
        <v>11788</v>
      </c>
      <c r="F31" s="79" t="s">
        <v>23</v>
      </c>
      <c r="G31" s="79">
        <v>3</v>
      </c>
      <c r="H31" s="372">
        <v>28</v>
      </c>
      <c r="I31" s="79">
        <v>31</v>
      </c>
      <c r="J31" s="372">
        <v>455</v>
      </c>
      <c r="K31" s="79">
        <v>712</v>
      </c>
      <c r="L31" s="79">
        <v>251</v>
      </c>
      <c r="M31" s="79">
        <v>147</v>
      </c>
      <c r="N31" s="79">
        <v>199</v>
      </c>
      <c r="O31" s="79">
        <v>48</v>
      </c>
    </row>
    <row r="32" spans="1:17" s="398" customFormat="1" ht="20.65" customHeight="1" x14ac:dyDescent="0.25">
      <c r="A32" s="726"/>
      <c r="B32" s="732"/>
      <c r="C32" s="393" t="s">
        <v>485</v>
      </c>
      <c r="D32" s="399">
        <v>8517</v>
      </c>
      <c r="E32" s="178">
        <v>8511</v>
      </c>
      <c r="F32" s="79">
        <v>1</v>
      </c>
      <c r="G32" s="79">
        <v>1</v>
      </c>
      <c r="H32" s="372">
        <v>35</v>
      </c>
      <c r="I32" s="79">
        <v>31</v>
      </c>
      <c r="J32" s="372">
        <v>380</v>
      </c>
      <c r="K32" s="79">
        <v>517</v>
      </c>
      <c r="L32" s="79">
        <v>235</v>
      </c>
      <c r="M32" s="79">
        <v>108</v>
      </c>
      <c r="N32" s="79">
        <v>178</v>
      </c>
      <c r="O32" s="79">
        <v>44</v>
      </c>
    </row>
    <row r="33" spans="1:15" s="398" customFormat="1" ht="20.65" customHeight="1" x14ac:dyDescent="0.25">
      <c r="A33" s="726"/>
      <c r="B33" s="732" t="s">
        <v>155</v>
      </c>
      <c r="C33" s="393" t="s">
        <v>487</v>
      </c>
      <c r="D33" s="399">
        <v>23013</v>
      </c>
      <c r="E33" s="178">
        <v>22914</v>
      </c>
      <c r="F33" s="79">
        <v>1</v>
      </c>
      <c r="G33" s="79" t="s">
        <v>23</v>
      </c>
      <c r="H33" s="372">
        <v>45</v>
      </c>
      <c r="I33" s="79">
        <v>51</v>
      </c>
      <c r="J33" s="372">
        <v>1044</v>
      </c>
      <c r="K33" s="79">
        <v>1239</v>
      </c>
      <c r="L33" s="79">
        <v>492</v>
      </c>
      <c r="M33" s="79">
        <v>232</v>
      </c>
      <c r="N33" s="79">
        <v>571</v>
      </c>
      <c r="O33" s="79">
        <v>89</v>
      </c>
    </row>
    <row r="34" spans="1:15" s="398" customFormat="1" ht="20.65" customHeight="1" x14ac:dyDescent="0.25">
      <c r="A34" s="726"/>
      <c r="B34" s="732"/>
      <c r="C34" s="393" t="s">
        <v>486</v>
      </c>
      <c r="D34" s="399">
        <v>12411</v>
      </c>
      <c r="E34" s="178">
        <v>12344</v>
      </c>
      <c r="F34" s="79">
        <v>1</v>
      </c>
      <c r="G34" s="79" t="s">
        <v>23</v>
      </c>
      <c r="H34" s="372">
        <v>21</v>
      </c>
      <c r="I34" s="79">
        <v>28</v>
      </c>
      <c r="J34" s="372">
        <v>547</v>
      </c>
      <c r="K34" s="79">
        <v>705</v>
      </c>
      <c r="L34" s="79">
        <v>283</v>
      </c>
      <c r="M34" s="79">
        <v>135</v>
      </c>
      <c r="N34" s="79">
        <v>270</v>
      </c>
      <c r="O34" s="79">
        <v>45</v>
      </c>
    </row>
    <row r="35" spans="1:15" s="398" customFormat="1" ht="20.65" customHeight="1" x14ac:dyDescent="0.25">
      <c r="A35" s="726"/>
      <c r="B35" s="732"/>
      <c r="C35" s="393" t="s">
        <v>485</v>
      </c>
      <c r="D35" s="399">
        <v>10602</v>
      </c>
      <c r="E35" s="178">
        <v>10570</v>
      </c>
      <c r="F35" s="79" t="s">
        <v>23</v>
      </c>
      <c r="G35" s="79" t="s">
        <v>23</v>
      </c>
      <c r="H35" s="372">
        <v>24</v>
      </c>
      <c r="I35" s="79">
        <v>23</v>
      </c>
      <c r="J35" s="372">
        <v>497</v>
      </c>
      <c r="K35" s="79">
        <v>534</v>
      </c>
      <c r="L35" s="79">
        <v>209</v>
      </c>
      <c r="M35" s="79">
        <v>97</v>
      </c>
      <c r="N35" s="79">
        <v>301</v>
      </c>
      <c r="O35" s="79">
        <v>44</v>
      </c>
    </row>
    <row r="36" spans="1:15" s="397" customFormat="1" ht="20.65" customHeight="1" x14ac:dyDescent="0.25">
      <c r="A36" s="726" t="s">
        <v>550</v>
      </c>
      <c r="B36" s="732" t="s">
        <v>154</v>
      </c>
      <c r="C36" s="393" t="s">
        <v>487</v>
      </c>
      <c r="D36" s="392">
        <v>21211</v>
      </c>
      <c r="E36" s="391">
        <v>21187</v>
      </c>
      <c r="F36" s="390">
        <v>2</v>
      </c>
      <c r="G36" s="390">
        <v>6</v>
      </c>
      <c r="H36" s="390">
        <v>65</v>
      </c>
      <c r="I36" s="390">
        <v>61</v>
      </c>
      <c r="J36" s="390">
        <v>875</v>
      </c>
      <c r="K36" s="390">
        <v>1239</v>
      </c>
      <c r="L36" s="390">
        <v>503</v>
      </c>
      <c r="M36" s="390">
        <v>262</v>
      </c>
      <c r="N36" s="390">
        <v>367</v>
      </c>
      <c r="O36" s="389">
        <v>88</v>
      </c>
    </row>
    <row r="37" spans="1:15" s="396" customFormat="1" ht="20.65" customHeight="1" x14ac:dyDescent="0.25">
      <c r="A37" s="726"/>
      <c r="B37" s="732"/>
      <c r="C37" s="393" t="s">
        <v>486</v>
      </c>
      <c r="D37" s="392">
        <v>12310</v>
      </c>
      <c r="E37" s="391">
        <v>12294</v>
      </c>
      <c r="F37" s="390">
        <v>1</v>
      </c>
      <c r="G37" s="390">
        <v>4</v>
      </c>
      <c r="H37" s="390">
        <v>27</v>
      </c>
      <c r="I37" s="390">
        <v>31</v>
      </c>
      <c r="J37" s="390">
        <v>476</v>
      </c>
      <c r="K37" s="390">
        <v>732</v>
      </c>
      <c r="L37" s="390">
        <v>267</v>
      </c>
      <c r="M37" s="390">
        <v>147</v>
      </c>
      <c r="N37" s="390">
        <v>194</v>
      </c>
      <c r="O37" s="389">
        <v>47</v>
      </c>
    </row>
    <row r="38" spans="1:15" s="395" customFormat="1" ht="20.65" customHeight="1" x14ac:dyDescent="0.25">
      <c r="A38" s="726"/>
      <c r="B38" s="732"/>
      <c r="C38" s="393" t="s">
        <v>485</v>
      </c>
      <c r="D38" s="392">
        <v>8901</v>
      </c>
      <c r="E38" s="391">
        <v>8893</v>
      </c>
      <c r="F38" s="390">
        <v>1</v>
      </c>
      <c r="G38" s="390">
        <v>2</v>
      </c>
      <c r="H38" s="390">
        <v>38</v>
      </c>
      <c r="I38" s="390">
        <v>30</v>
      </c>
      <c r="J38" s="390">
        <v>399</v>
      </c>
      <c r="K38" s="390">
        <v>507</v>
      </c>
      <c r="L38" s="390">
        <v>236</v>
      </c>
      <c r="M38" s="390">
        <v>115</v>
      </c>
      <c r="N38" s="390">
        <v>173</v>
      </c>
      <c r="O38" s="389">
        <v>41</v>
      </c>
    </row>
    <row r="39" spans="1:15" s="394" customFormat="1" ht="20.65" customHeight="1" x14ac:dyDescent="0.25">
      <c r="A39" s="726"/>
      <c r="B39" s="732" t="s">
        <v>155</v>
      </c>
      <c r="C39" s="393" t="s">
        <v>487</v>
      </c>
      <c r="D39" s="392">
        <v>23990</v>
      </c>
      <c r="E39" s="391">
        <v>23890</v>
      </c>
      <c r="F39" s="390">
        <v>2</v>
      </c>
      <c r="G39" s="390">
        <v>2</v>
      </c>
      <c r="H39" s="390">
        <v>44</v>
      </c>
      <c r="I39" s="390">
        <v>52</v>
      </c>
      <c r="J39" s="390">
        <v>1112</v>
      </c>
      <c r="K39" s="390">
        <v>1232</v>
      </c>
      <c r="L39" s="390">
        <v>510</v>
      </c>
      <c r="M39" s="390">
        <v>232</v>
      </c>
      <c r="N39" s="390">
        <v>571</v>
      </c>
      <c r="O39" s="389">
        <v>86</v>
      </c>
    </row>
    <row r="40" spans="1:15" s="388" customFormat="1" ht="20.65" customHeight="1" x14ac:dyDescent="0.25">
      <c r="A40" s="726"/>
      <c r="B40" s="732"/>
      <c r="C40" s="393" t="s">
        <v>486</v>
      </c>
      <c r="D40" s="392">
        <v>12978</v>
      </c>
      <c r="E40" s="391">
        <v>12912</v>
      </c>
      <c r="F40" s="390">
        <v>1</v>
      </c>
      <c r="G40" s="390" t="s">
        <v>23</v>
      </c>
      <c r="H40" s="390">
        <v>17</v>
      </c>
      <c r="I40" s="390">
        <v>28</v>
      </c>
      <c r="J40" s="390">
        <v>584</v>
      </c>
      <c r="K40" s="390">
        <v>712</v>
      </c>
      <c r="L40" s="390">
        <v>291</v>
      </c>
      <c r="M40" s="390">
        <v>136</v>
      </c>
      <c r="N40" s="390">
        <v>273</v>
      </c>
      <c r="O40" s="389">
        <v>43</v>
      </c>
    </row>
    <row r="41" spans="1:15" s="382" customFormat="1" ht="20.65" customHeight="1" thickBot="1" x14ac:dyDescent="0.3">
      <c r="A41" s="749"/>
      <c r="B41" s="750"/>
      <c r="C41" s="387" t="s">
        <v>485</v>
      </c>
      <c r="D41" s="386">
        <v>11012</v>
      </c>
      <c r="E41" s="385">
        <v>10978</v>
      </c>
      <c r="F41" s="384">
        <v>1</v>
      </c>
      <c r="G41" s="384">
        <v>2</v>
      </c>
      <c r="H41" s="384">
        <v>27</v>
      </c>
      <c r="I41" s="384">
        <v>24</v>
      </c>
      <c r="J41" s="384">
        <v>528</v>
      </c>
      <c r="K41" s="384">
        <v>520</v>
      </c>
      <c r="L41" s="384">
        <v>219</v>
      </c>
      <c r="M41" s="384">
        <v>96</v>
      </c>
      <c r="N41" s="384">
        <v>298</v>
      </c>
      <c r="O41" s="383">
        <v>43</v>
      </c>
    </row>
    <row r="42" spans="1:15" ht="15" customHeight="1" x14ac:dyDescent="0.25">
      <c r="A42" s="381" t="s">
        <v>549</v>
      </c>
      <c r="B42" s="379"/>
      <c r="C42" s="379"/>
      <c r="D42" s="64"/>
      <c r="E42" s="64"/>
      <c r="F42" s="64"/>
      <c r="G42" s="64"/>
      <c r="H42" s="380" t="s">
        <v>90</v>
      </c>
      <c r="I42" s="64"/>
      <c r="J42" s="64"/>
      <c r="K42" s="64"/>
      <c r="L42" s="64"/>
      <c r="M42" s="64"/>
      <c r="N42" s="64"/>
      <c r="O42" s="64"/>
    </row>
    <row r="43" spans="1:15" ht="15" customHeight="1" x14ac:dyDescent="0.25">
      <c r="A43" s="379" t="s">
        <v>548</v>
      </c>
      <c r="B43" s="379"/>
      <c r="C43" s="379"/>
      <c r="D43" s="378"/>
      <c r="E43" s="378"/>
      <c r="F43" s="378"/>
      <c r="G43" s="378"/>
      <c r="H43" s="378" t="s">
        <v>547</v>
      </c>
      <c r="I43" s="378"/>
      <c r="J43" s="378"/>
      <c r="K43" s="378"/>
      <c r="L43" s="378"/>
      <c r="M43" s="378"/>
      <c r="N43" s="378"/>
      <c r="O43" s="378"/>
    </row>
    <row r="44" spans="1:15" ht="15" customHeight="1" x14ac:dyDescent="0.25">
      <c r="A44" s="379"/>
      <c r="B44" s="379"/>
      <c r="C44" s="379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15" x14ac:dyDescent="0.25"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</row>
    <row r="46" spans="1:15" x14ac:dyDescent="0.25"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</row>
    <row r="47" spans="1:15" x14ac:dyDescent="0.25"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x14ac:dyDescent="0.25"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</row>
    <row r="49" spans="5:5" x14ac:dyDescent="0.25">
      <c r="E49" s="377"/>
    </row>
  </sheetData>
  <sheetProtection selectLockedCells="1" selectUnlockedCells="1"/>
  <mergeCells count="48">
    <mergeCell ref="O8:O9"/>
    <mergeCell ref="C7:C9"/>
    <mergeCell ref="A2:G2"/>
    <mergeCell ref="H2:O2"/>
    <mergeCell ref="E4:G4"/>
    <mergeCell ref="H4:O4"/>
    <mergeCell ref="A5:A6"/>
    <mergeCell ref="C5:C6"/>
    <mergeCell ref="D5:D6"/>
    <mergeCell ref="E5:E6"/>
    <mergeCell ref="F5:G6"/>
    <mergeCell ref="H5:K6"/>
    <mergeCell ref="L5:M6"/>
    <mergeCell ref="N5:O6"/>
    <mergeCell ref="B5:B6"/>
    <mergeCell ref="A10:A15"/>
    <mergeCell ref="B10:B12"/>
    <mergeCell ref="B13:B15"/>
    <mergeCell ref="H7:I7"/>
    <mergeCell ref="J8:K8"/>
    <mergeCell ref="H8:I8"/>
    <mergeCell ref="J7:K7"/>
    <mergeCell ref="H17:O17"/>
    <mergeCell ref="C19:C20"/>
    <mergeCell ref="D19:D20"/>
    <mergeCell ref="E19:E20"/>
    <mergeCell ref="F19:G20"/>
    <mergeCell ref="H19:I20"/>
    <mergeCell ref="L19:M20"/>
    <mergeCell ref="E17:G17"/>
    <mergeCell ref="A36:A41"/>
    <mergeCell ref="B36:B38"/>
    <mergeCell ref="B39:B41"/>
    <mergeCell ref="C21:C23"/>
    <mergeCell ref="A24:A29"/>
    <mergeCell ref="B24:B26"/>
    <mergeCell ref="A30:A35"/>
    <mergeCell ref="B30:B32"/>
    <mergeCell ref="B33:B35"/>
    <mergeCell ref="N21:O21"/>
    <mergeCell ref="B27:B29"/>
    <mergeCell ref="N19:O20"/>
    <mergeCell ref="A19:A20"/>
    <mergeCell ref="B19:B20"/>
    <mergeCell ref="J18:K20"/>
    <mergeCell ref="L18:O18"/>
    <mergeCell ref="F18:G18"/>
    <mergeCell ref="H18:I18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view="pageBreakPreview" topLeftCell="A13" zoomScaleNormal="120" zoomScaleSheetLayoutView="100" workbookViewId="0"/>
  </sheetViews>
  <sheetFormatPr defaultRowHeight="12.75" x14ac:dyDescent="0.25"/>
  <cols>
    <col min="1" max="1" width="11.625" style="379" customWidth="1"/>
    <col min="2" max="2" width="6.125" style="379" customWidth="1"/>
    <col min="3" max="3" width="15.875" style="379" customWidth="1"/>
    <col min="4" max="8" width="11.125" style="378" customWidth="1"/>
    <col min="9" max="10" width="15.125" style="378" customWidth="1"/>
    <col min="11" max="14" width="14.625" style="378" customWidth="1"/>
    <col min="15" max="16384" width="9" style="378"/>
  </cols>
  <sheetData>
    <row r="1" spans="1:18" s="54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N1" s="57" t="s">
        <v>0</v>
      </c>
    </row>
    <row r="2" spans="1:18" s="491" customFormat="1" ht="30" customHeight="1" x14ac:dyDescent="0.25">
      <c r="A2" s="782" t="s">
        <v>598</v>
      </c>
      <c r="B2" s="782"/>
      <c r="C2" s="782"/>
      <c r="D2" s="782"/>
      <c r="E2" s="782"/>
      <c r="F2" s="782"/>
      <c r="G2" s="782"/>
      <c r="H2" s="782"/>
      <c r="I2" s="769" t="s">
        <v>597</v>
      </c>
      <c r="J2" s="769"/>
      <c r="K2" s="769"/>
      <c r="L2" s="769"/>
      <c r="M2" s="769"/>
      <c r="N2" s="769"/>
    </row>
    <row r="3" spans="1:18" s="379" customFormat="1" ht="15" customHeight="1" thickBot="1" x14ac:dyDescent="0.3">
      <c r="A3" s="448"/>
      <c r="B3" s="448"/>
      <c r="C3" s="447"/>
      <c r="D3" s="490"/>
      <c r="E3" s="490"/>
      <c r="F3" s="489"/>
      <c r="G3" s="488"/>
      <c r="H3" s="445" t="s">
        <v>576</v>
      </c>
      <c r="K3" s="487"/>
      <c r="L3" s="487"/>
      <c r="M3" s="487"/>
      <c r="N3" s="93" t="s">
        <v>10</v>
      </c>
    </row>
    <row r="4" spans="1:18" s="132" customFormat="1" ht="12.95" customHeight="1" x14ac:dyDescent="0.25">
      <c r="A4" s="432"/>
      <c r="B4" s="431"/>
      <c r="C4" s="444"/>
      <c r="D4" s="778" t="s">
        <v>591</v>
      </c>
      <c r="E4" s="779"/>
      <c r="F4" s="779"/>
      <c r="G4" s="779"/>
      <c r="H4" s="779"/>
      <c r="I4" s="779" t="s">
        <v>566</v>
      </c>
      <c r="J4" s="779"/>
      <c r="K4" s="779"/>
      <c r="L4" s="779"/>
      <c r="M4" s="783"/>
      <c r="N4" s="486"/>
    </row>
    <row r="5" spans="1:18" s="132" customFormat="1" ht="12.95" customHeight="1" x14ac:dyDescent="0.25">
      <c r="A5" s="477" t="s">
        <v>507</v>
      </c>
      <c r="B5" s="476" t="s">
        <v>193</v>
      </c>
      <c r="C5" s="751" t="s">
        <v>506</v>
      </c>
      <c r="D5" s="784" t="s">
        <v>596</v>
      </c>
      <c r="E5" s="733" t="s">
        <v>595</v>
      </c>
      <c r="F5" s="739"/>
      <c r="G5" s="733" t="s">
        <v>594</v>
      </c>
      <c r="H5" s="739"/>
      <c r="I5" s="759" t="s">
        <v>589</v>
      </c>
      <c r="J5" s="739"/>
      <c r="K5" s="733" t="s">
        <v>588</v>
      </c>
      <c r="L5" s="739"/>
      <c r="M5" s="404" t="s">
        <v>585</v>
      </c>
      <c r="N5" s="775" t="s">
        <v>584</v>
      </c>
    </row>
    <row r="6" spans="1:18" s="132" customFormat="1" ht="12.95" customHeight="1" x14ac:dyDescent="0.25">
      <c r="A6" s="477"/>
      <c r="B6" s="476"/>
      <c r="C6" s="751"/>
      <c r="D6" s="785"/>
      <c r="E6" s="742"/>
      <c r="F6" s="743"/>
      <c r="G6" s="742"/>
      <c r="H6" s="743"/>
      <c r="I6" s="760"/>
      <c r="J6" s="743"/>
      <c r="K6" s="742"/>
      <c r="L6" s="743"/>
      <c r="M6" s="404"/>
      <c r="N6" s="775"/>
    </row>
    <row r="7" spans="1:18" s="132" customFormat="1" ht="12.95" customHeight="1" x14ac:dyDescent="0.25">
      <c r="A7" s="420"/>
      <c r="B7" s="419"/>
      <c r="C7" s="751" t="s">
        <v>557</v>
      </c>
      <c r="D7" s="485" t="s">
        <v>593</v>
      </c>
      <c r="E7" s="415" t="s">
        <v>583</v>
      </c>
      <c r="F7" s="415" t="s">
        <v>553</v>
      </c>
      <c r="G7" s="415" t="s">
        <v>554</v>
      </c>
      <c r="H7" s="415" t="s">
        <v>553</v>
      </c>
      <c r="I7" s="421" t="s">
        <v>554</v>
      </c>
      <c r="J7" s="415" t="s">
        <v>553</v>
      </c>
      <c r="K7" s="415" t="s">
        <v>554</v>
      </c>
      <c r="L7" s="415" t="s">
        <v>553</v>
      </c>
      <c r="M7" s="484"/>
      <c r="N7" s="472"/>
    </row>
    <row r="8" spans="1:18" s="132" customFormat="1" ht="12.95" customHeight="1" x14ac:dyDescent="0.2">
      <c r="A8" s="420" t="s">
        <v>555</v>
      </c>
      <c r="B8" s="419" t="s">
        <v>581</v>
      </c>
      <c r="C8" s="751"/>
      <c r="D8" s="773" t="s">
        <v>592</v>
      </c>
      <c r="E8" s="470" t="s">
        <v>75</v>
      </c>
      <c r="F8" s="470" t="s">
        <v>76</v>
      </c>
      <c r="G8" s="471" t="s">
        <v>75</v>
      </c>
      <c r="H8" s="471" t="s">
        <v>76</v>
      </c>
      <c r="I8" s="470" t="s">
        <v>75</v>
      </c>
      <c r="J8" s="470" t="s">
        <v>76</v>
      </c>
      <c r="K8" s="470" t="s">
        <v>75</v>
      </c>
      <c r="L8" s="470" t="s">
        <v>76</v>
      </c>
      <c r="M8" s="483" t="s">
        <v>579</v>
      </c>
      <c r="N8" s="468" t="s">
        <v>77</v>
      </c>
    </row>
    <row r="9" spans="1:18" s="132" customFormat="1" ht="12.95" customHeight="1" thickBot="1" x14ac:dyDescent="0.25">
      <c r="A9" s="413"/>
      <c r="B9" s="412"/>
      <c r="C9" s="752"/>
      <c r="D9" s="774"/>
      <c r="E9" s="467"/>
      <c r="F9" s="465"/>
      <c r="G9" s="467"/>
      <c r="H9" s="467"/>
      <c r="I9" s="465"/>
      <c r="J9" s="465"/>
      <c r="K9" s="465"/>
      <c r="L9" s="465"/>
      <c r="M9" s="482"/>
      <c r="N9" s="463"/>
    </row>
    <row r="10" spans="1:18" s="132" customFormat="1" ht="21.6" customHeight="1" x14ac:dyDescent="0.25">
      <c r="A10" s="726" t="s">
        <v>569</v>
      </c>
      <c r="B10" s="732" t="s">
        <v>154</v>
      </c>
      <c r="C10" s="393" t="s">
        <v>487</v>
      </c>
      <c r="D10" s="178">
        <v>35</v>
      </c>
      <c r="E10" s="178">
        <v>1432</v>
      </c>
      <c r="F10" s="178">
        <v>1136</v>
      </c>
      <c r="G10" s="178">
        <v>3399</v>
      </c>
      <c r="H10" s="178">
        <v>2238</v>
      </c>
      <c r="I10" s="178">
        <v>4065</v>
      </c>
      <c r="J10" s="178">
        <v>1196</v>
      </c>
      <c r="K10" s="178">
        <v>1947</v>
      </c>
      <c r="L10" s="178">
        <v>375</v>
      </c>
      <c r="M10" s="178">
        <v>14</v>
      </c>
      <c r="N10" s="178">
        <v>23</v>
      </c>
      <c r="O10" s="178"/>
      <c r="P10" s="372"/>
      <c r="Q10" s="478"/>
      <c r="R10" s="478"/>
    </row>
    <row r="11" spans="1:18" s="132" customFormat="1" ht="21.6" customHeight="1" x14ac:dyDescent="0.25">
      <c r="A11" s="726"/>
      <c r="B11" s="732"/>
      <c r="C11" s="393" t="s">
        <v>486</v>
      </c>
      <c r="D11" s="79">
        <v>15</v>
      </c>
      <c r="E11" s="79">
        <v>792</v>
      </c>
      <c r="F11" s="79">
        <v>617</v>
      </c>
      <c r="G11" s="79">
        <v>1962</v>
      </c>
      <c r="H11" s="79">
        <v>1327</v>
      </c>
      <c r="I11" s="79">
        <v>2499</v>
      </c>
      <c r="J11" s="372">
        <v>648</v>
      </c>
      <c r="K11" s="372">
        <v>1196</v>
      </c>
      <c r="L11" s="79">
        <v>219</v>
      </c>
      <c r="M11" s="79">
        <v>11</v>
      </c>
      <c r="N11" s="79">
        <v>16</v>
      </c>
      <c r="O11" s="79"/>
      <c r="P11" s="372"/>
      <c r="Q11" s="478"/>
      <c r="R11" s="478"/>
    </row>
    <row r="12" spans="1:18" s="132" customFormat="1" ht="21.6" customHeight="1" x14ac:dyDescent="0.25">
      <c r="A12" s="726"/>
      <c r="B12" s="732"/>
      <c r="C12" s="393" t="s">
        <v>485</v>
      </c>
      <c r="D12" s="79">
        <v>20</v>
      </c>
      <c r="E12" s="79">
        <v>640</v>
      </c>
      <c r="F12" s="79">
        <v>519</v>
      </c>
      <c r="G12" s="79">
        <v>1437</v>
      </c>
      <c r="H12" s="79">
        <v>911</v>
      </c>
      <c r="I12" s="79">
        <v>1566</v>
      </c>
      <c r="J12" s="79">
        <v>548</v>
      </c>
      <c r="K12" s="79">
        <v>751</v>
      </c>
      <c r="L12" s="178">
        <v>156</v>
      </c>
      <c r="M12" s="79">
        <v>3</v>
      </c>
      <c r="N12" s="79">
        <v>7</v>
      </c>
      <c r="O12" s="79"/>
      <c r="P12" s="178"/>
      <c r="Q12" s="478"/>
      <c r="R12" s="478"/>
    </row>
    <row r="13" spans="1:18" s="132" customFormat="1" ht="21.6" customHeight="1" x14ac:dyDescent="0.25">
      <c r="A13" s="726"/>
      <c r="B13" s="732" t="s">
        <v>155</v>
      </c>
      <c r="C13" s="393" t="s">
        <v>487</v>
      </c>
      <c r="D13" s="178">
        <v>304</v>
      </c>
      <c r="E13" s="178">
        <v>1417</v>
      </c>
      <c r="F13" s="178">
        <v>1105</v>
      </c>
      <c r="G13" s="178">
        <v>3555</v>
      </c>
      <c r="H13" s="178">
        <v>1886</v>
      </c>
      <c r="I13" s="178">
        <v>4573</v>
      </c>
      <c r="J13" s="178">
        <v>1020</v>
      </c>
      <c r="K13" s="178">
        <v>3529</v>
      </c>
      <c r="L13" s="178">
        <v>573</v>
      </c>
      <c r="M13" s="178">
        <v>28</v>
      </c>
      <c r="N13" s="178">
        <v>96</v>
      </c>
      <c r="O13" s="178"/>
      <c r="P13" s="372"/>
      <c r="Q13" s="478"/>
      <c r="R13" s="478"/>
    </row>
    <row r="14" spans="1:18" s="132" customFormat="1" ht="21.6" customHeight="1" x14ac:dyDescent="0.25">
      <c r="A14" s="726"/>
      <c r="B14" s="732"/>
      <c r="C14" s="393" t="s">
        <v>486</v>
      </c>
      <c r="D14" s="178">
        <v>142</v>
      </c>
      <c r="E14" s="178">
        <v>825</v>
      </c>
      <c r="F14" s="178">
        <v>579</v>
      </c>
      <c r="G14" s="178">
        <v>2057</v>
      </c>
      <c r="H14" s="178">
        <v>1046</v>
      </c>
      <c r="I14" s="178">
        <v>2412</v>
      </c>
      <c r="J14" s="178">
        <v>529</v>
      </c>
      <c r="K14" s="178">
        <v>1679</v>
      </c>
      <c r="L14" s="178">
        <v>311</v>
      </c>
      <c r="M14" s="178">
        <v>18</v>
      </c>
      <c r="N14" s="178">
        <v>66</v>
      </c>
      <c r="O14" s="178"/>
      <c r="P14" s="372"/>
      <c r="Q14" s="478"/>
      <c r="R14" s="478"/>
    </row>
    <row r="15" spans="1:18" s="132" customFormat="1" ht="21.6" customHeight="1" thickBot="1" x14ac:dyDescent="0.3">
      <c r="A15" s="727"/>
      <c r="B15" s="777"/>
      <c r="C15" s="456" t="s">
        <v>485</v>
      </c>
      <c r="D15" s="481">
        <v>162</v>
      </c>
      <c r="E15" s="481">
        <v>592</v>
      </c>
      <c r="F15" s="481">
        <v>526</v>
      </c>
      <c r="G15" s="481">
        <v>1498</v>
      </c>
      <c r="H15" s="481">
        <v>840</v>
      </c>
      <c r="I15" s="481">
        <v>2161</v>
      </c>
      <c r="J15" s="481">
        <v>491</v>
      </c>
      <c r="K15" s="481">
        <v>1850</v>
      </c>
      <c r="L15" s="481">
        <v>262</v>
      </c>
      <c r="M15" s="481">
        <v>10</v>
      </c>
      <c r="N15" s="481">
        <v>30</v>
      </c>
      <c r="O15" s="178"/>
      <c r="P15" s="372"/>
      <c r="Q15" s="478"/>
      <c r="R15" s="478"/>
    </row>
    <row r="16" spans="1:18" s="64" customFormat="1" ht="12.95" customHeight="1" thickBot="1" x14ac:dyDescent="0.3">
      <c r="O16" s="79"/>
      <c r="P16" s="372"/>
      <c r="Q16" s="478"/>
      <c r="R16" s="478"/>
    </row>
    <row r="17" spans="1:18" s="64" customFormat="1" ht="12.95" customHeight="1" x14ac:dyDescent="0.25">
      <c r="A17" s="432"/>
      <c r="B17" s="431"/>
      <c r="C17" s="430"/>
      <c r="D17" s="778" t="s">
        <v>591</v>
      </c>
      <c r="E17" s="779"/>
      <c r="F17" s="779"/>
      <c r="G17" s="779"/>
      <c r="H17" s="779"/>
      <c r="I17" s="772" t="s">
        <v>566</v>
      </c>
      <c r="J17" s="772"/>
      <c r="K17" s="772"/>
      <c r="L17" s="772"/>
      <c r="M17" s="772"/>
      <c r="N17" s="480"/>
      <c r="O17" s="79"/>
      <c r="P17" s="178"/>
      <c r="Q17" s="478"/>
      <c r="R17" s="478"/>
    </row>
    <row r="18" spans="1:18" s="64" customFormat="1" ht="12.95" customHeight="1" x14ac:dyDescent="0.25">
      <c r="A18" s="428"/>
      <c r="B18" s="427"/>
      <c r="C18" s="426"/>
      <c r="D18" s="780" t="s">
        <v>590</v>
      </c>
      <c r="E18" s="772"/>
      <c r="F18" s="772"/>
      <c r="G18" s="772"/>
      <c r="H18" s="781"/>
      <c r="I18" s="759" t="s">
        <v>589</v>
      </c>
      <c r="J18" s="739"/>
      <c r="K18" s="740" t="s">
        <v>588</v>
      </c>
      <c r="L18" s="741"/>
      <c r="M18" s="479"/>
      <c r="N18" s="181"/>
      <c r="O18" s="178"/>
      <c r="P18" s="478"/>
      <c r="Q18" s="478"/>
    </row>
    <row r="19" spans="1:18" s="64" customFormat="1" ht="12.95" customHeight="1" x14ac:dyDescent="0.25">
      <c r="A19" s="477" t="s">
        <v>507</v>
      </c>
      <c r="B19" s="476" t="s">
        <v>193</v>
      </c>
      <c r="C19" s="751" t="s">
        <v>506</v>
      </c>
      <c r="D19" s="733" t="s">
        <v>587</v>
      </c>
      <c r="E19" s="739"/>
      <c r="F19" s="733" t="s">
        <v>586</v>
      </c>
      <c r="G19" s="759"/>
      <c r="H19" s="739"/>
      <c r="I19" s="767"/>
      <c r="J19" s="741"/>
      <c r="K19" s="740"/>
      <c r="L19" s="741"/>
      <c r="M19" s="475" t="s">
        <v>585</v>
      </c>
      <c r="N19" s="775" t="s">
        <v>584</v>
      </c>
    </row>
    <row r="20" spans="1:18" s="64" customFormat="1" ht="12.95" customHeight="1" x14ac:dyDescent="0.25">
      <c r="A20" s="477"/>
      <c r="B20" s="476"/>
      <c r="C20" s="751"/>
      <c r="D20" s="742"/>
      <c r="E20" s="743"/>
      <c r="F20" s="742"/>
      <c r="G20" s="760"/>
      <c r="H20" s="743"/>
      <c r="I20" s="760"/>
      <c r="J20" s="743"/>
      <c r="K20" s="742"/>
      <c r="L20" s="743"/>
      <c r="M20" s="475"/>
      <c r="N20" s="775"/>
    </row>
    <row r="21" spans="1:18" s="64" customFormat="1" ht="27" customHeight="1" x14ac:dyDescent="0.25">
      <c r="A21" s="420"/>
      <c r="B21" s="419"/>
      <c r="C21" s="751" t="s">
        <v>557</v>
      </c>
      <c r="D21" s="415" t="s">
        <v>583</v>
      </c>
      <c r="E21" s="415" t="s">
        <v>553</v>
      </c>
      <c r="F21" s="415" t="s">
        <v>554</v>
      </c>
      <c r="G21" s="415" t="s">
        <v>553</v>
      </c>
      <c r="H21" s="474" t="s">
        <v>582</v>
      </c>
      <c r="I21" s="421" t="s">
        <v>554</v>
      </c>
      <c r="J21" s="415" t="s">
        <v>553</v>
      </c>
      <c r="K21" s="415" t="s">
        <v>554</v>
      </c>
      <c r="L21" s="415" t="s">
        <v>553</v>
      </c>
      <c r="M21" s="473"/>
      <c r="N21" s="472"/>
    </row>
    <row r="22" spans="1:18" s="64" customFormat="1" ht="12.95" customHeight="1" x14ac:dyDescent="0.2">
      <c r="A22" s="420" t="s">
        <v>555</v>
      </c>
      <c r="B22" s="419" t="s">
        <v>581</v>
      </c>
      <c r="C22" s="751"/>
      <c r="D22" s="470" t="s">
        <v>75</v>
      </c>
      <c r="E22" s="470" t="s">
        <v>76</v>
      </c>
      <c r="F22" s="471" t="s">
        <v>75</v>
      </c>
      <c r="G22" s="471" t="s">
        <v>76</v>
      </c>
      <c r="H22" s="631" t="s">
        <v>580</v>
      </c>
      <c r="I22" s="470" t="s">
        <v>75</v>
      </c>
      <c r="J22" s="470" t="s">
        <v>76</v>
      </c>
      <c r="K22" s="470" t="s">
        <v>75</v>
      </c>
      <c r="L22" s="470" t="s">
        <v>76</v>
      </c>
      <c r="M22" s="469" t="s">
        <v>579</v>
      </c>
      <c r="N22" s="468" t="s">
        <v>77</v>
      </c>
    </row>
    <row r="23" spans="1:18" s="462" customFormat="1" ht="15" customHeight="1" thickBot="1" x14ac:dyDescent="0.25">
      <c r="A23" s="413"/>
      <c r="B23" s="412"/>
      <c r="C23" s="752"/>
      <c r="D23" s="467"/>
      <c r="E23" s="465"/>
      <c r="F23" s="467"/>
      <c r="G23" s="466"/>
      <c r="H23" s="776"/>
      <c r="I23" s="465"/>
      <c r="J23" s="465"/>
      <c r="K23" s="465"/>
      <c r="L23" s="465"/>
      <c r="M23" s="464"/>
      <c r="N23" s="463"/>
    </row>
    <row r="24" spans="1:18" s="132" customFormat="1" ht="21.6" customHeight="1" x14ac:dyDescent="0.25">
      <c r="A24" s="753" t="s">
        <v>552</v>
      </c>
      <c r="B24" s="754" t="s">
        <v>154</v>
      </c>
      <c r="C24" s="403" t="s">
        <v>487</v>
      </c>
      <c r="D24" s="461">
        <v>1459</v>
      </c>
      <c r="E24" s="461">
        <v>1180</v>
      </c>
      <c r="F24" s="461">
        <v>3623</v>
      </c>
      <c r="G24" s="461">
        <v>2497</v>
      </c>
      <c r="H24" s="132">
        <v>32</v>
      </c>
      <c r="I24" s="461">
        <v>4127</v>
      </c>
      <c r="J24" s="401">
        <v>1201</v>
      </c>
      <c r="K24" s="401">
        <v>1889</v>
      </c>
      <c r="L24" s="461">
        <v>383</v>
      </c>
      <c r="M24" s="461">
        <v>15</v>
      </c>
      <c r="N24" s="461">
        <v>24</v>
      </c>
    </row>
    <row r="25" spans="1:18" s="132" customFormat="1" ht="21.6" customHeight="1" x14ac:dyDescent="0.25">
      <c r="A25" s="726"/>
      <c r="B25" s="732"/>
      <c r="C25" s="393" t="s">
        <v>486</v>
      </c>
      <c r="D25" s="79">
        <v>806</v>
      </c>
      <c r="E25" s="79">
        <v>665</v>
      </c>
      <c r="F25" s="79">
        <v>2088</v>
      </c>
      <c r="G25" s="79">
        <v>1467</v>
      </c>
      <c r="H25" s="132">
        <v>13</v>
      </c>
      <c r="I25" s="79">
        <v>2522</v>
      </c>
      <c r="J25" s="79">
        <v>647</v>
      </c>
      <c r="K25" s="79">
        <v>1154</v>
      </c>
      <c r="L25" s="178">
        <v>231</v>
      </c>
      <c r="M25" s="79">
        <v>11</v>
      </c>
      <c r="N25" s="79">
        <v>17</v>
      </c>
    </row>
    <row r="26" spans="1:18" s="132" customFormat="1" ht="21.6" customHeight="1" x14ac:dyDescent="0.25">
      <c r="A26" s="726"/>
      <c r="B26" s="732"/>
      <c r="C26" s="393" t="s">
        <v>485</v>
      </c>
      <c r="D26" s="178">
        <v>653</v>
      </c>
      <c r="E26" s="178">
        <v>515</v>
      </c>
      <c r="F26" s="178">
        <v>1535</v>
      </c>
      <c r="G26" s="178">
        <v>1030</v>
      </c>
      <c r="H26" s="132">
        <v>19</v>
      </c>
      <c r="I26" s="178">
        <v>1605</v>
      </c>
      <c r="J26" s="178">
        <v>554</v>
      </c>
      <c r="K26" s="178">
        <v>735</v>
      </c>
      <c r="L26" s="178">
        <v>152</v>
      </c>
      <c r="M26" s="178">
        <v>4</v>
      </c>
      <c r="N26" s="372">
        <v>7</v>
      </c>
    </row>
    <row r="27" spans="1:18" s="132" customFormat="1" ht="21.6" customHeight="1" x14ac:dyDescent="0.25">
      <c r="A27" s="726"/>
      <c r="B27" s="732" t="s">
        <v>155</v>
      </c>
      <c r="C27" s="393" t="s">
        <v>487</v>
      </c>
      <c r="D27" s="178">
        <v>1477</v>
      </c>
      <c r="E27" s="178">
        <v>1170</v>
      </c>
      <c r="F27" s="178">
        <v>3744</v>
      </c>
      <c r="G27" s="178">
        <v>2115</v>
      </c>
      <c r="H27" s="132">
        <v>329</v>
      </c>
      <c r="I27" s="178">
        <v>4639</v>
      </c>
      <c r="J27" s="178">
        <v>1049</v>
      </c>
      <c r="K27" s="178">
        <v>3575</v>
      </c>
      <c r="L27" s="178">
        <v>568</v>
      </c>
      <c r="M27" s="178">
        <v>31</v>
      </c>
      <c r="N27" s="372">
        <v>98</v>
      </c>
    </row>
    <row r="28" spans="1:18" s="132" customFormat="1" ht="21.6" customHeight="1" x14ac:dyDescent="0.25">
      <c r="A28" s="726"/>
      <c r="B28" s="732"/>
      <c r="C28" s="393" t="s">
        <v>486</v>
      </c>
      <c r="D28" s="79">
        <v>864</v>
      </c>
      <c r="E28" s="79">
        <v>642</v>
      </c>
      <c r="F28" s="79">
        <v>2160</v>
      </c>
      <c r="G28" s="79">
        <v>1156</v>
      </c>
      <c r="H28" s="132">
        <v>160</v>
      </c>
      <c r="I28" s="79">
        <v>2456</v>
      </c>
      <c r="J28" s="372">
        <v>556</v>
      </c>
      <c r="K28" s="79">
        <v>1709</v>
      </c>
      <c r="L28" s="79">
        <v>314</v>
      </c>
      <c r="M28" s="79">
        <v>21</v>
      </c>
      <c r="N28" s="372">
        <v>68</v>
      </c>
    </row>
    <row r="29" spans="1:18" s="132" customFormat="1" ht="21.6" customHeight="1" x14ac:dyDescent="0.25">
      <c r="A29" s="726"/>
      <c r="B29" s="732"/>
      <c r="C29" s="393" t="s">
        <v>485</v>
      </c>
      <c r="D29" s="79">
        <v>613</v>
      </c>
      <c r="E29" s="79">
        <v>528</v>
      </c>
      <c r="F29" s="79">
        <v>1584</v>
      </c>
      <c r="G29" s="79">
        <v>959</v>
      </c>
      <c r="H29" s="132">
        <v>169</v>
      </c>
      <c r="I29" s="79">
        <v>2183</v>
      </c>
      <c r="J29" s="79">
        <v>493</v>
      </c>
      <c r="K29" s="79">
        <v>1866</v>
      </c>
      <c r="L29" s="79">
        <v>254</v>
      </c>
      <c r="M29" s="79">
        <v>10</v>
      </c>
      <c r="N29" s="178">
        <v>30</v>
      </c>
    </row>
    <row r="30" spans="1:18" s="132" customFormat="1" ht="21.6" customHeight="1" x14ac:dyDescent="0.25">
      <c r="A30" s="726" t="s">
        <v>551</v>
      </c>
      <c r="B30" s="732" t="s">
        <v>154</v>
      </c>
      <c r="C30" s="393" t="s">
        <v>487</v>
      </c>
      <c r="D30" s="79">
        <v>1489</v>
      </c>
      <c r="E30" s="79">
        <v>1199</v>
      </c>
      <c r="F30" s="79">
        <v>3829</v>
      </c>
      <c r="G30" s="79">
        <v>2683</v>
      </c>
      <c r="H30" s="132">
        <v>34</v>
      </c>
      <c r="I30" s="79">
        <v>4230</v>
      </c>
      <c r="J30" s="79">
        <v>1162</v>
      </c>
      <c r="K30" s="79">
        <v>1862</v>
      </c>
      <c r="L30" s="79">
        <v>392</v>
      </c>
      <c r="M30" s="79">
        <v>15</v>
      </c>
      <c r="N30" s="178">
        <v>22</v>
      </c>
    </row>
    <row r="31" spans="1:18" s="132" customFormat="1" ht="21.6" customHeight="1" x14ac:dyDescent="0.25">
      <c r="A31" s="726"/>
      <c r="B31" s="732"/>
      <c r="C31" s="393" t="s">
        <v>486</v>
      </c>
      <c r="D31" s="79">
        <v>827</v>
      </c>
      <c r="E31" s="79">
        <v>692</v>
      </c>
      <c r="F31" s="79">
        <v>2209</v>
      </c>
      <c r="G31" s="79">
        <v>1557</v>
      </c>
      <c r="H31" s="132">
        <v>15</v>
      </c>
      <c r="I31" s="79">
        <v>2586</v>
      </c>
      <c r="J31" s="79">
        <v>639</v>
      </c>
      <c r="K31" s="79">
        <v>1142</v>
      </c>
      <c r="L31" s="79">
        <v>236</v>
      </c>
      <c r="M31" s="79">
        <v>11</v>
      </c>
      <c r="N31" s="178">
        <v>16</v>
      </c>
    </row>
    <row r="32" spans="1:18" s="132" customFormat="1" ht="21.6" customHeight="1" x14ac:dyDescent="0.25">
      <c r="A32" s="726"/>
      <c r="B32" s="732"/>
      <c r="C32" s="393" t="s">
        <v>485</v>
      </c>
      <c r="D32" s="79">
        <v>662</v>
      </c>
      <c r="E32" s="79">
        <v>507</v>
      </c>
      <c r="F32" s="79">
        <v>1620</v>
      </c>
      <c r="G32" s="79">
        <v>1126</v>
      </c>
      <c r="H32" s="132">
        <v>19</v>
      </c>
      <c r="I32" s="79">
        <v>1644</v>
      </c>
      <c r="J32" s="79">
        <v>523</v>
      </c>
      <c r="K32" s="79">
        <v>720</v>
      </c>
      <c r="L32" s="79">
        <v>156</v>
      </c>
      <c r="M32" s="79">
        <v>4</v>
      </c>
      <c r="N32" s="178">
        <v>6</v>
      </c>
    </row>
    <row r="33" spans="1:14" s="132" customFormat="1" ht="21.6" customHeight="1" x14ac:dyDescent="0.25">
      <c r="A33" s="726"/>
      <c r="B33" s="732" t="s">
        <v>155</v>
      </c>
      <c r="C33" s="393" t="s">
        <v>487</v>
      </c>
      <c r="D33" s="79">
        <v>1508</v>
      </c>
      <c r="E33" s="79">
        <v>1188</v>
      </c>
      <c r="F33" s="79">
        <v>3937</v>
      </c>
      <c r="G33" s="79">
        <v>2310</v>
      </c>
      <c r="H33" s="132">
        <v>345</v>
      </c>
      <c r="I33" s="79">
        <v>4683</v>
      </c>
      <c r="J33" s="79">
        <v>996</v>
      </c>
      <c r="K33" s="79">
        <v>3587</v>
      </c>
      <c r="L33" s="79">
        <v>567</v>
      </c>
      <c r="M33" s="79">
        <v>29</v>
      </c>
      <c r="N33" s="178">
        <v>99</v>
      </c>
    </row>
    <row r="34" spans="1:14" s="132" customFormat="1" ht="21.6" customHeight="1" x14ac:dyDescent="0.25">
      <c r="A34" s="726"/>
      <c r="B34" s="732"/>
      <c r="C34" s="393" t="s">
        <v>486</v>
      </c>
      <c r="D34" s="79">
        <v>893</v>
      </c>
      <c r="E34" s="79">
        <v>647</v>
      </c>
      <c r="F34" s="79">
        <v>2258</v>
      </c>
      <c r="G34" s="79">
        <v>1263</v>
      </c>
      <c r="H34" s="132">
        <v>173</v>
      </c>
      <c r="I34" s="79">
        <v>2495</v>
      </c>
      <c r="J34" s="79">
        <v>532</v>
      </c>
      <c r="K34" s="79">
        <v>1708</v>
      </c>
      <c r="L34" s="79">
        <v>320</v>
      </c>
      <c r="M34" s="79">
        <v>20</v>
      </c>
      <c r="N34" s="178">
        <v>67</v>
      </c>
    </row>
    <row r="35" spans="1:14" s="132" customFormat="1" ht="21.6" customHeight="1" x14ac:dyDescent="0.25">
      <c r="A35" s="726"/>
      <c r="B35" s="732"/>
      <c r="C35" s="393" t="s">
        <v>485</v>
      </c>
      <c r="D35" s="79">
        <v>615</v>
      </c>
      <c r="E35" s="79">
        <v>541</v>
      </c>
      <c r="F35" s="79">
        <v>1679</v>
      </c>
      <c r="G35" s="79">
        <v>1047</v>
      </c>
      <c r="H35" s="132">
        <v>172</v>
      </c>
      <c r="I35" s="79">
        <v>2188</v>
      </c>
      <c r="J35" s="79">
        <v>464</v>
      </c>
      <c r="K35" s="79">
        <v>1879</v>
      </c>
      <c r="L35" s="79">
        <v>247</v>
      </c>
      <c r="M35" s="79">
        <v>9</v>
      </c>
      <c r="N35" s="178">
        <v>32</v>
      </c>
    </row>
    <row r="36" spans="1:14" s="132" customFormat="1" ht="21.6" customHeight="1" x14ac:dyDescent="0.2">
      <c r="A36" s="726" t="s">
        <v>550</v>
      </c>
      <c r="B36" s="732" t="s">
        <v>154</v>
      </c>
      <c r="C36" s="393" t="s">
        <v>487</v>
      </c>
      <c r="D36" s="459">
        <v>1541</v>
      </c>
      <c r="E36" s="459">
        <v>1199</v>
      </c>
      <c r="F36" s="459">
        <v>3986</v>
      </c>
      <c r="G36" s="459">
        <v>2769</v>
      </c>
      <c r="H36" s="460">
        <v>37</v>
      </c>
      <c r="I36" s="459">
        <v>4723</v>
      </c>
      <c r="J36" s="459">
        <v>1225</v>
      </c>
      <c r="K36" s="459">
        <v>1843</v>
      </c>
      <c r="L36" s="459">
        <v>382</v>
      </c>
      <c r="M36" s="458">
        <v>14</v>
      </c>
      <c r="N36" s="457">
        <v>24</v>
      </c>
    </row>
    <row r="37" spans="1:14" s="132" customFormat="1" ht="21.6" customHeight="1" x14ac:dyDescent="0.2">
      <c r="A37" s="726"/>
      <c r="B37" s="732"/>
      <c r="C37" s="393" t="s">
        <v>486</v>
      </c>
      <c r="D37" s="459">
        <v>858</v>
      </c>
      <c r="E37" s="459">
        <v>689</v>
      </c>
      <c r="F37" s="459">
        <v>2275</v>
      </c>
      <c r="G37" s="459">
        <v>1588</v>
      </c>
      <c r="H37" s="460">
        <v>18</v>
      </c>
      <c r="I37" s="459">
        <v>2903</v>
      </c>
      <c r="J37" s="459">
        <v>655</v>
      </c>
      <c r="K37" s="459">
        <v>1132</v>
      </c>
      <c r="L37" s="459">
        <v>240</v>
      </c>
      <c r="M37" s="458">
        <v>10</v>
      </c>
      <c r="N37" s="457">
        <v>16</v>
      </c>
    </row>
    <row r="38" spans="1:14" s="132" customFormat="1" ht="21.6" customHeight="1" x14ac:dyDescent="0.2">
      <c r="A38" s="726"/>
      <c r="B38" s="732"/>
      <c r="C38" s="393" t="s">
        <v>485</v>
      </c>
      <c r="D38" s="459">
        <v>683</v>
      </c>
      <c r="E38" s="459">
        <v>510</v>
      </c>
      <c r="F38" s="459">
        <v>1711</v>
      </c>
      <c r="G38" s="459">
        <v>1181</v>
      </c>
      <c r="H38" s="460">
        <v>19</v>
      </c>
      <c r="I38" s="459">
        <v>1820</v>
      </c>
      <c r="J38" s="459">
        <v>570</v>
      </c>
      <c r="K38" s="459">
        <v>711</v>
      </c>
      <c r="L38" s="459">
        <v>142</v>
      </c>
      <c r="M38" s="458">
        <v>4</v>
      </c>
      <c r="N38" s="457">
        <v>8</v>
      </c>
    </row>
    <row r="39" spans="1:14" s="132" customFormat="1" ht="21.6" customHeight="1" x14ac:dyDescent="0.2">
      <c r="A39" s="726"/>
      <c r="B39" s="732" t="s">
        <v>155</v>
      </c>
      <c r="C39" s="393" t="s">
        <v>487</v>
      </c>
      <c r="D39" s="459">
        <v>1575</v>
      </c>
      <c r="E39" s="459">
        <v>1175</v>
      </c>
      <c r="F39" s="459">
        <v>4136</v>
      </c>
      <c r="G39" s="459">
        <v>2388</v>
      </c>
      <c r="H39" s="460">
        <v>369</v>
      </c>
      <c r="I39" s="459">
        <v>5203</v>
      </c>
      <c r="J39" s="459">
        <v>1052</v>
      </c>
      <c r="K39" s="459">
        <v>3572</v>
      </c>
      <c r="L39" s="459">
        <v>549</v>
      </c>
      <c r="M39" s="458">
        <v>28</v>
      </c>
      <c r="N39" s="457">
        <v>100</v>
      </c>
    </row>
    <row r="40" spans="1:14" s="132" customFormat="1" ht="21.6" customHeight="1" x14ac:dyDescent="0.2">
      <c r="A40" s="726"/>
      <c r="B40" s="732"/>
      <c r="C40" s="393" t="s">
        <v>486</v>
      </c>
      <c r="D40" s="459">
        <v>924</v>
      </c>
      <c r="E40" s="459">
        <v>639</v>
      </c>
      <c r="F40" s="459">
        <v>2385</v>
      </c>
      <c r="G40" s="459">
        <v>1298</v>
      </c>
      <c r="H40" s="460">
        <v>178</v>
      </c>
      <c r="I40" s="459">
        <v>2819</v>
      </c>
      <c r="J40" s="459">
        <v>545</v>
      </c>
      <c r="K40" s="459">
        <v>1706</v>
      </c>
      <c r="L40" s="459">
        <v>314</v>
      </c>
      <c r="M40" s="458">
        <v>19</v>
      </c>
      <c r="N40" s="457">
        <v>66</v>
      </c>
    </row>
    <row r="41" spans="1:14" s="132" customFormat="1" ht="21.6" customHeight="1" thickBot="1" x14ac:dyDescent="0.25">
      <c r="A41" s="727"/>
      <c r="B41" s="777"/>
      <c r="C41" s="456" t="s">
        <v>485</v>
      </c>
      <c r="D41" s="454">
        <v>651</v>
      </c>
      <c r="E41" s="454">
        <v>536</v>
      </c>
      <c r="F41" s="454">
        <v>1751</v>
      </c>
      <c r="G41" s="454">
        <v>1090</v>
      </c>
      <c r="H41" s="455">
        <v>191</v>
      </c>
      <c r="I41" s="454">
        <v>2384</v>
      </c>
      <c r="J41" s="454">
        <v>507</v>
      </c>
      <c r="K41" s="454">
        <v>1866</v>
      </c>
      <c r="L41" s="454">
        <v>235</v>
      </c>
      <c r="M41" s="453">
        <v>9</v>
      </c>
      <c r="N41" s="452">
        <v>34</v>
      </c>
    </row>
    <row r="43" spans="1:14" x14ac:dyDescent="0.25"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</row>
    <row r="44" spans="1:14" x14ac:dyDescent="0.25"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</row>
    <row r="45" spans="1:14" x14ac:dyDescent="0.25"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</row>
    <row r="46" spans="1:14" x14ac:dyDescent="0.25"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</row>
  </sheetData>
  <sheetProtection selectLockedCells="1" selectUnlockedCells="1"/>
  <mergeCells count="36">
    <mergeCell ref="I5:J6"/>
    <mergeCell ref="K5:L6"/>
    <mergeCell ref="A2:H2"/>
    <mergeCell ref="I2:N2"/>
    <mergeCell ref="D4:H4"/>
    <mergeCell ref="I4:M4"/>
    <mergeCell ref="C5:C6"/>
    <mergeCell ref="D5:D6"/>
    <mergeCell ref="E5:F6"/>
    <mergeCell ref="N5:N6"/>
    <mergeCell ref="G5:H6"/>
    <mergeCell ref="B10:B12"/>
    <mergeCell ref="B13:B15"/>
    <mergeCell ref="D17:H17"/>
    <mergeCell ref="A36:A41"/>
    <mergeCell ref="B36:B38"/>
    <mergeCell ref="B39:B41"/>
    <mergeCell ref="A10:A15"/>
    <mergeCell ref="A24:A29"/>
    <mergeCell ref="B24:B26"/>
    <mergeCell ref="B27:B29"/>
    <mergeCell ref="D18:H18"/>
    <mergeCell ref="A30:A35"/>
    <mergeCell ref="B30:B32"/>
    <mergeCell ref="B33:B35"/>
    <mergeCell ref="C19:C20"/>
    <mergeCell ref="D19:E20"/>
    <mergeCell ref="I17:M17"/>
    <mergeCell ref="D8:D9"/>
    <mergeCell ref="C21:C23"/>
    <mergeCell ref="N19:N20"/>
    <mergeCell ref="K18:L20"/>
    <mergeCell ref="C7:C9"/>
    <mergeCell ref="F19:H20"/>
    <mergeCell ref="I18:J20"/>
    <mergeCell ref="H22:H23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20" zoomScaleSheetLayoutView="70" workbookViewId="0">
      <pane xSplit="1" ySplit="7" topLeftCell="B8" activePane="bottomRight" state="frozen"/>
      <selection pane="topRight"/>
      <selection pane="bottomLeft"/>
      <selection pane="bottomRight" activeCell="I2" sqref="I2:Q2"/>
    </sheetView>
  </sheetViews>
  <sheetFormatPr defaultColWidth="10.625" defaultRowHeight="21.95" customHeight="1" x14ac:dyDescent="0.25"/>
  <cols>
    <col min="1" max="1" width="19.875" style="6" customWidth="1"/>
    <col min="2" max="8" width="9.875" style="2" customWidth="1"/>
    <col min="9" max="13" width="10.125" style="2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54" customFormat="1" ht="18" customHeight="1" x14ac:dyDescent="0.25">
      <c r="A1" s="90" t="s">
        <v>450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90"/>
      <c r="O1" s="55"/>
      <c r="P1" s="55"/>
      <c r="Q1" s="57" t="s">
        <v>0</v>
      </c>
    </row>
    <row r="2" spans="1:17" s="88" customFormat="1" ht="24.95" customHeight="1" x14ac:dyDescent="0.25">
      <c r="A2" s="640" t="s">
        <v>451</v>
      </c>
      <c r="B2" s="640"/>
      <c r="C2" s="640"/>
      <c r="D2" s="640"/>
      <c r="E2" s="640"/>
      <c r="F2" s="640"/>
      <c r="G2" s="640"/>
      <c r="H2" s="640"/>
      <c r="I2" s="640" t="s">
        <v>9</v>
      </c>
      <c r="J2" s="640"/>
      <c r="K2" s="640"/>
      <c r="L2" s="640"/>
      <c r="M2" s="640"/>
      <c r="N2" s="640"/>
      <c r="O2" s="640"/>
      <c r="P2" s="640"/>
      <c r="Q2" s="640"/>
    </row>
    <row r="3" spans="1:17" s="64" customFormat="1" ht="15.95" customHeight="1" thickBot="1" x14ac:dyDescent="0.3">
      <c r="A3" s="58"/>
      <c r="B3" s="91"/>
      <c r="C3" s="91"/>
      <c r="D3" s="91"/>
      <c r="E3" s="91"/>
      <c r="F3" s="91"/>
      <c r="G3" s="91"/>
      <c r="H3" s="92" t="s">
        <v>170</v>
      </c>
      <c r="I3" s="82"/>
      <c r="J3" s="91"/>
      <c r="K3" s="91"/>
      <c r="L3" s="82"/>
      <c r="M3" s="82"/>
      <c r="N3" s="92"/>
      <c r="O3" s="61"/>
      <c r="P3" s="61"/>
      <c r="Q3" s="93" t="s">
        <v>10</v>
      </c>
    </row>
    <row r="4" spans="1:17" s="64" customFormat="1" ht="18.95" customHeight="1" x14ac:dyDescent="0.25">
      <c r="A4" s="626" t="s">
        <v>171</v>
      </c>
      <c r="B4" s="641" t="s">
        <v>452</v>
      </c>
      <c r="C4" s="629"/>
      <c r="D4" s="629"/>
      <c r="E4" s="629"/>
      <c r="F4" s="629"/>
      <c r="G4" s="629"/>
      <c r="H4" s="629"/>
      <c r="I4" s="629" t="s">
        <v>11</v>
      </c>
      <c r="J4" s="629"/>
      <c r="K4" s="629"/>
      <c r="L4" s="629"/>
      <c r="M4" s="629"/>
      <c r="N4" s="629"/>
      <c r="O4" s="629"/>
      <c r="P4" s="629"/>
      <c r="Q4" s="630"/>
    </row>
    <row r="5" spans="1:17" s="64" customFormat="1" ht="18.95" customHeight="1" x14ac:dyDescent="0.25">
      <c r="A5" s="627"/>
      <c r="B5" s="642" t="s">
        <v>172</v>
      </c>
      <c r="C5" s="635"/>
      <c r="D5" s="636"/>
      <c r="E5" s="67" t="s">
        <v>173</v>
      </c>
      <c r="F5" s="639" t="s">
        <v>278</v>
      </c>
      <c r="G5" s="635"/>
      <c r="H5" s="635"/>
      <c r="I5" s="82"/>
      <c r="J5" s="94"/>
      <c r="K5" s="94" t="s">
        <v>12</v>
      </c>
      <c r="L5" s="94"/>
      <c r="M5" s="95"/>
      <c r="N5" s="643" t="s">
        <v>279</v>
      </c>
      <c r="O5" s="299" t="s">
        <v>363</v>
      </c>
      <c r="P5" s="67" t="s">
        <v>174</v>
      </c>
      <c r="Q5" s="67" t="s">
        <v>175</v>
      </c>
    </row>
    <row r="6" spans="1:17" s="64" customFormat="1" ht="18.95" customHeight="1" x14ac:dyDescent="0.25">
      <c r="A6" s="637" t="s">
        <v>13</v>
      </c>
      <c r="B6" s="96" t="s">
        <v>176</v>
      </c>
      <c r="C6" s="97" t="s">
        <v>177</v>
      </c>
      <c r="D6" s="97" t="s">
        <v>178</v>
      </c>
      <c r="E6" s="292"/>
      <c r="F6" s="98" t="s">
        <v>179</v>
      </c>
      <c r="G6" s="97" t="s">
        <v>180</v>
      </c>
      <c r="H6" s="98" t="s">
        <v>181</v>
      </c>
      <c r="I6" s="97" t="s">
        <v>182</v>
      </c>
      <c r="J6" s="97" t="s">
        <v>183</v>
      </c>
      <c r="K6" s="97" t="s">
        <v>184</v>
      </c>
      <c r="L6" s="97" t="s">
        <v>185</v>
      </c>
      <c r="M6" s="97" t="s">
        <v>448</v>
      </c>
      <c r="N6" s="633"/>
      <c r="O6" s="300"/>
      <c r="P6" s="67"/>
      <c r="Q6" s="67"/>
    </row>
    <row r="7" spans="1:17" s="102" customFormat="1" ht="31.5" customHeight="1" thickBot="1" x14ac:dyDescent="0.3">
      <c r="A7" s="638"/>
      <c r="B7" s="99" t="s">
        <v>14</v>
      </c>
      <c r="C7" s="100" t="s">
        <v>15</v>
      </c>
      <c r="D7" s="100" t="s">
        <v>16</v>
      </c>
      <c r="E7" s="302" t="s">
        <v>85</v>
      </c>
      <c r="F7" s="301" t="s">
        <v>17</v>
      </c>
      <c r="G7" s="101" t="s">
        <v>111</v>
      </c>
      <c r="H7" s="301" t="s">
        <v>112</v>
      </c>
      <c r="I7" s="101" t="s">
        <v>113</v>
      </c>
      <c r="J7" s="101" t="s">
        <v>114</v>
      </c>
      <c r="K7" s="101" t="s">
        <v>18</v>
      </c>
      <c r="L7" s="101" t="s">
        <v>19</v>
      </c>
      <c r="M7" s="101" t="s">
        <v>20</v>
      </c>
      <c r="N7" s="301" t="s">
        <v>115</v>
      </c>
      <c r="O7" s="301" t="s">
        <v>86</v>
      </c>
      <c r="P7" s="101" t="s">
        <v>21</v>
      </c>
      <c r="Q7" s="101" t="s">
        <v>20</v>
      </c>
    </row>
    <row r="8" spans="1:17" s="64" customFormat="1" ht="26.1" customHeight="1" x14ac:dyDescent="0.25">
      <c r="A8" s="282" t="s">
        <v>453</v>
      </c>
      <c r="B8" s="103">
        <v>106317</v>
      </c>
      <c r="C8" s="104">
        <v>48204</v>
      </c>
      <c r="D8" s="104">
        <v>58113</v>
      </c>
      <c r="E8" s="104">
        <v>3030</v>
      </c>
      <c r="F8" s="104" t="s">
        <v>22</v>
      </c>
      <c r="G8" s="104">
        <v>8291</v>
      </c>
      <c r="H8" s="104" t="s">
        <v>22</v>
      </c>
      <c r="I8" s="104" t="s">
        <v>22</v>
      </c>
      <c r="J8" s="104">
        <v>1424</v>
      </c>
      <c r="K8" s="104" t="s">
        <v>23</v>
      </c>
      <c r="L8" s="104">
        <v>515</v>
      </c>
      <c r="M8" s="104" t="s">
        <v>23</v>
      </c>
      <c r="N8" s="104">
        <v>41467</v>
      </c>
      <c r="O8" s="104">
        <v>49136</v>
      </c>
      <c r="P8" s="104">
        <v>2451</v>
      </c>
      <c r="Q8" s="104">
        <v>3</v>
      </c>
    </row>
    <row r="9" spans="1:17" s="64" customFormat="1" ht="26.1" customHeight="1" x14ac:dyDescent="0.25">
      <c r="A9" s="282" t="s">
        <v>454</v>
      </c>
      <c r="B9" s="103">
        <v>103947</v>
      </c>
      <c r="C9" s="104">
        <v>46574</v>
      </c>
      <c r="D9" s="104">
        <v>57373</v>
      </c>
      <c r="E9" s="104">
        <v>3220</v>
      </c>
      <c r="F9" s="104" t="s">
        <v>22</v>
      </c>
      <c r="G9" s="104">
        <v>7678</v>
      </c>
      <c r="H9" s="104" t="s">
        <v>22</v>
      </c>
      <c r="I9" s="104" t="s">
        <v>22</v>
      </c>
      <c r="J9" s="104">
        <v>1354</v>
      </c>
      <c r="K9" s="104" t="s">
        <v>23</v>
      </c>
      <c r="L9" s="104">
        <v>423</v>
      </c>
      <c r="M9" s="104" t="s">
        <v>23</v>
      </c>
      <c r="N9" s="104">
        <v>38088</v>
      </c>
      <c r="O9" s="104">
        <v>47943</v>
      </c>
      <c r="P9" s="104">
        <v>5236</v>
      </c>
      <c r="Q9" s="104">
        <v>5</v>
      </c>
    </row>
    <row r="10" spans="1:17" s="64" customFormat="1" ht="26.1" customHeight="1" x14ac:dyDescent="0.25">
      <c r="A10" s="282" t="s">
        <v>455</v>
      </c>
      <c r="B10" s="103">
        <v>134191</v>
      </c>
      <c r="C10" s="105">
        <v>61273</v>
      </c>
      <c r="D10" s="105">
        <v>72918</v>
      </c>
      <c r="E10" s="104">
        <v>3010</v>
      </c>
      <c r="F10" s="104" t="s">
        <v>22</v>
      </c>
      <c r="G10" s="104">
        <v>10154</v>
      </c>
      <c r="H10" s="104" t="s">
        <v>22</v>
      </c>
      <c r="I10" s="104" t="s">
        <v>22</v>
      </c>
      <c r="J10" s="104">
        <v>2391</v>
      </c>
      <c r="K10" s="104" t="s">
        <v>23</v>
      </c>
      <c r="L10" s="104">
        <v>555</v>
      </c>
      <c r="M10" s="104" t="s">
        <v>23</v>
      </c>
      <c r="N10" s="104">
        <v>65847</v>
      </c>
      <c r="O10" s="104">
        <v>48874</v>
      </c>
      <c r="P10" s="104">
        <v>3349</v>
      </c>
      <c r="Q10" s="104">
        <v>11</v>
      </c>
    </row>
    <row r="11" spans="1:17" s="64" customFormat="1" ht="26.1" customHeight="1" x14ac:dyDescent="0.25">
      <c r="A11" s="282" t="s">
        <v>456</v>
      </c>
      <c r="B11" s="103">
        <v>99132</v>
      </c>
      <c r="C11" s="105">
        <v>44535</v>
      </c>
      <c r="D11" s="105">
        <v>54597</v>
      </c>
      <c r="E11" s="104">
        <v>3023</v>
      </c>
      <c r="F11" s="104">
        <v>16507</v>
      </c>
      <c r="G11" s="104">
        <v>6883</v>
      </c>
      <c r="H11" s="104">
        <v>2663</v>
      </c>
      <c r="I11" s="104">
        <v>1653</v>
      </c>
      <c r="J11" s="104">
        <v>2549</v>
      </c>
      <c r="K11" s="104" t="s">
        <v>23</v>
      </c>
      <c r="L11" s="104">
        <v>448</v>
      </c>
      <c r="M11" s="104" t="s">
        <v>23</v>
      </c>
      <c r="N11" s="104">
        <v>16225</v>
      </c>
      <c r="O11" s="104">
        <v>46493</v>
      </c>
      <c r="P11" s="104">
        <v>2680</v>
      </c>
      <c r="Q11" s="104">
        <v>8</v>
      </c>
    </row>
    <row r="12" spans="1:17" s="64" customFormat="1" ht="26.1" customHeight="1" x14ac:dyDescent="0.25">
      <c r="A12" s="282" t="s">
        <v>457</v>
      </c>
      <c r="B12" s="103">
        <v>102780</v>
      </c>
      <c r="C12" s="105">
        <v>47027</v>
      </c>
      <c r="D12" s="105">
        <v>55753</v>
      </c>
      <c r="E12" s="104">
        <v>3005</v>
      </c>
      <c r="F12" s="104">
        <v>17778</v>
      </c>
      <c r="G12" s="104">
        <v>7354</v>
      </c>
      <c r="H12" s="104">
        <v>2832</v>
      </c>
      <c r="I12" s="104">
        <v>1637</v>
      </c>
      <c r="J12" s="104">
        <v>2703</v>
      </c>
      <c r="K12" s="104" t="s">
        <v>23</v>
      </c>
      <c r="L12" s="104">
        <v>454</v>
      </c>
      <c r="M12" s="104" t="s">
        <v>23</v>
      </c>
      <c r="N12" s="104">
        <v>16273</v>
      </c>
      <c r="O12" s="104">
        <v>48225</v>
      </c>
      <c r="P12" s="104">
        <v>2473</v>
      </c>
      <c r="Q12" s="104">
        <v>6</v>
      </c>
    </row>
    <row r="13" spans="1:17" s="64" customFormat="1" ht="26.1" customHeight="1" x14ac:dyDescent="0.25">
      <c r="A13" s="282" t="s">
        <v>458</v>
      </c>
      <c r="B13" s="103">
        <v>104227</v>
      </c>
      <c r="C13" s="105">
        <v>47800</v>
      </c>
      <c r="D13" s="105">
        <v>56427</v>
      </c>
      <c r="E13" s="104">
        <v>2892</v>
      </c>
      <c r="F13" s="104">
        <v>17706</v>
      </c>
      <c r="G13" s="104">
        <v>7417</v>
      </c>
      <c r="H13" s="104">
        <v>2813</v>
      </c>
      <c r="I13" s="104">
        <v>1669</v>
      </c>
      <c r="J13" s="104">
        <v>2528</v>
      </c>
      <c r="K13" s="104" t="s">
        <v>23</v>
      </c>
      <c r="L13" s="104">
        <v>530</v>
      </c>
      <c r="M13" s="104" t="s">
        <v>23</v>
      </c>
      <c r="N13" s="104">
        <v>15632</v>
      </c>
      <c r="O13" s="104">
        <v>50588</v>
      </c>
      <c r="P13" s="104">
        <v>2434</v>
      </c>
      <c r="Q13" s="104">
        <v>18</v>
      </c>
    </row>
    <row r="14" spans="1:17" s="64" customFormat="1" ht="26.1" customHeight="1" x14ac:dyDescent="0.25">
      <c r="A14" s="282" t="s">
        <v>459</v>
      </c>
      <c r="B14" s="103">
        <v>103332</v>
      </c>
      <c r="C14" s="105">
        <v>47491</v>
      </c>
      <c r="D14" s="105">
        <v>55841</v>
      </c>
      <c r="E14" s="104">
        <v>2844</v>
      </c>
      <c r="F14" s="104">
        <v>17947</v>
      </c>
      <c r="G14" s="104">
        <v>7527</v>
      </c>
      <c r="H14" s="104">
        <v>2703</v>
      </c>
      <c r="I14" s="104">
        <v>1473</v>
      </c>
      <c r="J14" s="104">
        <v>2526</v>
      </c>
      <c r="K14" s="104" t="s">
        <v>23</v>
      </c>
      <c r="L14" s="104">
        <v>692</v>
      </c>
      <c r="M14" s="104">
        <v>3</v>
      </c>
      <c r="N14" s="104">
        <v>15611</v>
      </c>
      <c r="O14" s="104">
        <v>49784</v>
      </c>
      <c r="P14" s="104">
        <v>2128</v>
      </c>
      <c r="Q14" s="104">
        <v>94</v>
      </c>
    </row>
    <row r="15" spans="1:17" s="64" customFormat="1" ht="26.1" customHeight="1" x14ac:dyDescent="0.25">
      <c r="A15" s="282" t="s">
        <v>460</v>
      </c>
      <c r="B15" s="103">
        <v>117542</v>
      </c>
      <c r="C15" s="105">
        <v>52930</v>
      </c>
      <c r="D15" s="105">
        <v>64612</v>
      </c>
      <c r="E15" s="104">
        <v>2772</v>
      </c>
      <c r="F15" s="104">
        <v>24899</v>
      </c>
      <c r="G15" s="104">
        <v>9255</v>
      </c>
      <c r="H15" s="104">
        <v>4148</v>
      </c>
      <c r="I15" s="104">
        <v>2385</v>
      </c>
      <c r="J15" s="104">
        <v>3394</v>
      </c>
      <c r="K15" s="104">
        <v>22786</v>
      </c>
      <c r="L15" s="104">
        <v>1000</v>
      </c>
      <c r="M15" s="104" t="s">
        <v>23</v>
      </c>
      <c r="N15" s="104" t="s">
        <v>23</v>
      </c>
      <c r="O15" s="104">
        <v>44966</v>
      </c>
      <c r="P15" s="104">
        <v>1931</v>
      </c>
      <c r="Q15" s="104">
        <v>6</v>
      </c>
    </row>
    <row r="16" spans="1:17" s="64" customFormat="1" ht="26.1" customHeight="1" x14ac:dyDescent="0.25">
      <c r="A16" s="282" t="s">
        <v>461</v>
      </c>
      <c r="B16" s="103">
        <v>108929</v>
      </c>
      <c r="C16" s="105">
        <v>49697</v>
      </c>
      <c r="D16" s="105">
        <v>59232</v>
      </c>
      <c r="E16" s="104">
        <v>2897</v>
      </c>
      <c r="F16" s="104">
        <v>22362</v>
      </c>
      <c r="G16" s="104">
        <v>10449</v>
      </c>
      <c r="H16" s="104">
        <v>3311</v>
      </c>
      <c r="I16" s="104">
        <v>1917</v>
      </c>
      <c r="J16" s="104">
        <v>2709</v>
      </c>
      <c r="K16" s="104">
        <v>18169</v>
      </c>
      <c r="L16" s="104">
        <v>955</v>
      </c>
      <c r="M16" s="104">
        <v>3</v>
      </c>
      <c r="N16" s="104" t="s">
        <v>23</v>
      </c>
      <c r="O16" s="104">
        <v>43960</v>
      </c>
      <c r="P16" s="104">
        <v>2158</v>
      </c>
      <c r="Q16" s="104">
        <v>39</v>
      </c>
    </row>
    <row r="17" spans="1:17" s="64" customFormat="1" ht="26.1" customHeight="1" x14ac:dyDescent="0.25">
      <c r="A17" s="282" t="s">
        <v>449</v>
      </c>
      <c r="B17" s="103">
        <f>SUM(B18:B30)</f>
        <v>107644</v>
      </c>
      <c r="C17" s="105">
        <f>SUM(C18:C30)</f>
        <v>49675</v>
      </c>
      <c r="D17" s="105">
        <f>SUM(D18:D30)</f>
        <v>57969</v>
      </c>
      <c r="E17" s="105">
        <f>SUM(E18:E30)</f>
        <v>2788</v>
      </c>
      <c r="F17" s="105">
        <f t="shared" ref="F17:Q17" si="0">SUM(F18:F30)</f>
        <v>21384</v>
      </c>
      <c r="G17" s="105">
        <f t="shared" si="0"/>
        <v>10133</v>
      </c>
      <c r="H17" s="105">
        <f t="shared" si="0"/>
        <v>3340</v>
      </c>
      <c r="I17" s="105">
        <f t="shared" si="0"/>
        <v>1973</v>
      </c>
      <c r="J17" s="105">
        <f t="shared" si="0"/>
        <v>2950</v>
      </c>
      <c r="K17" s="105">
        <f t="shared" si="0"/>
        <v>17959</v>
      </c>
      <c r="L17" s="105">
        <f t="shared" si="0"/>
        <v>970</v>
      </c>
      <c r="M17" s="105">
        <f t="shared" si="0"/>
        <v>2</v>
      </c>
      <c r="N17" s="105">
        <f t="shared" si="0"/>
        <v>0</v>
      </c>
      <c r="O17" s="105">
        <f t="shared" si="0"/>
        <v>44190</v>
      </c>
      <c r="P17" s="105">
        <f t="shared" si="0"/>
        <v>1944</v>
      </c>
      <c r="Q17" s="105">
        <f t="shared" si="0"/>
        <v>11</v>
      </c>
    </row>
    <row r="18" spans="1:17" s="64" customFormat="1" ht="26.1" customHeight="1" x14ac:dyDescent="0.25">
      <c r="A18" s="81" t="s">
        <v>462</v>
      </c>
      <c r="B18" s="103">
        <f>SUM(E18:Q18)</f>
        <v>19823</v>
      </c>
      <c r="C18" s="106">
        <v>9068</v>
      </c>
      <c r="D18" s="106">
        <v>10755</v>
      </c>
      <c r="E18" s="104">
        <v>755</v>
      </c>
      <c r="F18" s="104">
        <v>4132</v>
      </c>
      <c r="G18" s="104">
        <v>2541</v>
      </c>
      <c r="H18" s="104">
        <v>646</v>
      </c>
      <c r="I18" s="104">
        <v>382</v>
      </c>
      <c r="J18" s="104">
        <v>596</v>
      </c>
      <c r="K18" s="104">
        <v>3101</v>
      </c>
      <c r="L18" s="104">
        <v>169</v>
      </c>
      <c r="M18" s="104" t="s">
        <v>23</v>
      </c>
      <c r="N18" s="104" t="s">
        <v>23</v>
      </c>
      <c r="O18" s="104">
        <v>7126</v>
      </c>
      <c r="P18" s="104">
        <v>371</v>
      </c>
      <c r="Q18" s="104">
        <v>4</v>
      </c>
    </row>
    <row r="19" spans="1:17" s="64" customFormat="1" ht="26.1" customHeight="1" x14ac:dyDescent="0.25">
      <c r="A19" s="81" t="s">
        <v>157</v>
      </c>
      <c r="B19" s="103">
        <f>SUM(E19:Q19)</f>
        <v>19780</v>
      </c>
      <c r="C19" s="106">
        <v>9062</v>
      </c>
      <c r="D19" s="106">
        <v>10718</v>
      </c>
      <c r="E19" s="104">
        <v>555</v>
      </c>
      <c r="F19" s="104">
        <v>2940</v>
      </c>
      <c r="G19" s="104">
        <v>1606</v>
      </c>
      <c r="H19" s="104">
        <v>612</v>
      </c>
      <c r="I19" s="104">
        <v>376</v>
      </c>
      <c r="J19" s="104">
        <v>570</v>
      </c>
      <c r="K19" s="104">
        <v>3431</v>
      </c>
      <c r="L19" s="104">
        <v>237</v>
      </c>
      <c r="M19" s="104">
        <v>2</v>
      </c>
      <c r="N19" s="104" t="s">
        <v>23</v>
      </c>
      <c r="O19" s="104">
        <v>9082</v>
      </c>
      <c r="P19" s="104">
        <v>368</v>
      </c>
      <c r="Q19" s="104">
        <v>1</v>
      </c>
    </row>
    <row r="20" spans="1:17" s="64" customFormat="1" ht="26.1" customHeight="1" x14ac:dyDescent="0.25">
      <c r="A20" s="81" t="s">
        <v>158</v>
      </c>
      <c r="B20" s="103">
        <f t="shared" ref="B20:B30" si="1">SUM(E20:Q20)</f>
        <v>3696</v>
      </c>
      <c r="C20" s="106">
        <v>1660</v>
      </c>
      <c r="D20" s="106">
        <v>2036</v>
      </c>
      <c r="E20" s="104">
        <v>76</v>
      </c>
      <c r="F20" s="104">
        <v>836</v>
      </c>
      <c r="G20" s="104">
        <v>273</v>
      </c>
      <c r="H20" s="104">
        <v>100</v>
      </c>
      <c r="I20" s="104">
        <v>45</v>
      </c>
      <c r="J20" s="104">
        <v>89</v>
      </c>
      <c r="K20" s="104">
        <v>573</v>
      </c>
      <c r="L20" s="104">
        <v>40</v>
      </c>
      <c r="M20" s="104" t="s">
        <v>23</v>
      </c>
      <c r="N20" s="104" t="s">
        <v>23</v>
      </c>
      <c r="O20" s="104">
        <v>1609</v>
      </c>
      <c r="P20" s="104">
        <v>55</v>
      </c>
      <c r="Q20" s="104" t="s">
        <v>23</v>
      </c>
    </row>
    <row r="21" spans="1:17" s="64" customFormat="1" ht="26.1" customHeight="1" x14ac:dyDescent="0.25">
      <c r="A21" s="81" t="s">
        <v>463</v>
      </c>
      <c r="B21" s="103">
        <f>SUM(E21:Q21)</f>
        <v>7805</v>
      </c>
      <c r="C21" s="106">
        <v>3640</v>
      </c>
      <c r="D21" s="106">
        <v>4165</v>
      </c>
      <c r="E21" s="104">
        <v>169</v>
      </c>
      <c r="F21" s="104">
        <v>1161</v>
      </c>
      <c r="G21" s="104">
        <v>520</v>
      </c>
      <c r="H21" s="104">
        <v>276</v>
      </c>
      <c r="I21" s="104">
        <v>165</v>
      </c>
      <c r="J21" s="104">
        <v>220</v>
      </c>
      <c r="K21" s="104">
        <v>1905</v>
      </c>
      <c r="L21" s="104">
        <v>42</v>
      </c>
      <c r="M21" s="104" t="s">
        <v>23</v>
      </c>
      <c r="N21" s="104" t="s">
        <v>23</v>
      </c>
      <c r="O21" s="104">
        <v>3204</v>
      </c>
      <c r="P21" s="104">
        <v>141</v>
      </c>
      <c r="Q21" s="104">
        <v>2</v>
      </c>
    </row>
    <row r="22" spans="1:17" s="64" customFormat="1" ht="26.1" customHeight="1" x14ac:dyDescent="0.25">
      <c r="A22" s="81" t="s">
        <v>160</v>
      </c>
      <c r="B22" s="103">
        <f t="shared" si="1"/>
        <v>8101</v>
      </c>
      <c r="C22" s="106">
        <v>3745</v>
      </c>
      <c r="D22" s="106">
        <v>4356</v>
      </c>
      <c r="E22" s="104">
        <v>257</v>
      </c>
      <c r="F22" s="104">
        <v>1381</v>
      </c>
      <c r="G22" s="104">
        <v>1158</v>
      </c>
      <c r="H22" s="104">
        <v>290</v>
      </c>
      <c r="I22" s="104">
        <v>175</v>
      </c>
      <c r="J22" s="104">
        <v>286</v>
      </c>
      <c r="K22" s="104">
        <v>1389</v>
      </c>
      <c r="L22" s="104">
        <v>59</v>
      </c>
      <c r="M22" s="104" t="s">
        <v>23</v>
      </c>
      <c r="N22" s="104" t="s">
        <v>23</v>
      </c>
      <c r="O22" s="104">
        <v>2947</v>
      </c>
      <c r="P22" s="104">
        <v>159</v>
      </c>
      <c r="Q22" s="104" t="s">
        <v>23</v>
      </c>
    </row>
    <row r="23" spans="1:17" s="64" customFormat="1" ht="26.1" customHeight="1" x14ac:dyDescent="0.25">
      <c r="A23" s="81" t="s">
        <v>161</v>
      </c>
      <c r="B23" s="103">
        <f t="shared" si="1"/>
        <v>4726</v>
      </c>
      <c r="C23" s="106">
        <v>2201</v>
      </c>
      <c r="D23" s="106">
        <v>2525</v>
      </c>
      <c r="E23" s="104">
        <v>72</v>
      </c>
      <c r="F23" s="104">
        <v>767</v>
      </c>
      <c r="G23" s="104">
        <v>459</v>
      </c>
      <c r="H23" s="104">
        <v>167</v>
      </c>
      <c r="I23" s="104">
        <v>103</v>
      </c>
      <c r="J23" s="104">
        <v>125</v>
      </c>
      <c r="K23" s="104">
        <v>691</v>
      </c>
      <c r="L23" s="104">
        <v>34</v>
      </c>
      <c r="M23" s="104" t="s">
        <v>23</v>
      </c>
      <c r="N23" s="104" t="s">
        <v>23</v>
      </c>
      <c r="O23" s="104">
        <v>2228</v>
      </c>
      <c r="P23" s="104">
        <v>80</v>
      </c>
      <c r="Q23" s="104" t="s">
        <v>23</v>
      </c>
    </row>
    <row r="24" spans="1:17" s="64" customFormat="1" ht="26.1" customHeight="1" x14ac:dyDescent="0.25">
      <c r="A24" s="81" t="s">
        <v>162</v>
      </c>
      <c r="B24" s="103">
        <f t="shared" si="1"/>
        <v>10956</v>
      </c>
      <c r="C24" s="106">
        <v>5175</v>
      </c>
      <c r="D24" s="106">
        <v>5781</v>
      </c>
      <c r="E24" s="104">
        <v>219</v>
      </c>
      <c r="F24" s="104">
        <v>4493</v>
      </c>
      <c r="G24" s="104">
        <v>1574</v>
      </c>
      <c r="H24" s="104">
        <v>274</v>
      </c>
      <c r="I24" s="104">
        <v>190</v>
      </c>
      <c r="J24" s="104">
        <v>237</v>
      </c>
      <c r="K24" s="104">
        <v>1423</v>
      </c>
      <c r="L24" s="104">
        <v>55</v>
      </c>
      <c r="M24" s="104" t="s">
        <v>23</v>
      </c>
      <c r="N24" s="104" t="s">
        <v>23</v>
      </c>
      <c r="O24" s="104">
        <v>2312</v>
      </c>
      <c r="P24" s="104">
        <v>178</v>
      </c>
      <c r="Q24" s="104">
        <v>1</v>
      </c>
    </row>
    <row r="25" spans="1:17" s="64" customFormat="1" ht="26.1" customHeight="1" x14ac:dyDescent="0.25">
      <c r="A25" s="81" t="s">
        <v>163</v>
      </c>
      <c r="B25" s="103">
        <f t="shared" si="1"/>
        <v>11604</v>
      </c>
      <c r="C25" s="106">
        <v>5372</v>
      </c>
      <c r="D25" s="106">
        <v>6232</v>
      </c>
      <c r="E25" s="104">
        <v>234</v>
      </c>
      <c r="F25" s="104">
        <v>2901</v>
      </c>
      <c r="G25" s="104">
        <v>731</v>
      </c>
      <c r="H25" s="104">
        <v>345</v>
      </c>
      <c r="I25" s="104">
        <v>176</v>
      </c>
      <c r="J25" s="104">
        <v>290</v>
      </c>
      <c r="K25" s="104">
        <v>1571</v>
      </c>
      <c r="L25" s="104">
        <v>176</v>
      </c>
      <c r="M25" s="104" t="s">
        <v>23</v>
      </c>
      <c r="N25" s="104" t="s">
        <v>23</v>
      </c>
      <c r="O25" s="104">
        <v>4985</v>
      </c>
      <c r="P25" s="104">
        <v>194</v>
      </c>
      <c r="Q25" s="104">
        <v>1</v>
      </c>
    </row>
    <row r="26" spans="1:17" s="64" customFormat="1" ht="26.1" customHeight="1" x14ac:dyDescent="0.25">
      <c r="A26" s="81" t="s">
        <v>164</v>
      </c>
      <c r="B26" s="103">
        <f t="shared" si="1"/>
        <v>5211</v>
      </c>
      <c r="C26" s="106">
        <v>2419</v>
      </c>
      <c r="D26" s="106">
        <v>2792</v>
      </c>
      <c r="E26" s="104">
        <v>146</v>
      </c>
      <c r="F26" s="104">
        <v>897</v>
      </c>
      <c r="G26" s="104">
        <v>433</v>
      </c>
      <c r="H26" s="104">
        <v>196</v>
      </c>
      <c r="I26" s="104">
        <v>105</v>
      </c>
      <c r="J26" s="104">
        <v>167</v>
      </c>
      <c r="K26" s="104">
        <v>1153</v>
      </c>
      <c r="L26" s="104">
        <v>47</v>
      </c>
      <c r="M26" s="104" t="s">
        <v>23</v>
      </c>
      <c r="N26" s="104" t="s">
        <v>23</v>
      </c>
      <c r="O26" s="104">
        <v>1961</v>
      </c>
      <c r="P26" s="104">
        <v>105</v>
      </c>
      <c r="Q26" s="107">
        <v>1</v>
      </c>
    </row>
    <row r="27" spans="1:17" s="64" customFormat="1" ht="26.1" customHeight="1" x14ac:dyDescent="0.25">
      <c r="A27" s="81" t="s">
        <v>165</v>
      </c>
      <c r="B27" s="103">
        <f t="shared" si="1"/>
        <v>10354</v>
      </c>
      <c r="C27" s="106">
        <v>4736</v>
      </c>
      <c r="D27" s="106">
        <v>5618</v>
      </c>
      <c r="E27" s="104">
        <v>210</v>
      </c>
      <c r="F27" s="104">
        <v>1198</v>
      </c>
      <c r="G27" s="104">
        <v>601</v>
      </c>
      <c r="H27" s="104">
        <v>321</v>
      </c>
      <c r="I27" s="104">
        <v>188</v>
      </c>
      <c r="J27" s="104">
        <v>243</v>
      </c>
      <c r="K27" s="104">
        <v>1762</v>
      </c>
      <c r="L27" s="104">
        <v>78</v>
      </c>
      <c r="M27" s="104" t="s">
        <v>23</v>
      </c>
      <c r="N27" s="104" t="s">
        <v>23</v>
      </c>
      <c r="O27" s="104">
        <v>5565</v>
      </c>
      <c r="P27" s="104">
        <v>187</v>
      </c>
      <c r="Q27" s="104">
        <v>1</v>
      </c>
    </row>
    <row r="28" spans="1:17" s="64" customFormat="1" ht="26.1" customHeight="1" x14ac:dyDescent="0.25">
      <c r="A28" s="81" t="s">
        <v>166</v>
      </c>
      <c r="B28" s="103">
        <f t="shared" si="1"/>
        <v>1721</v>
      </c>
      <c r="C28" s="106">
        <v>779</v>
      </c>
      <c r="D28" s="106">
        <v>942</v>
      </c>
      <c r="E28" s="104">
        <v>39</v>
      </c>
      <c r="F28" s="104">
        <v>164</v>
      </c>
      <c r="G28" s="104">
        <v>84</v>
      </c>
      <c r="H28" s="104">
        <v>43</v>
      </c>
      <c r="I28" s="104">
        <v>28</v>
      </c>
      <c r="J28" s="104">
        <v>32</v>
      </c>
      <c r="K28" s="104">
        <v>323</v>
      </c>
      <c r="L28" s="104">
        <v>11</v>
      </c>
      <c r="M28" s="104" t="s">
        <v>23</v>
      </c>
      <c r="N28" s="104" t="s">
        <v>23</v>
      </c>
      <c r="O28" s="104">
        <v>955</v>
      </c>
      <c r="P28" s="104">
        <v>42</v>
      </c>
      <c r="Q28" s="104" t="s">
        <v>23</v>
      </c>
    </row>
    <row r="29" spans="1:17" s="64" customFormat="1" ht="26.1" customHeight="1" x14ac:dyDescent="0.25">
      <c r="A29" s="81" t="s">
        <v>167</v>
      </c>
      <c r="B29" s="103">
        <f t="shared" si="1"/>
        <v>3104</v>
      </c>
      <c r="C29" s="106">
        <v>1464</v>
      </c>
      <c r="D29" s="106">
        <v>1640</v>
      </c>
      <c r="E29" s="104">
        <v>48</v>
      </c>
      <c r="F29" s="104">
        <v>439</v>
      </c>
      <c r="G29" s="104">
        <v>136</v>
      </c>
      <c r="H29" s="104">
        <v>60</v>
      </c>
      <c r="I29" s="104">
        <v>36</v>
      </c>
      <c r="J29" s="104">
        <v>88</v>
      </c>
      <c r="K29" s="104">
        <v>547</v>
      </c>
      <c r="L29" s="104">
        <v>20</v>
      </c>
      <c r="M29" s="104" t="s">
        <v>23</v>
      </c>
      <c r="N29" s="104" t="s">
        <v>23</v>
      </c>
      <c r="O29" s="104">
        <v>1670</v>
      </c>
      <c r="P29" s="104">
        <v>60</v>
      </c>
      <c r="Q29" s="104" t="s">
        <v>23</v>
      </c>
    </row>
    <row r="30" spans="1:17" s="64" customFormat="1" ht="26.1" customHeight="1" thickBot="1" x14ac:dyDescent="0.3">
      <c r="A30" s="83" t="s">
        <v>168</v>
      </c>
      <c r="B30" s="108">
        <f t="shared" si="1"/>
        <v>763</v>
      </c>
      <c r="C30" s="109">
        <v>354</v>
      </c>
      <c r="D30" s="109">
        <v>409</v>
      </c>
      <c r="E30" s="108">
        <v>8</v>
      </c>
      <c r="F30" s="108">
        <v>75</v>
      </c>
      <c r="G30" s="108">
        <v>17</v>
      </c>
      <c r="H30" s="108">
        <v>10</v>
      </c>
      <c r="I30" s="108">
        <v>4</v>
      </c>
      <c r="J30" s="108">
        <v>7</v>
      </c>
      <c r="K30" s="108">
        <v>90</v>
      </c>
      <c r="L30" s="108">
        <v>2</v>
      </c>
      <c r="M30" s="108" t="s">
        <v>23</v>
      </c>
      <c r="N30" s="108" t="s">
        <v>23</v>
      </c>
      <c r="O30" s="108">
        <v>546</v>
      </c>
      <c r="P30" s="108">
        <v>4</v>
      </c>
      <c r="Q30" s="108" t="s">
        <v>23</v>
      </c>
    </row>
    <row r="31" spans="1:17" s="64" customFormat="1" ht="14.1" customHeight="1" x14ac:dyDescent="0.25">
      <c r="A31" s="90" t="s">
        <v>186</v>
      </c>
      <c r="B31" s="90"/>
      <c r="C31" s="90"/>
      <c r="D31" s="90"/>
      <c r="E31" s="90"/>
      <c r="F31" s="90"/>
      <c r="G31" s="90"/>
      <c r="H31" s="90"/>
      <c r="I31" s="90" t="s">
        <v>90</v>
      </c>
      <c r="J31" s="90"/>
      <c r="K31" s="90"/>
      <c r="L31" s="90"/>
      <c r="M31" s="90"/>
      <c r="N31" s="90"/>
      <c r="O31" s="82"/>
      <c r="P31" s="82"/>
      <c r="Q31" s="82"/>
    </row>
    <row r="32" spans="1:17" s="64" customFormat="1" ht="14.1" customHeight="1" x14ac:dyDescent="0.25">
      <c r="A32" s="90" t="s">
        <v>464</v>
      </c>
      <c r="B32" s="90"/>
      <c r="C32" s="90"/>
      <c r="D32" s="90"/>
      <c r="E32" s="90"/>
      <c r="F32" s="90"/>
      <c r="G32" s="90"/>
      <c r="H32" s="90"/>
      <c r="I32" s="90" t="s">
        <v>138</v>
      </c>
      <c r="J32" s="90"/>
      <c r="K32" s="90"/>
      <c r="L32" s="90"/>
      <c r="M32" s="90"/>
      <c r="N32" s="90"/>
      <c r="O32" s="82"/>
      <c r="P32" s="82"/>
      <c r="Q32" s="82"/>
    </row>
    <row r="33" spans="1:17" s="64" customFormat="1" ht="14.1" customHeight="1" x14ac:dyDescent="0.25">
      <c r="A33" s="90" t="s">
        <v>465</v>
      </c>
      <c r="B33" s="90"/>
      <c r="C33" s="90"/>
      <c r="D33" s="90"/>
      <c r="E33" s="90"/>
      <c r="F33" s="90"/>
      <c r="G33" s="90"/>
      <c r="H33" s="90"/>
      <c r="I33" s="82" t="s">
        <v>466</v>
      </c>
      <c r="J33" s="90"/>
      <c r="K33" s="90"/>
      <c r="L33" s="90"/>
      <c r="M33" s="90"/>
      <c r="N33" s="90"/>
      <c r="P33" s="82"/>
      <c r="Q33" s="82"/>
    </row>
    <row r="34" spans="1:17" s="64" customFormat="1" ht="14.1" customHeight="1" x14ac:dyDescent="0.25">
      <c r="B34" s="82"/>
      <c r="C34" s="82"/>
      <c r="D34" s="82"/>
      <c r="E34" s="82"/>
      <c r="F34" s="82"/>
      <c r="G34" s="82"/>
      <c r="H34" s="82"/>
      <c r="I34" s="82" t="s">
        <v>136</v>
      </c>
      <c r="J34" s="82"/>
      <c r="K34" s="82"/>
      <c r="L34" s="82"/>
      <c r="M34" s="82"/>
      <c r="N34" s="82"/>
      <c r="O34" s="82"/>
      <c r="P34" s="82"/>
      <c r="Q34" s="82"/>
    </row>
    <row r="35" spans="1:17" s="64" customFormat="1" ht="14.1" customHeight="1" x14ac:dyDescent="0.25">
      <c r="A35" s="54"/>
      <c r="B35" s="82"/>
      <c r="C35" s="82"/>
      <c r="D35" s="82"/>
      <c r="E35" s="82"/>
      <c r="F35" s="82"/>
      <c r="G35" s="82"/>
      <c r="H35" s="82"/>
      <c r="J35" s="82"/>
      <c r="K35" s="82"/>
      <c r="L35" s="82"/>
      <c r="M35" s="82"/>
      <c r="N35" s="82"/>
      <c r="O35" s="82"/>
      <c r="P35" s="82"/>
      <c r="Q35" s="82"/>
    </row>
    <row r="36" spans="1:17" s="64" customFormat="1" ht="21.95" customHeight="1" x14ac:dyDescent="0.25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s="64" customFormat="1" ht="21.95" customHeight="1" x14ac:dyDescent="0.25">
      <c r="A37" s="5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s="64" customFormat="1" ht="21.95" customHeight="1" x14ac:dyDescent="0.25">
      <c r="A38" s="54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s="64" customFormat="1" ht="21.95" customHeight="1" x14ac:dyDescent="0.25">
      <c r="A39" s="5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s="64" customFormat="1" ht="21.95" customHeight="1" x14ac:dyDescent="0.25">
      <c r="A40" s="5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64" customFormat="1" ht="21.95" customHeight="1" x14ac:dyDescent="0.25">
      <c r="A41" s="5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s="64" customFormat="1" ht="21.95" customHeight="1" x14ac:dyDescent="0.25">
      <c r="A42" s="5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s="64" customFormat="1" ht="21.95" customHeight="1" x14ac:dyDescent="0.25">
      <c r="A43" s="5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s="64" customFormat="1" ht="21.95" customHeight="1" x14ac:dyDescent="0.25">
      <c r="A44" s="5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s="64" customFormat="1" ht="21.95" customHeight="1" x14ac:dyDescent="0.25">
      <c r="A45" s="5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s="64" customFormat="1" ht="21.95" customHeight="1" x14ac:dyDescent="0.25">
      <c r="A46" s="5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s="64" customFormat="1" ht="21.95" customHeight="1" x14ac:dyDescent="0.25">
      <c r="A47" s="5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s="64" customFormat="1" ht="21.95" customHeight="1" x14ac:dyDescent="0.25">
      <c r="A48" s="54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s="64" customFormat="1" ht="21.95" customHeight="1" x14ac:dyDescent="0.25">
      <c r="A49" s="5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s="64" customFormat="1" ht="21.95" customHeight="1" x14ac:dyDescent="0.25">
      <c r="A50" s="54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s="64" customFormat="1" ht="21.95" customHeight="1" x14ac:dyDescent="0.25">
      <c r="A51" s="5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s="64" customFormat="1" ht="21.95" customHeight="1" x14ac:dyDescent="0.25">
      <c r="A52" s="54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s="64" customFormat="1" ht="21.95" customHeight="1" x14ac:dyDescent="0.25">
      <c r="A53" s="5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s="64" customFormat="1" ht="21.95" customHeight="1" x14ac:dyDescent="0.25">
      <c r="A54" s="54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s="64" customFormat="1" ht="21.95" customHeight="1" x14ac:dyDescent="0.25">
      <c r="A55" s="5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s="64" customFormat="1" ht="21.95" customHeight="1" x14ac:dyDescent="0.25">
      <c r="A56" s="5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s="64" customFormat="1" ht="21.95" customHeight="1" x14ac:dyDescent="0.25">
      <c r="A57" s="5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s="64" customFormat="1" ht="21.95" customHeight="1" x14ac:dyDescent="0.25">
      <c r="A58" s="54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s="64" customFormat="1" ht="21.95" customHeight="1" x14ac:dyDescent="0.25">
      <c r="A59" s="54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</sheetData>
  <sheetProtection selectLockedCells="1" selectUnlockedCells="1"/>
  <mergeCells count="9">
    <mergeCell ref="A6:A7"/>
    <mergeCell ref="F5:H5"/>
    <mergeCell ref="A2:H2"/>
    <mergeCell ref="I2:Q2"/>
    <mergeCell ref="A4:A5"/>
    <mergeCell ref="B4:H4"/>
    <mergeCell ref="I4:Q4"/>
    <mergeCell ref="B5:D5"/>
    <mergeCell ref="N5:N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view="pageBreakPreview" zoomScale="85" zoomScaleNormal="120" zoomScaleSheetLayoutView="85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10.625" style="376" customWidth="1"/>
    <col min="2" max="2" width="6.625" style="376" customWidth="1"/>
    <col min="3" max="3" width="15.375" style="376" customWidth="1"/>
    <col min="4" max="7" width="13.625" style="375" customWidth="1"/>
    <col min="8" max="15" width="11.125" style="375" customWidth="1"/>
    <col min="16" max="16" width="10.25" style="375" customWidth="1"/>
    <col min="17" max="17" width="10.125" style="375" customWidth="1"/>
    <col min="18" max="16384" width="9" style="375"/>
  </cols>
  <sheetData>
    <row r="1" spans="1:17" s="450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4"/>
      <c r="N1" s="55"/>
      <c r="O1" s="57" t="s">
        <v>0</v>
      </c>
      <c r="P1" s="509"/>
    </row>
    <row r="2" spans="1:17" s="449" customFormat="1" ht="24.95" customHeight="1" x14ac:dyDescent="0.25">
      <c r="A2" s="769" t="s">
        <v>618</v>
      </c>
      <c r="B2" s="769"/>
      <c r="C2" s="769"/>
      <c r="D2" s="769"/>
      <c r="E2" s="769"/>
      <c r="F2" s="769"/>
      <c r="G2" s="769"/>
      <c r="H2" s="769" t="s">
        <v>617</v>
      </c>
      <c r="I2" s="769"/>
      <c r="J2" s="769"/>
      <c r="K2" s="769"/>
      <c r="L2" s="769"/>
      <c r="M2" s="769"/>
      <c r="N2" s="769"/>
      <c r="O2" s="769"/>
      <c r="P2" s="508"/>
      <c r="Q2" s="508"/>
    </row>
    <row r="3" spans="1:17" s="376" customFormat="1" ht="15" customHeight="1" thickBot="1" x14ac:dyDescent="0.3">
      <c r="A3" s="448"/>
      <c r="B3" s="448"/>
      <c r="C3" s="447"/>
      <c r="D3" s="446"/>
      <c r="E3" s="445"/>
      <c r="F3" s="445"/>
      <c r="G3" s="445" t="s">
        <v>576</v>
      </c>
      <c r="H3" s="379"/>
      <c r="I3" s="379"/>
      <c r="J3" s="379"/>
      <c r="K3" s="379"/>
      <c r="L3" s="379"/>
      <c r="M3" s="379"/>
      <c r="N3" s="379"/>
      <c r="O3" s="92" t="s">
        <v>10</v>
      </c>
      <c r="P3" s="507"/>
    </row>
    <row r="4" spans="1:17" ht="15" customHeight="1" x14ac:dyDescent="0.2">
      <c r="A4" s="432"/>
      <c r="B4" s="431"/>
      <c r="C4" s="430"/>
      <c r="D4" s="429"/>
      <c r="E4" s="761" t="s">
        <v>567</v>
      </c>
      <c r="F4" s="762"/>
      <c r="G4" s="762"/>
      <c r="H4" s="755" t="s">
        <v>566</v>
      </c>
      <c r="I4" s="755"/>
      <c r="J4" s="755"/>
      <c r="K4" s="755"/>
      <c r="L4" s="755"/>
      <c r="M4" s="755"/>
      <c r="N4" s="755"/>
      <c r="O4" s="755"/>
      <c r="P4" s="506"/>
      <c r="Q4" s="506"/>
    </row>
    <row r="5" spans="1:17" ht="15" customHeight="1" x14ac:dyDescent="0.2">
      <c r="A5" s="428"/>
      <c r="B5" s="427"/>
      <c r="C5" s="426"/>
      <c r="D5" s="425"/>
      <c r="E5" s="424"/>
      <c r="F5" s="746" t="s">
        <v>565</v>
      </c>
      <c r="G5" s="796"/>
      <c r="H5" s="747" t="s">
        <v>564</v>
      </c>
      <c r="I5" s="748"/>
      <c r="J5" s="733" t="s">
        <v>563</v>
      </c>
      <c r="K5" s="739"/>
      <c r="L5" s="744" t="s">
        <v>562</v>
      </c>
      <c r="M5" s="745"/>
      <c r="N5" s="745"/>
      <c r="O5" s="745"/>
      <c r="P5" s="506"/>
      <c r="Q5" s="506"/>
    </row>
    <row r="6" spans="1:17" ht="15" customHeight="1" x14ac:dyDescent="0.25">
      <c r="A6" s="794" t="s">
        <v>616</v>
      </c>
      <c r="B6" s="738" t="s">
        <v>615</v>
      </c>
      <c r="C6" s="756" t="s">
        <v>506</v>
      </c>
      <c r="D6" s="795" t="s">
        <v>614</v>
      </c>
      <c r="E6" s="758" t="s">
        <v>613</v>
      </c>
      <c r="F6" s="759" t="s">
        <v>612</v>
      </c>
      <c r="G6" s="739"/>
      <c r="H6" s="759" t="s">
        <v>560</v>
      </c>
      <c r="I6" s="739"/>
      <c r="J6" s="740"/>
      <c r="K6" s="741"/>
      <c r="L6" s="759" t="s">
        <v>559</v>
      </c>
      <c r="M6" s="739"/>
      <c r="N6" s="733" t="s">
        <v>558</v>
      </c>
      <c r="O6" s="734"/>
    </row>
    <row r="7" spans="1:17" ht="15" customHeight="1" x14ac:dyDescent="0.25">
      <c r="A7" s="794"/>
      <c r="B7" s="738"/>
      <c r="C7" s="756"/>
      <c r="D7" s="757"/>
      <c r="E7" s="758"/>
      <c r="F7" s="760"/>
      <c r="G7" s="743"/>
      <c r="H7" s="760"/>
      <c r="I7" s="743"/>
      <c r="J7" s="742"/>
      <c r="K7" s="743"/>
      <c r="L7" s="760"/>
      <c r="M7" s="743"/>
      <c r="N7" s="735"/>
      <c r="O7" s="736"/>
    </row>
    <row r="8" spans="1:17" ht="24.95" customHeight="1" x14ac:dyDescent="0.2">
      <c r="A8" s="420"/>
      <c r="B8" s="505"/>
      <c r="C8" s="751" t="s">
        <v>557</v>
      </c>
      <c r="D8" s="422"/>
      <c r="E8" s="417"/>
      <c r="F8" s="739" t="s">
        <v>610</v>
      </c>
      <c r="G8" s="770" t="s">
        <v>580</v>
      </c>
      <c r="H8" s="739" t="s">
        <v>610</v>
      </c>
      <c r="I8" s="770" t="s">
        <v>580</v>
      </c>
      <c r="J8" s="770" t="s">
        <v>610</v>
      </c>
      <c r="K8" s="770" t="s">
        <v>580</v>
      </c>
      <c r="L8" s="770" t="s">
        <v>610</v>
      </c>
      <c r="M8" s="770" t="s">
        <v>580</v>
      </c>
      <c r="N8" s="792" t="s">
        <v>611</v>
      </c>
      <c r="O8" s="793"/>
    </row>
    <row r="9" spans="1:17" ht="15" customHeight="1" x14ac:dyDescent="0.2">
      <c r="A9" s="420" t="s">
        <v>555</v>
      </c>
      <c r="B9" s="476" t="s">
        <v>40</v>
      </c>
      <c r="C9" s="751"/>
      <c r="D9" s="418" t="s">
        <v>41</v>
      </c>
      <c r="E9" s="418" t="s">
        <v>14</v>
      </c>
      <c r="F9" s="741"/>
      <c r="G9" s="758"/>
      <c r="H9" s="741"/>
      <c r="I9" s="758"/>
      <c r="J9" s="758"/>
      <c r="K9" s="758"/>
      <c r="L9" s="758"/>
      <c r="M9" s="758"/>
      <c r="N9" s="770" t="s">
        <v>610</v>
      </c>
      <c r="O9" s="770" t="s">
        <v>580</v>
      </c>
    </row>
    <row r="10" spans="1:17" ht="15" customHeight="1" thickBot="1" x14ac:dyDescent="0.25">
      <c r="A10" s="413"/>
      <c r="B10" s="504"/>
      <c r="C10" s="752"/>
      <c r="D10" s="411"/>
      <c r="E10" s="410"/>
      <c r="F10" s="791"/>
      <c r="G10" s="790"/>
      <c r="H10" s="791"/>
      <c r="I10" s="790"/>
      <c r="J10" s="790"/>
      <c r="K10" s="790"/>
      <c r="L10" s="790"/>
      <c r="M10" s="790"/>
      <c r="N10" s="790"/>
      <c r="O10" s="790"/>
    </row>
    <row r="11" spans="1:17" ht="18.95" customHeight="1" x14ac:dyDescent="0.2">
      <c r="A11" s="786" t="s">
        <v>609</v>
      </c>
      <c r="B11" s="788" t="s">
        <v>603</v>
      </c>
      <c r="C11" s="495" t="s">
        <v>601</v>
      </c>
      <c r="D11" s="503">
        <v>22033</v>
      </c>
      <c r="E11" s="390">
        <v>22009</v>
      </c>
      <c r="F11" s="390">
        <v>3</v>
      </c>
      <c r="G11" s="390">
        <v>8</v>
      </c>
      <c r="H11" s="390">
        <v>86</v>
      </c>
      <c r="I11" s="390">
        <v>72</v>
      </c>
      <c r="J11" s="390">
        <v>1047</v>
      </c>
      <c r="K11" s="390">
        <v>1687</v>
      </c>
      <c r="L11" s="390">
        <v>537</v>
      </c>
      <c r="M11" s="390">
        <v>283</v>
      </c>
      <c r="N11" s="390">
        <v>365</v>
      </c>
      <c r="O11" s="390">
        <v>88</v>
      </c>
    </row>
    <row r="12" spans="1:17" ht="18.95" customHeight="1" x14ac:dyDescent="0.2">
      <c r="A12" s="786"/>
      <c r="B12" s="788"/>
      <c r="C12" s="495" t="s">
        <v>600</v>
      </c>
      <c r="D12" s="503">
        <v>12775</v>
      </c>
      <c r="E12" s="390">
        <v>12759</v>
      </c>
      <c r="F12" s="390">
        <v>1</v>
      </c>
      <c r="G12" s="390">
        <v>4</v>
      </c>
      <c r="H12" s="390">
        <v>39</v>
      </c>
      <c r="I12" s="390">
        <v>37</v>
      </c>
      <c r="J12" s="390">
        <v>578</v>
      </c>
      <c r="K12" s="390">
        <v>1022</v>
      </c>
      <c r="L12" s="390">
        <v>285</v>
      </c>
      <c r="M12" s="390">
        <v>166</v>
      </c>
      <c r="N12" s="390">
        <v>191</v>
      </c>
      <c r="O12" s="390">
        <v>47</v>
      </c>
    </row>
    <row r="13" spans="1:17" ht="18.95" customHeight="1" x14ac:dyDescent="0.2">
      <c r="A13" s="786"/>
      <c r="B13" s="788"/>
      <c r="C13" s="495" t="s">
        <v>599</v>
      </c>
      <c r="D13" s="503">
        <v>9258</v>
      </c>
      <c r="E13" s="390">
        <v>9250</v>
      </c>
      <c r="F13" s="390">
        <v>2</v>
      </c>
      <c r="G13" s="390">
        <v>4</v>
      </c>
      <c r="H13" s="390">
        <v>47</v>
      </c>
      <c r="I13" s="390">
        <v>35</v>
      </c>
      <c r="J13" s="390">
        <v>469</v>
      </c>
      <c r="K13" s="390">
        <v>665</v>
      </c>
      <c r="L13" s="390">
        <v>252</v>
      </c>
      <c r="M13" s="390">
        <v>117</v>
      </c>
      <c r="N13" s="390">
        <v>174</v>
      </c>
      <c r="O13" s="390">
        <v>41</v>
      </c>
    </row>
    <row r="14" spans="1:17" ht="18.95" customHeight="1" x14ac:dyDescent="0.2">
      <c r="A14" s="786"/>
      <c r="B14" s="788" t="s">
        <v>602</v>
      </c>
      <c r="C14" s="495" t="s">
        <v>601</v>
      </c>
      <c r="D14" s="503">
        <v>24909</v>
      </c>
      <c r="E14" s="390">
        <v>24825</v>
      </c>
      <c r="F14" s="390">
        <v>2</v>
      </c>
      <c r="G14" s="390">
        <v>4</v>
      </c>
      <c r="H14" s="390">
        <v>61</v>
      </c>
      <c r="I14" s="390">
        <v>65</v>
      </c>
      <c r="J14" s="390">
        <v>1423</v>
      </c>
      <c r="K14" s="390">
        <v>1669</v>
      </c>
      <c r="L14" s="390">
        <v>545</v>
      </c>
      <c r="M14" s="390">
        <v>264</v>
      </c>
      <c r="N14" s="390">
        <v>617</v>
      </c>
      <c r="O14" s="390">
        <v>89</v>
      </c>
    </row>
    <row r="15" spans="1:17" ht="18.95" customHeight="1" x14ac:dyDescent="0.2">
      <c r="A15" s="786"/>
      <c r="B15" s="788"/>
      <c r="C15" s="495" t="s">
        <v>600</v>
      </c>
      <c r="D15" s="503">
        <v>13479</v>
      </c>
      <c r="E15" s="390">
        <v>13424</v>
      </c>
      <c r="F15" s="390">
        <v>1</v>
      </c>
      <c r="G15" s="390" t="s">
        <v>23</v>
      </c>
      <c r="H15" s="390">
        <v>30</v>
      </c>
      <c r="I15" s="390">
        <v>33</v>
      </c>
      <c r="J15" s="390">
        <v>764</v>
      </c>
      <c r="K15" s="390">
        <v>945</v>
      </c>
      <c r="L15" s="390">
        <v>311</v>
      </c>
      <c r="M15" s="390">
        <v>155</v>
      </c>
      <c r="N15" s="390">
        <v>303</v>
      </c>
      <c r="O15" s="390">
        <v>43</v>
      </c>
    </row>
    <row r="16" spans="1:17" ht="18.95" customHeight="1" x14ac:dyDescent="0.2">
      <c r="A16" s="786"/>
      <c r="B16" s="788"/>
      <c r="C16" s="495" t="s">
        <v>599</v>
      </c>
      <c r="D16" s="503">
        <v>11430</v>
      </c>
      <c r="E16" s="390">
        <v>11401</v>
      </c>
      <c r="F16" s="390">
        <v>1</v>
      </c>
      <c r="G16" s="390">
        <v>4</v>
      </c>
      <c r="H16" s="390">
        <v>31</v>
      </c>
      <c r="I16" s="390">
        <v>32</v>
      </c>
      <c r="J16" s="390">
        <v>659</v>
      </c>
      <c r="K16" s="390">
        <v>724</v>
      </c>
      <c r="L16" s="390">
        <v>234</v>
      </c>
      <c r="M16" s="390">
        <v>109</v>
      </c>
      <c r="N16" s="390">
        <v>314</v>
      </c>
      <c r="O16" s="390">
        <v>46</v>
      </c>
    </row>
    <row r="17" spans="1:17" ht="18.95" customHeight="1" x14ac:dyDescent="0.25">
      <c r="A17" s="786" t="s">
        <v>608</v>
      </c>
      <c r="B17" s="788" t="s">
        <v>603</v>
      </c>
      <c r="C17" s="495" t="s">
        <v>601</v>
      </c>
      <c r="D17" s="501">
        <v>22705</v>
      </c>
      <c r="E17" s="500">
        <v>22684</v>
      </c>
      <c r="F17" s="500">
        <v>3</v>
      </c>
      <c r="G17" s="500">
        <v>9</v>
      </c>
      <c r="H17" s="500">
        <v>94</v>
      </c>
      <c r="I17" s="500">
        <v>95</v>
      </c>
      <c r="J17" s="500">
        <v>1201</v>
      </c>
      <c r="K17" s="500">
        <v>1907</v>
      </c>
      <c r="L17" s="500">
        <v>562</v>
      </c>
      <c r="M17" s="500">
        <v>300</v>
      </c>
      <c r="N17" s="500">
        <v>357</v>
      </c>
      <c r="O17" s="500">
        <v>92</v>
      </c>
      <c r="P17" s="498"/>
      <c r="Q17" s="498"/>
    </row>
    <row r="18" spans="1:17" ht="18.95" customHeight="1" x14ac:dyDescent="0.25">
      <c r="A18" s="786"/>
      <c r="B18" s="788"/>
      <c r="C18" s="495" t="s">
        <v>600</v>
      </c>
      <c r="D18" s="501">
        <v>13157</v>
      </c>
      <c r="E18" s="500">
        <v>13143</v>
      </c>
      <c r="F18" s="500">
        <v>1</v>
      </c>
      <c r="G18" s="500">
        <v>4</v>
      </c>
      <c r="H18" s="500">
        <v>45</v>
      </c>
      <c r="I18" s="500">
        <v>45</v>
      </c>
      <c r="J18" s="500">
        <v>675</v>
      </c>
      <c r="K18" s="500">
        <v>1156</v>
      </c>
      <c r="L18" s="500">
        <v>301</v>
      </c>
      <c r="M18" s="500">
        <v>176</v>
      </c>
      <c r="N18" s="500">
        <v>188</v>
      </c>
      <c r="O18" s="500">
        <v>49</v>
      </c>
      <c r="P18" s="498"/>
      <c r="Q18" s="498"/>
    </row>
    <row r="19" spans="1:17" ht="18.95" customHeight="1" x14ac:dyDescent="0.25">
      <c r="A19" s="786"/>
      <c r="B19" s="788"/>
      <c r="C19" s="495" t="s">
        <v>599</v>
      </c>
      <c r="D19" s="501">
        <v>9548</v>
      </c>
      <c r="E19" s="500">
        <v>9541</v>
      </c>
      <c r="F19" s="502">
        <v>2</v>
      </c>
      <c r="G19" s="502">
        <v>5</v>
      </c>
      <c r="H19" s="502">
        <v>49</v>
      </c>
      <c r="I19" s="502">
        <v>50</v>
      </c>
      <c r="J19" s="500">
        <v>526</v>
      </c>
      <c r="K19" s="500">
        <v>751</v>
      </c>
      <c r="L19" s="500">
        <v>261</v>
      </c>
      <c r="M19" s="500">
        <v>124</v>
      </c>
      <c r="N19" s="500">
        <v>169</v>
      </c>
      <c r="O19" s="500">
        <v>43</v>
      </c>
      <c r="P19" s="498"/>
      <c r="Q19" s="498"/>
    </row>
    <row r="20" spans="1:17" ht="18.95" customHeight="1" x14ac:dyDescent="0.25">
      <c r="A20" s="786"/>
      <c r="B20" s="788" t="s">
        <v>602</v>
      </c>
      <c r="C20" s="495" t="s">
        <v>601</v>
      </c>
      <c r="D20" s="501">
        <v>25689</v>
      </c>
      <c r="E20" s="500">
        <v>25594</v>
      </c>
      <c r="F20" s="500">
        <v>3</v>
      </c>
      <c r="G20" s="500">
        <v>5</v>
      </c>
      <c r="H20" s="500">
        <v>75</v>
      </c>
      <c r="I20" s="500">
        <v>77</v>
      </c>
      <c r="J20" s="500">
        <v>1655</v>
      </c>
      <c r="K20" s="500">
        <v>1939</v>
      </c>
      <c r="L20" s="500">
        <v>573</v>
      </c>
      <c r="M20" s="500">
        <v>279</v>
      </c>
      <c r="N20" s="500">
        <v>637</v>
      </c>
      <c r="O20" s="500">
        <v>84</v>
      </c>
      <c r="P20" s="498"/>
      <c r="Q20" s="498"/>
    </row>
    <row r="21" spans="1:17" ht="18.95" customHeight="1" x14ac:dyDescent="0.25">
      <c r="A21" s="786"/>
      <c r="B21" s="788"/>
      <c r="C21" s="495" t="s">
        <v>600</v>
      </c>
      <c r="D21" s="501">
        <v>13906</v>
      </c>
      <c r="E21" s="500">
        <v>13840</v>
      </c>
      <c r="F21" s="500">
        <v>2</v>
      </c>
      <c r="G21" s="500" t="s">
        <v>607</v>
      </c>
      <c r="H21" s="500">
        <v>35</v>
      </c>
      <c r="I21" s="500">
        <v>37</v>
      </c>
      <c r="J21" s="499">
        <v>885</v>
      </c>
      <c r="K21" s="499">
        <v>1085</v>
      </c>
      <c r="L21" s="499">
        <v>330</v>
      </c>
      <c r="M21" s="499">
        <v>157</v>
      </c>
      <c r="N21" s="499">
        <v>304</v>
      </c>
      <c r="O21" s="499">
        <v>43</v>
      </c>
      <c r="P21" s="498"/>
      <c r="Q21" s="498"/>
    </row>
    <row r="22" spans="1:17" ht="18.95" customHeight="1" x14ac:dyDescent="0.25">
      <c r="A22" s="786"/>
      <c r="B22" s="788"/>
      <c r="C22" s="495" t="s">
        <v>599</v>
      </c>
      <c r="D22" s="501">
        <v>11783</v>
      </c>
      <c r="E22" s="500">
        <v>11754</v>
      </c>
      <c r="F22" s="499">
        <v>1</v>
      </c>
      <c r="G22" s="499">
        <v>5</v>
      </c>
      <c r="H22" s="499">
        <v>40</v>
      </c>
      <c r="I22" s="499">
        <v>40</v>
      </c>
      <c r="J22" s="499">
        <v>770</v>
      </c>
      <c r="K22" s="499">
        <v>854</v>
      </c>
      <c r="L22" s="499">
        <v>243</v>
      </c>
      <c r="M22" s="499">
        <v>122</v>
      </c>
      <c r="N22" s="499">
        <v>333</v>
      </c>
      <c r="O22" s="499">
        <v>41</v>
      </c>
      <c r="P22" s="498"/>
      <c r="Q22" s="498"/>
    </row>
    <row r="23" spans="1:17" ht="18.95" customHeight="1" x14ac:dyDescent="0.25">
      <c r="A23" s="786" t="s">
        <v>606</v>
      </c>
      <c r="B23" s="788" t="s">
        <v>603</v>
      </c>
      <c r="C23" s="495" t="s">
        <v>601</v>
      </c>
      <c r="D23" s="178">
        <v>23226</v>
      </c>
      <c r="E23" s="178">
        <v>23207</v>
      </c>
      <c r="F23" s="178">
        <v>5</v>
      </c>
      <c r="G23" s="178">
        <v>9</v>
      </c>
      <c r="H23" s="178">
        <v>109</v>
      </c>
      <c r="I23" s="178">
        <v>112</v>
      </c>
      <c r="J23" s="178">
        <v>1372</v>
      </c>
      <c r="K23" s="178">
        <v>2064</v>
      </c>
      <c r="L23" s="178">
        <v>583</v>
      </c>
      <c r="M23" s="178">
        <v>327</v>
      </c>
      <c r="N23" s="178">
        <v>353</v>
      </c>
      <c r="O23" s="178">
        <v>92</v>
      </c>
      <c r="P23" s="498"/>
      <c r="Q23" s="498"/>
    </row>
    <row r="24" spans="1:17" ht="18.95" customHeight="1" x14ac:dyDescent="0.25">
      <c r="A24" s="786"/>
      <c r="B24" s="788"/>
      <c r="C24" s="495" t="s">
        <v>600</v>
      </c>
      <c r="D24" s="399">
        <v>13436</v>
      </c>
      <c r="E24" s="178">
        <v>13424</v>
      </c>
      <c r="F24" s="178">
        <v>3</v>
      </c>
      <c r="G24" s="178">
        <v>3</v>
      </c>
      <c r="H24" s="178">
        <v>54</v>
      </c>
      <c r="I24" s="178">
        <v>51</v>
      </c>
      <c r="J24" s="178">
        <v>761</v>
      </c>
      <c r="K24" s="178">
        <v>1240</v>
      </c>
      <c r="L24" s="178">
        <v>316</v>
      </c>
      <c r="M24" s="178">
        <v>194</v>
      </c>
      <c r="N24" s="178">
        <v>181</v>
      </c>
      <c r="O24" s="178">
        <v>49</v>
      </c>
      <c r="P24" s="498"/>
      <c r="Q24" s="498"/>
    </row>
    <row r="25" spans="1:17" ht="18.95" customHeight="1" x14ac:dyDescent="0.25">
      <c r="A25" s="786"/>
      <c r="B25" s="788"/>
      <c r="C25" s="495" t="s">
        <v>599</v>
      </c>
      <c r="D25" s="399">
        <v>9790</v>
      </c>
      <c r="E25" s="178">
        <v>9783</v>
      </c>
      <c r="F25" s="178">
        <v>2</v>
      </c>
      <c r="G25" s="178">
        <v>6</v>
      </c>
      <c r="H25" s="178">
        <v>55</v>
      </c>
      <c r="I25" s="178">
        <v>61</v>
      </c>
      <c r="J25" s="178">
        <v>611</v>
      </c>
      <c r="K25" s="178">
        <v>824</v>
      </c>
      <c r="L25" s="178">
        <v>267</v>
      </c>
      <c r="M25" s="178">
        <v>133</v>
      </c>
      <c r="N25" s="178">
        <v>172</v>
      </c>
      <c r="O25" s="178">
        <v>43</v>
      </c>
      <c r="P25" s="498"/>
      <c r="Q25" s="498"/>
    </row>
    <row r="26" spans="1:17" ht="18.95" customHeight="1" x14ac:dyDescent="0.25">
      <c r="A26" s="786"/>
      <c r="B26" s="788" t="s">
        <v>602</v>
      </c>
      <c r="C26" s="495" t="s">
        <v>601</v>
      </c>
      <c r="D26" s="399">
        <v>26316</v>
      </c>
      <c r="E26" s="178">
        <v>26222</v>
      </c>
      <c r="F26" s="178">
        <v>3</v>
      </c>
      <c r="G26" s="178">
        <v>6</v>
      </c>
      <c r="H26" s="178">
        <v>87</v>
      </c>
      <c r="I26" s="178">
        <v>105</v>
      </c>
      <c r="J26" s="178">
        <v>1904</v>
      </c>
      <c r="K26" s="178">
        <v>2050</v>
      </c>
      <c r="L26" s="178">
        <v>586</v>
      </c>
      <c r="M26" s="178">
        <v>296</v>
      </c>
      <c r="N26" s="178">
        <v>666</v>
      </c>
      <c r="O26" s="178">
        <v>81</v>
      </c>
      <c r="P26" s="498"/>
      <c r="Q26" s="498"/>
    </row>
    <row r="27" spans="1:17" ht="18.95" customHeight="1" x14ac:dyDescent="0.25">
      <c r="A27" s="786"/>
      <c r="B27" s="788"/>
      <c r="C27" s="495" t="s">
        <v>600</v>
      </c>
      <c r="D27" s="399">
        <v>14280</v>
      </c>
      <c r="E27" s="178">
        <v>14215</v>
      </c>
      <c r="F27" s="79">
        <v>2</v>
      </c>
      <c r="G27" s="79" t="s">
        <v>23</v>
      </c>
      <c r="H27" s="79">
        <v>42</v>
      </c>
      <c r="I27" s="79">
        <v>52</v>
      </c>
      <c r="J27" s="79">
        <v>1015</v>
      </c>
      <c r="K27" s="79">
        <v>1168</v>
      </c>
      <c r="L27" s="79">
        <v>333</v>
      </c>
      <c r="M27" s="79">
        <v>174</v>
      </c>
      <c r="N27" s="79">
        <v>323</v>
      </c>
      <c r="O27" s="79">
        <v>43</v>
      </c>
      <c r="P27" s="498"/>
      <c r="Q27" s="498"/>
    </row>
    <row r="28" spans="1:17" ht="18.95" customHeight="1" x14ac:dyDescent="0.25">
      <c r="A28" s="786"/>
      <c r="B28" s="788"/>
      <c r="C28" s="495" t="s">
        <v>599</v>
      </c>
      <c r="D28" s="178">
        <v>12036</v>
      </c>
      <c r="E28" s="178">
        <v>12007</v>
      </c>
      <c r="F28" s="79">
        <v>1</v>
      </c>
      <c r="G28" s="79">
        <v>6</v>
      </c>
      <c r="H28" s="79">
        <v>45</v>
      </c>
      <c r="I28" s="79">
        <v>53</v>
      </c>
      <c r="J28" s="79">
        <v>889</v>
      </c>
      <c r="K28" s="79">
        <v>882</v>
      </c>
      <c r="L28" s="79">
        <v>253</v>
      </c>
      <c r="M28" s="79">
        <v>122</v>
      </c>
      <c r="N28" s="372">
        <v>343</v>
      </c>
      <c r="O28" s="79">
        <v>38</v>
      </c>
      <c r="P28" s="498"/>
      <c r="Q28" s="498"/>
    </row>
    <row r="29" spans="1:17" ht="18.95" customHeight="1" x14ac:dyDescent="0.25">
      <c r="A29" s="786" t="s">
        <v>605</v>
      </c>
      <c r="B29" s="788" t="s">
        <v>603</v>
      </c>
      <c r="C29" s="495" t="s">
        <v>601</v>
      </c>
      <c r="D29" s="178">
        <v>24167</v>
      </c>
      <c r="E29" s="178">
        <v>24149</v>
      </c>
      <c r="F29" s="79">
        <v>7</v>
      </c>
      <c r="G29" s="79">
        <v>10</v>
      </c>
      <c r="H29" s="79">
        <v>125</v>
      </c>
      <c r="I29" s="79">
        <v>131</v>
      </c>
      <c r="J29" s="79">
        <v>1559</v>
      </c>
      <c r="K29" s="79">
        <v>2238</v>
      </c>
      <c r="L29" s="79">
        <v>614</v>
      </c>
      <c r="M29" s="79">
        <v>335</v>
      </c>
      <c r="N29" s="372">
        <v>352</v>
      </c>
      <c r="O29" s="79">
        <v>99</v>
      </c>
      <c r="P29" s="498"/>
      <c r="Q29" s="498"/>
    </row>
    <row r="30" spans="1:17" ht="18.95" customHeight="1" x14ac:dyDescent="0.25">
      <c r="A30" s="786"/>
      <c r="B30" s="788"/>
      <c r="C30" s="495" t="s">
        <v>600</v>
      </c>
      <c r="D30" s="178">
        <v>13991</v>
      </c>
      <c r="E30" s="178">
        <v>13980</v>
      </c>
      <c r="F30" s="79">
        <v>5</v>
      </c>
      <c r="G30" s="79">
        <v>3</v>
      </c>
      <c r="H30" s="79">
        <v>65</v>
      </c>
      <c r="I30" s="79">
        <v>63</v>
      </c>
      <c r="J30" s="79">
        <v>877</v>
      </c>
      <c r="K30" s="79">
        <v>1320</v>
      </c>
      <c r="L30" s="79">
        <v>336</v>
      </c>
      <c r="M30" s="79">
        <v>198</v>
      </c>
      <c r="N30" s="372">
        <v>181</v>
      </c>
      <c r="O30" s="79">
        <v>52</v>
      </c>
      <c r="P30" s="498"/>
      <c r="Q30" s="498"/>
    </row>
    <row r="31" spans="1:17" ht="18.95" customHeight="1" x14ac:dyDescent="0.25">
      <c r="A31" s="786"/>
      <c r="B31" s="788"/>
      <c r="C31" s="495" t="s">
        <v>599</v>
      </c>
      <c r="D31" s="178">
        <v>10176</v>
      </c>
      <c r="E31" s="178">
        <v>10169</v>
      </c>
      <c r="F31" s="79">
        <v>2</v>
      </c>
      <c r="G31" s="79">
        <v>7</v>
      </c>
      <c r="H31" s="79">
        <v>60</v>
      </c>
      <c r="I31" s="79">
        <v>68</v>
      </c>
      <c r="J31" s="79">
        <v>682</v>
      </c>
      <c r="K31" s="79">
        <v>918</v>
      </c>
      <c r="L31" s="79">
        <v>278</v>
      </c>
      <c r="M31" s="79">
        <v>137</v>
      </c>
      <c r="N31" s="372">
        <v>171</v>
      </c>
      <c r="O31" s="79">
        <v>47</v>
      </c>
      <c r="P31" s="498"/>
      <c r="Q31" s="498"/>
    </row>
    <row r="32" spans="1:17" ht="18.95" customHeight="1" x14ac:dyDescent="0.25">
      <c r="A32" s="786"/>
      <c r="B32" s="788" t="s">
        <v>602</v>
      </c>
      <c r="C32" s="495" t="s">
        <v>601</v>
      </c>
      <c r="D32" s="178">
        <v>27389</v>
      </c>
      <c r="E32" s="178">
        <v>27295</v>
      </c>
      <c r="F32" s="79">
        <v>3</v>
      </c>
      <c r="G32" s="79">
        <v>6</v>
      </c>
      <c r="H32" s="79">
        <v>104</v>
      </c>
      <c r="I32" s="79">
        <v>114</v>
      </c>
      <c r="J32" s="79">
        <v>2231</v>
      </c>
      <c r="K32" s="79">
        <v>2181</v>
      </c>
      <c r="L32" s="79">
        <v>615</v>
      </c>
      <c r="M32" s="79">
        <v>314</v>
      </c>
      <c r="N32" s="372">
        <v>708</v>
      </c>
      <c r="O32" s="79">
        <v>93</v>
      </c>
      <c r="P32" s="498"/>
      <c r="Q32" s="498"/>
    </row>
    <row r="33" spans="1:17" ht="18.95" customHeight="1" x14ac:dyDescent="0.25">
      <c r="A33" s="786"/>
      <c r="B33" s="788"/>
      <c r="C33" s="495" t="s">
        <v>600</v>
      </c>
      <c r="D33" s="178">
        <v>14918</v>
      </c>
      <c r="E33" s="178">
        <v>14853</v>
      </c>
      <c r="F33" s="79">
        <v>2</v>
      </c>
      <c r="G33" s="79" t="s">
        <v>23</v>
      </c>
      <c r="H33" s="79">
        <v>53</v>
      </c>
      <c r="I33" s="79">
        <v>50</v>
      </c>
      <c r="J33" s="79">
        <v>1199</v>
      </c>
      <c r="K33" s="79">
        <v>1239</v>
      </c>
      <c r="L33" s="79">
        <v>361</v>
      </c>
      <c r="M33" s="79">
        <v>188</v>
      </c>
      <c r="N33" s="372">
        <v>339</v>
      </c>
      <c r="O33" s="79">
        <v>50</v>
      </c>
      <c r="P33" s="498"/>
      <c r="Q33" s="498"/>
    </row>
    <row r="34" spans="1:17" s="496" customFormat="1" ht="18.95" customHeight="1" x14ac:dyDescent="0.25">
      <c r="A34" s="786"/>
      <c r="B34" s="788"/>
      <c r="C34" s="495" t="s">
        <v>599</v>
      </c>
      <c r="D34" s="178">
        <v>12471</v>
      </c>
      <c r="E34" s="178">
        <v>12442</v>
      </c>
      <c r="F34" s="79">
        <v>1</v>
      </c>
      <c r="G34" s="79">
        <v>6</v>
      </c>
      <c r="H34" s="79">
        <v>51</v>
      </c>
      <c r="I34" s="79">
        <v>64</v>
      </c>
      <c r="J34" s="79">
        <v>1032</v>
      </c>
      <c r="K34" s="79">
        <v>942</v>
      </c>
      <c r="L34" s="79">
        <v>254</v>
      </c>
      <c r="M34" s="79">
        <v>126</v>
      </c>
      <c r="N34" s="372">
        <v>369</v>
      </c>
      <c r="O34" s="79">
        <v>43</v>
      </c>
      <c r="P34" s="497"/>
      <c r="Q34" s="497"/>
    </row>
    <row r="35" spans="1:17" ht="18.95" customHeight="1" x14ac:dyDescent="0.25">
      <c r="A35" s="786" t="s">
        <v>604</v>
      </c>
      <c r="B35" s="788" t="s">
        <v>603</v>
      </c>
      <c r="C35" s="495" t="s">
        <v>601</v>
      </c>
      <c r="D35" s="178">
        <v>25033</v>
      </c>
      <c r="E35" s="178">
        <v>25015</v>
      </c>
      <c r="F35" s="178">
        <v>8</v>
      </c>
      <c r="G35" s="178">
        <v>16</v>
      </c>
      <c r="H35" s="178">
        <v>153</v>
      </c>
      <c r="I35" s="178">
        <v>141</v>
      </c>
      <c r="J35" s="178">
        <v>1779</v>
      </c>
      <c r="K35" s="178">
        <v>2374</v>
      </c>
      <c r="L35" s="178">
        <v>646</v>
      </c>
      <c r="M35" s="178">
        <v>356</v>
      </c>
      <c r="N35" s="178">
        <v>357</v>
      </c>
      <c r="O35" s="178">
        <v>96</v>
      </c>
    </row>
    <row r="36" spans="1:17" ht="18.95" customHeight="1" x14ac:dyDescent="0.25">
      <c r="A36" s="786"/>
      <c r="B36" s="788"/>
      <c r="C36" s="495" t="s">
        <v>600</v>
      </c>
      <c r="D36" s="399">
        <v>14450</v>
      </c>
      <c r="E36" s="178">
        <v>14438</v>
      </c>
      <c r="F36" s="178">
        <v>5</v>
      </c>
      <c r="G36" s="178">
        <v>4</v>
      </c>
      <c r="H36" s="178">
        <v>87</v>
      </c>
      <c r="I36" s="178">
        <v>64</v>
      </c>
      <c r="J36" s="178">
        <v>1010</v>
      </c>
      <c r="K36" s="178">
        <v>1392</v>
      </c>
      <c r="L36" s="178">
        <v>353</v>
      </c>
      <c r="M36" s="178">
        <v>202</v>
      </c>
      <c r="N36" s="178">
        <v>182</v>
      </c>
      <c r="O36" s="178">
        <v>51</v>
      </c>
    </row>
    <row r="37" spans="1:17" ht="18.95" customHeight="1" x14ac:dyDescent="0.25">
      <c r="A37" s="786"/>
      <c r="B37" s="788"/>
      <c r="C37" s="495" t="s">
        <v>599</v>
      </c>
      <c r="D37" s="399">
        <v>10583</v>
      </c>
      <c r="E37" s="178">
        <v>10577</v>
      </c>
      <c r="F37" s="178">
        <v>3</v>
      </c>
      <c r="G37" s="178">
        <v>12</v>
      </c>
      <c r="H37" s="178">
        <v>66</v>
      </c>
      <c r="I37" s="178">
        <v>77</v>
      </c>
      <c r="J37" s="178">
        <v>769</v>
      </c>
      <c r="K37" s="178">
        <v>982</v>
      </c>
      <c r="L37" s="178">
        <v>293</v>
      </c>
      <c r="M37" s="178">
        <v>154</v>
      </c>
      <c r="N37" s="178">
        <v>175</v>
      </c>
      <c r="O37" s="178">
        <v>45</v>
      </c>
    </row>
    <row r="38" spans="1:17" ht="18.95" customHeight="1" x14ac:dyDescent="0.25">
      <c r="A38" s="786"/>
      <c r="B38" s="788" t="s">
        <v>602</v>
      </c>
      <c r="C38" s="495" t="s">
        <v>601</v>
      </c>
      <c r="D38" s="399">
        <v>28406</v>
      </c>
      <c r="E38" s="178">
        <v>28317</v>
      </c>
      <c r="F38" s="178">
        <v>3</v>
      </c>
      <c r="G38" s="178">
        <v>7</v>
      </c>
      <c r="H38" s="178">
        <v>121</v>
      </c>
      <c r="I38" s="178">
        <v>134</v>
      </c>
      <c r="J38" s="178">
        <v>2582</v>
      </c>
      <c r="K38" s="178">
        <v>2315</v>
      </c>
      <c r="L38" s="178">
        <v>649</v>
      </c>
      <c r="M38" s="178">
        <v>349</v>
      </c>
      <c r="N38" s="178">
        <v>765</v>
      </c>
      <c r="O38" s="178">
        <v>83</v>
      </c>
    </row>
    <row r="39" spans="1:17" ht="18.95" customHeight="1" x14ac:dyDescent="0.25">
      <c r="A39" s="786"/>
      <c r="B39" s="788"/>
      <c r="C39" s="495" t="s">
        <v>600</v>
      </c>
      <c r="D39" s="399">
        <v>15477</v>
      </c>
      <c r="E39" s="178">
        <v>15417</v>
      </c>
      <c r="F39" s="79">
        <v>2</v>
      </c>
      <c r="G39" s="79">
        <v>1</v>
      </c>
      <c r="H39" s="79">
        <v>63</v>
      </c>
      <c r="I39" s="79">
        <v>57</v>
      </c>
      <c r="J39" s="79">
        <v>1373</v>
      </c>
      <c r="K39" s="79">
        <v>1312</v>
      </c>
      <c r="L39" s="79">
        <v>377</v>
      </c>
      <c r="M39" s="79">
        <v>202</v>
      </c>
      <c r="N39" s="79">
        <v>374</v>
      </c>
      <c r="O39" s="79">
        <v>46</v>
      </c>
    </row>
    <row r="40" spans="1:17" ht="18.95" customHeight="1" thickBot="1" x14ac:dyDescent="0.3">
      <c r="A40" s="787"/>
      <c r="B40" s="789"/>
      <c r="C40" s="494" t="s">
        <v>599</v>
      </c>
      <c r="D40" s="493">
        <v>12929</v>
      </c>
      <c r="E40" s="493">
        <v>12900</v>
      </c>
      <c r="F40" s="84">
        <v>1</v>
      </c>
      <c r="G40" s="84">
        <v>6</v>
      </c>
      <c r="H40" s="84">
        <v>58</v>
      </c>
      <c r="I40" s="84">
        <v>77</v>
      </c>
      <c r="J40" s="84">
        <v>1209</v>
      </c>
      <c r="K40" s="84">
        <v>1003</v>
      </c>
      <c r="L40" s="84">
        <v>272</v>
      </c>
      <c r="M40" s="84">
        <v>147</v>
      </c>
      <c r="N40" s="492">
        <v>391</v>
      </c>
      <c r="O40" s="84">
        <v>37</v>
      </c>
    </row>
    <row r="41" spans="1:17" x14ac:dyDescent="0.25">
      <c r="E41" s="377"/>
    </row>
  </sheetData>
  <sheetProtection selectLockedCells="1" selectUnlockedCells="1"/>
  <mergeCells count="44">
    <mergeCell ref="F5:G5"/>
    <mergeCell ref="A2:G2"/>
    <mergeCell ref="H2:O2"/>
    <mergeCell ref="E4:G4"/>
    <mergeCell ref="H4:O4"/>
    <mergeCell ref="A6:A7"/>
    <mergeCell ref="C6:C7"/>
    <mergeCell ref="D6:D7"/>
    <mergeCell ref="E6:E7"/>
    <mergeCell ref="F6:G7"/>
    <mergeCell ref="H6:I7"/>
    <mergeCell ref="H5:I5"/>
    <mergeCell ref="L6:M7"/>
    <mergeCell ref="N6:O7"/>
    <mergeCell ref="B6:B7"/>
    <mergeCell ref="J5:K7"/>
    <mergeCell ref="L5:O5"/>
    <mergeCell ref="G8:G10"/>
    <mergeCell ref="H8:H10"/>
    <mergeCell ref="B11:B13"/>
    <mergeCell ref="B14:B16"/>
    <mergeCell ref="N9:N10"/>
    <mergeCell ref="N8:O8"/>
    <mergeCell ref="K8:K10"/>
    <mergeCell ref="L8:L10"/>
    <mergeCell ref="O9:O10"/>
    <mergeCell ref="M8:M10"/>
    <mergeCell ref="F8:F10"/>
    <mergeCell ref="A35:A40"/>
    <mergeCell ref="B35:B37"/>
    <mergeCell ref="B38:B40"/>
    <mergeCell ref="I8:I10"/>
    <mergeCell ref="J8:J10"/>
    <mergeCell ref="A23:A28"/>
    <mergeCell ref="B23:B25"/>
    <mergeCell ref="B26:B28"/>
    <mergeCell ref="A17:A22"/>
    <mergeCell ref="C8:C10"/>
    <mergeCell ref="A29:A34"/>
    <mergeCell ref="B29:B31"/>
    <mergeCell ref="B32:B34"/>
    <mergeCell ref="A11:A16"/>
    <mergeCell ref="B17:B19"/>
    <mergeCell ref="B20:B22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view="pageBreakPreview" zoomScale="85" zoomScaleNormal="120" zoomScaleSheetLayoutView="8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10.625" style="376" customWidth="1"/>
    <col min="2" max="2" width="6.125" style="376" customWidth="1"/>
    <col min="3" max="3" width="15.625" style="376" customWidth="1"/>
    <col min="4" max="8" width="11.125" style="375" customWidth="1"/>
    <col min="9" max="10" width="15.125" style="375" customWidth="1"/>
    <col min="11" max="14" width="14.625" style="375" customWidth="1"/>
    <col min="15" max="16384" width="9" style="375"/>
  </cols>
  <sheetData>
    <row r="1" spans="1:14" s="450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4"/>
      <c r="L1" s="54"/>
      <c r="M1" s="54"/>
      <c r="N1" s="57" t="s">
        <v>0</v>
      </c>
    </row>
    <row r="2" spans="1:14" s="449" customFormat="1" ht="24.95" customHeight="1" x14ac:dyDescent="0.25">
      <c r="A2" s="782" t="s">
        <v>630</v>
      </c>
      <c r="B2" s="782"/>
      <c r="C2" s="782"/>
      <c r="D2" s="782"/>
      <c r="E2" s="782"/>
      <c r="F2" s="782"/>
      <c r="G2" s="782"/>
      <c r="H2" s="782"/>
      <c r="I2" s="769" t="s">
        <v>629</v>
      </c>
      <c r="J2" s="769"/>
      <c r="K2" s="769"/>
      <c r="L2" s="769"/>
      <c r="M2" s="769"/>
      <c r="N2" s="769"/>
    </row>
    <row r="3" spans="1:14" s="376" customFormat="1" ht="15" customHeight="1" thickBot="1" x14ac:dyDescent="0.3">
      <c r="A3" s="448"/>
      <c r="B3" s="448"/>
      <c r="C3" s="447"/>
      <c r="D3" s="490"/>
      <c r="E3" s="490"/>
      <c r="F3" s="489"/>
      <c r="G3" s="488"/>
      <c r="H3" s="445" t="s">
        <v>576</v>
      </c>
      <c r="I3" s="379"/>
      <c r="J3" s="379"/>
      <c r="K3" s="487"/>
      <c r="L3" s="487"/>
      <c r="M3" s="487"/>
      <c r="N3" s="93" t="s">
        <v>10</v>
      </c>
    </row>
    <row r="4" spans="1:14" s="437" customFormat="1" ht="15" customHeight="1" x14ac:dyDescent="0.25">
      <c r="A4" s="432"/>
      <c r="B4" s="431"/>
      <c r="C4" s="430"/>
      <c r="D4" s="778" t="s">
        <v>567</v>
      </c>
      <c r="E4" s="779"/>
      <c r="F4" s="779"/>
      <c r="G4" s="779"/>
      <c r="H4" s="779"/>
      <c r="I4" s="779" t="s">
        <v>566</v>
      </c>
      <c r="J4" s="779"/>
      <c r="K4" s="779"/>
      <c r="L4" s="779"/>
      <c r="M4" s="783"/>
    </row>
    <row r="5" spans="1:14" s="437" customFormat="1" ht="15" customHeight="1" x14ac:dyDescent="0.25">
      <c r="A5" s="428"/>
      <c r="B5" s="427"/>
      <c r="C5" s="426"/>
      <c r="D5" s="780" t="s">
        <v>628</v>
      </c>
      <c r="E5" s="772"/>
      <c r="F5" s="772"/>
      <c r="G5" s="772"/>
      <c r="H5" s="781"/>
      <c r="I5" s="759" t="s">
        <v>589</v>
      </c>
      <c r="J5" s="739"/>
      <c r="K5" s="733" t="s">
        <v>588</v>
      </c>
      <c r="L5" s="739"/>
      <c r="M5" s="415"/>
      <c r="N5" s="524"/>
    </row>
    <row r="6" spans="1:14" s="437" customFormat="1" ht="15" customHeight="1" x14ac:dyDescent="0.25">
      <c r="A6" s="794" t="s">
        <v>616</v>
      </c>
      <c r="B6" s="738" t="s">
        <v>615</v>
      </c>
      <c r="C6" s="751" t="s">
        <v>506</v>
      </c>
      <c r="D6" s="733" t="s">
        <v>587</v>
      </c>
      <c r="E6" s="739"/>
      <c r="F6" s="733" t="s">
        <v>586</v>
      </c>
      <c r="G6" s="759"/>
      <c r="H6" s="801"/>
      <c r="I6" s="767"/>
      <c r="J6" s="741"/>
      <c r="K6" s="740"/>
      <c r="L6" s="741"/>
      <c r="M6" s="404" t="s">
        <v>585</v>
      </c>
      <c r="N6" s="740" t="s">
        <v>584</v>
      </c>
    </row>
    <row r="7" spans="1:14" s="437" customFormat="1" ht="15" customHeight="1" x14ac:dyDescent="0.25">
      <c r="A7" s="794"/>
      <c r="B7" s="738"/>
      <c r="C7" s="751"/>
      <c r="D7" s="742"/>
      <c r="E7" s="743"/>
      <c r="F7" s="742"/>
      <c r="G7" s="760"/>
      <c r="H7" s="802"/>
      <c r="I7" s="760"/>
      <c r="J7" s="743"/>
      <c r="K7" s="742"/>
      <c r="L7" s="743"/>
      <c r="N7" s="740"/>
    </row>
    <row r="8" spans="1:14" s="437" customFormat="1" ht="27" customHeight="1" x14ac:dyDescent="0.25">
      <c r="A8" s="423"/>
      <c r="B8" s="525"/>
      <c r="C8" s="751" t="s">
        <v>557</v>
      </c>
      <c r="D8" s="770" t="s">
        <v>610</v>
      </c>
      <c r="E8" s="770" t="s">
        <v>580</v>
      </c>
      <c r="F8" s="770" t="s">
        <v>610</v>
      </c>
      <c r="G8" s="770" t="s">
        <v>580</v>
      </c>
      <c r="H8" s="474" t="s">
        <v>582</v>
      </c>
      <c r="I8" s="739" t="s">
        <v>610</v>
      </c>
      <c r="J8" s="770" t="s">
        <v>580</v>
      </c>
      <c r="K8" s="770" t="s">
        <v>610</v>
      </c>
      <c r="L8" s="770" t="s">
        <v>580</v>
      </c>
      <c r="M8" s="404"/>
      <c r="N8" s="524"/>
    </row>
    <row r="9" spans="1:14" s="437" customFormat="1" ht="15" customHeight="1" x14ac:dyDescent="0.2">
      <c r="A9" s="420" t="s">
        <v>555</v>
      </c>
      <c r="B9" s="476" t="s">
        <v>581</v>
      </c>
      <c r="C9" s="751"/>
      <c r="D9" s="758"/>
      <c r="E9" s="758"/>
      <c r="F9" s="758"/>
      <c r="G9" s="758"/>
      <c r="H9" s="631" t="s">
        <v>580</v>
      </c>
      <c r="I9" s="797"/>
      <c r="J9" s="799"/>
      <c r="K9" s="758"/>
      <c r="L9" s="758"/>
      <c r="M9" s="483" t="s">
        <v>579</v>
      </c>
      <c r="N9" s="468" t="s">
        <v>627</v>
      </c>
    </row>
    <row r="10" spans="1:14" s="437" customFormat="1" ht="15" customHeight="1" thickBot="1" x14ac:dyDescent="0.25">
      <c r="A10" s="413"/>
      <c r="B10" s="412"/>
      <c r="C10" s="752"/>
      <c r="D10" s="790"/>
      <c r="E10" s="790"/>
      <c r="F10" s="790"/>
      <c r="G10" s="790"/>
      <c r="H10" s="776"/>
      <c r="I10" s="798"/>
      <c r="J10" s="800"/>
      <c r="K10" s="790"/>
      <c r="L10" s="790"/>
      <c r="M10" s="523"/>
      <c r="N10" s="463"/>
    </row>
    <row r="11" spans="1:14" ht="18.95" customHeight="1" x14ac:dyDescent="0.25">
      <c r="A11" s="786" t="s">
        <v>626</v>
      </c>
      <c r="B11" s="788" t="s">
        <v>603</v>
      </c>
      <c r="C11" s="495" t="s">
        <v>601</v>
      </c>
      <c r="D11" s="500">
        <v>1556</v>
      </c>
      <c r="E11" s="500">
        <v>1217</v>
      </c>
      <c r="F11" s="500">
        <v>4239</v>
      </c>
      <c r="G11" s="500">
        <v>3045</v>
      </c>
      <c r="H11" s="375">
        <v>51</v>
      </c>
      <c r="I11" s="500">
        <v>4344</v>
      </c>
      <c r="J11" s="500">
        <v>1180</v>
      </c>
      <c r="K11" s="500">
        <v>1820</v>
      </c>
      <c r="L11" s="500">
        <v>368</v>
      </c>
      <c r="M11" s="500">
        <v>13</v>
      </c>
      <c r="N11" s="499">
        <v>24</v>
      </c>
    </row>
    <row r="12" spans="1:14" ht="18.95" customHeight="1" x14ac:dyDescent="0.25">
      <c r="A12" s="786"/>
      <c r="B12" s="788"/>
      <c r="C12" s="495" t="s">
        <v>600</v>
      </c>
      <c r="D12" s="500">
        <v>865</v>
      </c>
      <c r="E12" s="500">
        <v>677</v>
      </c>
      <c r="F12" s="500">
        <v>2420</v>
      </c>
      <c r="G12" s="500">
        <v>1740</v>
      </c>
      <c r="H12" s="375">
        <v>26</v>
      </c>
      <c r="I12" s="500">
        <v>2649</v>
      </c>
      <c r="J12" s="500">
        <v>658</v>
      </c>
      <c r="K12" s="500">
        <v>1116</v>
      </c>
      <c r="L12" s="500">
        <v>229</v>
      </c>
      <c r="M12" s="500">
        <v>9</v>
      </c>
      <c r="N12" s="499">
        <v>16</v>
      </c>
    </row>
    <row r="13" spans="1:14" ht="18.95" customHeight="1" x14ac:dyDescent="0.25">
      <c r="A13" s="786"/>
      <c r="B13" s="788"/>
      <c r="C13" s="495" t="s">
        <v>599</v>
      </c>
      <c r="D13" s="500">
        <v>691</v>
      </c>
      <c r="E13" s="500">
        <v>540</v>
      </c>
      <c r="F13" s="500">
        <v>1819</v>
      </c>
      <c r="G13" s="500">
        <v>1305</v>
      </c>
      <c r="H13" s="375">
        <v>25</v>
      </c>
      <c r="I13" s="500">
        <v>1695</v>
      </c>
      <c r="J13" s="500">
        <v>522</v>
      </c>
      <c r="K13" s="500">
        <v>704</v>
      </c>
      <c r="L13" s="500">
        <v>139</v>
      </c>
      <c r="M13" s="500">
        <v>4</v>
      </c>
      <c r="N13" s="500">
        <v>8</v>
      </c>
    </row>
    <row r="14" spans="1:14" ht="18.95" customHeight="1" x14ac:dyDescent="0.25">
      <c r="A14" s="786"/>
      <c r="B14" s="788" t="s">
        <v>602</v>
      </c>
      <c r="C14" s="495" t="s">
        <v>601</v>
      </c>
      <c r="D14" s="500">
        <v>1601</v>
      </c>
      <c r="E14" s="500">
        <v>1106</v>
      </c>
      <c r="F14" s="500">
        <v>4354</v>
      </c>
      <c r="G14" s="500">
        <v>2507</v>
      </c>
      <c r="H14" s="375">
        <v>451</v>
      </c>
      <c r="I14" s="500">
        <v>4868</v>
      </c>
      <c r="J14" s="500">
        <v>1078</v>
      </c>
      <c r="K14" s="500">
        <v>3559</v>
      </c>
      <c r="L14" s="500">
        <v>526</v>
      </c>
      <c r="M14" s="500">
        <v>36</v>
      </c>
      <c r="N14" s="499">
        <v>84</v>
      </c>
    </row>
    <row r="15" spans="1:14" ht="18.95" customHeight="1" x14ac:dyDescent="0.25">
      <c r="A15" s="786"/>
      <c r="B15" s="788"/>
      <c r="C15" s="495" t="s">
        <v>600</v>
      </c>
      <c r="D15" s="499">
        <v>946</v>
      </c>
      <c r="E15" s="499">
        <v>616</v>
      </c>
      <c r="F15" s="499">
        <v>2499</v>
      </c>
      <c r="G15" s="499">
        <v>1368</v>
      </c>
      <c r="H15" s="375">
        <v>214</v>
      </c>
      <c r="I15" s="499">
        <v>2593</v>
      </c>
      <c r="J15" s="499">
        <v>557</v>
      </c>
      <c r="K15" s="499">
        <v>1709</v>
      </c>
      <c r="L15" s="499">
        <v>310</v>
      </c>
      <c r="M15" s="499">
        <v>27</v>
      </c>
      <c r="N15" s="499">
        <v>55</v>
      </c>
    </row>
    <row r="16" spans="1:14" ht="18.95" customHeight="1" x14ac:dyDescent="0.25">
      <c r="A16" s="786"/>
      <c r="B16" s="788"/>
      <c r="C16" s="495" t="s">
        <v>599</v>
      </c>
      <c r="D16" s="499">
        <v>655</v>
      </c>
      <c r="E16" s="499">
        <v>490</v>
      </c>
      <c r="F16" s="499">
        <v>1855</v>
      </c>
      <c r="G16" s="499">
        <v>1139</v>
      </c>
      <c r="H16" s="375">
        <v>237</v>
      </c>
      <c r="I16" s="499">
        <v>2275</v>
      </c>
      <c r="J16" s="499">
        <v>521</v>
      </c>
      <c r="K16" s="499">
        <v>1850</v>
      </c>
      <c r="L16" s="499">
        <v>216</v>
      </c>
      <c r="M16" s="499">
        <v>9</v>
      </c>
      <c r="N16" s="500">
        <v>29</v>
      </c>
    </row>
    <row r="17" spans="1:15" ht="18.95" customHeight="1" x14ac:dyDescent="0.25">
      <c r="A17" s="786" t="s">
        <v>625</v>
      </c>
      <c r="B17" s="788" t="s">
        <v>603</v>
      </c>
      <c r="C17" s="495" t="s">
        <v>601</v>
      </c>
      <c r="D17" s="500">
        <v>1607</v>
      </c>
      <c r="E17" s="500">
        <v>1262</v>
      </c>
      <c r="F17" s="500">
        <v>4423</v>
      </c>
      <c r="G17" s="500">
        <v>3087</v>
      </c>
      <c r="H17" s="375">
        <v>64</v>
      </c>
      <c r="I17" s="500">
        <v>4356</v>
      </c>
      <c r="J17" s="500">
        <v>1142</v>
      </c>
      <c r="K17" s="500">
        <v>1755</v>
      </c>
      <c r="L17" s="500">
        <v>355</v>
      </c>
      <c r="M17" s="500">
        <v>13</v>
      </c>
      <c r="N17" s="499">
        <v>21</v>
      </c>
    </row>
    <row r="18" spans="1:15" ht="18.95" customHeight="1" x14ac:dyDescent="0.25">
      <c r="A18" s="786"/>
      <c r="B18" s="788"/>
      <c r="C18" s="495" t="s">
        <v>600</v>
      </c>
      <c r="D18" s="500">
        <v>906</v>
      </c>
      <c r="E18" s="500">
        <v>688</v>
      </c>
      <c r="F18" s="500">
        <v>2536</v>
      </c>
      <c r="G18" s="500">
        <v>1733</v>
      </c>
      <c r="H18" s="375">
        <v>32</v>
      </c>
      <c r="I18" s="500">
        <v>2662</v>
      </c>
      <c r="J18" s="500">
        <v>639</v>
      </c>
      <c r="K18" s="500">
        <v>1084</v>
      </c>
      <c r="L18" s="500">
        <v>214</v>
      </c>
      <c r="M18" s="500">
        <v>9</v>
      </c>
      <c r="N18" s="499">
        <v>14</v>
      </c>
    </row>
    <row r="19" spans="1:15" ht="18.95" customHeight="1" x14ac:dyDescent="0.25">
      <c r="A19" s="786"/>
      <c r="B19" s="788"/>
      <c r="C19" s="495" t="s">
        <v>599</v>
      </c>
      <c r="D19" s="500">
        <v>701</v>
      </c>
      <c r="E19" s="500">
        <v>574</v>
      </c>
      <c r="F19" s="500">
        <v>1887</v>
      </c>
      <c r="G19" s="500">
        <v>1354</v>
      </c>
      <c r="H19" s="375">
        <v>32</v>
      </c>
      <c r="I19" s="500">
        <v>1694</v>
      </c>
      <c r="J19" s="500">
        <v>503</v>
      </c>
      <c r="K19" s="500">
        <v>671</v>
      </c>
      <c r="L19" s="500">
        <v>141</v>
      </c>
      <c r="M19" s="500">
        <v>4</v>
      </c>
      <c r="N19" s="500">
        <v>7</v>
      </c>
    </row>
    <row r="20" spans="1:15" ht="18.95" customHeight="1" x14ac:dyDescent="0.25">
      <c r="A20" s="786"/>
      <c r="B20" s="788" t="s">
        <v>602</v>
      </c>
      <c r="C20" s="495" t="s">
        <v>601</v>
      </c>
      <c r="D20" s="500">
        <v>1624</v>
      </c>
      <c r="E20" s="500">
        <v>1081</v>
      </c>
      <c r="F20" s="500">
        <v>4496</v>
      </c>
      <c r="G20" s="500">
        <v>2559</v>
      </c>
      <c r="H20" s="375">
        <v>512</v>
      </c>
      <c r="I20" s="500">
        <v>4891</v>
      </c>
      <c r="J20" s="500">
        <v>1029</v>
      </c>
      <c r="K20" s="500">
        <v>3509</v>
      </c>
      <c r="L20" s="500">
        <v>539</v>
      </c>
      <c r="M20" s="500">
        <v>27</v>
      </c>
      <c r="N20" s="499">
        <v>95</v>
      </c>
    </row>
    <row r="21" spans="1:15" ht="18.95" customHeight="1" x14ac:dyDescent="0.25">
      <c r="A21" s="786"/>
      <c r="B21" s="788"/>
      <c r="C21" s="495" t="s">
        <v>600</v>
      </c>
      <c r="D21" s="499">
        <v>956</v>
      </c>
      <c r="E21" s="499">
        <v>598</v>
      </c>
      <c r="F21" s="499">
        <v>2604</v>
      </c>
      <c r="G21" s="499">
        <v>1396</v>
      </c>
      <c r="H21" s="375">
        <v>231</v>
      </c>
      <c r="I21" s="499">
        <v>2613</v>
      </c>
      <c r="J21" s="499">
        <v>525</v>
      </c>
      <c r="K21" s="499">
        <v>1707</v>
      </c>
      <c r="L21" s="499">
        <v>314</v>
      </c>
      <c r="M21" s="499">
        <v>18</v>
      </c>
      <c r="N21" s="499">
        <v>66</v>
      </c>
    </row>
    <row r="22" spans="1:15" ht="18.95" customHeight="1" x14ac:dyDescent="0.25">
      <c r="A22" s="786"/>
      <c r="B22" s="788"/>
      <c r="C22" s="495" t="s">
        <v>599</v>
      </c>
      <c r="D22" s="499">
        <v>668</v>
      </c>
      <c r="E22" s="499">
        <v>483</v>
      </c>
      <c r="F22" s="499">
        <v>1892</v>
      </c>
      <c r="G22" s="499">
        <v>1163</v>
      </c>
      <c r="H22" s="375">
        <v>281</v>
      </c>
      <c r="I22" s="499">
        <v>2278</v>
      </c>
      <c r="J22" s="499">
        <v>504</v>
      </c>
      <c r="K22" s="499">
        <v>1802</v>
      </c>
      <c r="L22" s="499">
        <v>225</v>
      </c>
      <c r="M22" s="499">
        <v>9</v>
      </c>
      <c r="N22" s="500">
        <v>29</v>
      </c>
    </row>
    <row r="23" spans="1:15" ht="18.95" customHeight="1" x14ac:dyDescent="0.25">
      <c r="A23" s="786" t="s">
        <v>624</v>
      </c>
      <c r="B23" s="788" t="s">
        <v>603</v>
      </c>
      <c r="C23" s="495" t="s">
        <v>601</v>
      </c>
      <c r="D23" s="178">
        <v>1626</v>
      </c>
      <c r="E23" s="178">
        <v>1267</v>
      </c>
      <c r="F23" s="178">
        <v>4558</v>
      </c>
      <c r="G23" s="178">
        <v>3127</v>
      </c>
      <c r="H23" s="375">
        <v>67</v>
      </c>
      <c r="I23" s="178">
        <v>4321</v>
      </c>
      <c r="J23" s="178">
        <v>1148</v>
      </c>
      <c r="K23" s="178">
        <v>1711</v>
      </c>
      <c r="L23" s="178">
        <v>343</v>
      </c>
      <c r="M23" s="178">
        <v>13</v>
      </c>
      <c r="N23" s="178">
        <v>19</v>
      </c>
      <c r="O23" s="522"/>
    </row>
    <row r="24" spans="1:15" ht="18.95" customHeight="1" x14ac:dyDescent="0.25">
      <c r="A24" s="786"/>
      <c r="B24" s="788"/>
      <c r="C24" s="495" t="s">
        <v>600</v>
      </c>
      <c r="D24" s="178">
        <v>930</v>
      </c>
      <c r="E24" s="178">
        <v>689</v>
      </c>
      <c r="F24" s="178">
        <v>2611</v>
      </c>
      <c r="G24" s="178">
        <v>1736</v>
      </c>
      <c r="H24" s="375">
        <v>33</v>
      </c>
      <c r="I24" s="178">
        <v>2632</v>
      </c>
      <c r="J24" s="178">
        <v>658</v>
      </c>
      <c r="K24" s="178">
        <v>1064</v>
      </c>
      <c r="L24" s="178">
        <v>210</v>
      </c>
      <c r="M24" s="178">
        <v>9</v>
      </c>
      <c r="N24" s="372">
        <v>12</v>
      </c>
      <c r="O24" s="522"/>
    </row>
    <row r="25" spans="1:15" ht="18.95" customHeight="1" x14ac:dyDescent="0.25">
      <c r="A25" s="786"/>
      <c r="B25" s="788"/>
      <c r="C25" s="495" t="s">
        <v>599</v>
      </c>
      <c r="D25" s="178">
        <v>696</v>
      </c>
      <c r="E25" s="178">
        <v>578</v>
      </c>
      <c r="F25" s="178">
        <v>1947</v>
      </c>
      <c r="G25" s="178">
        <v>1391</v>
      </c>
      <c r="H25" s="375">
        <v>34</v>
      </c>
      <c r="I25" s="178">
        <v>1689</v>
      </c>
      <c r="J25" s="178">
        <v>490</v>
      </c>
      <c r="K25" s="178">
        <v>647</v>
      </c>
      <c r="L25" s="178">
        <v>133</v>
      </c>
      <c r="M25" s="178">
        <v>4</v>
      </c>
      <c r="N25" s="178">
        <v>7</v>
      </c>
      <c r="O25" s="522"/>
    </row>
    <row r="26" spans="1:15" ht="18.95" customHeight="1" x14ac:dyDescent="0.25">
      <c r="A26" s="786"/>
      <c r="B26" s="788" t="s">
        <v>602</v>
      </c>
      <c r="C26" s="495" t="s">
        <v>601</v>
      </c>
      <c r="D26" s="178">
        <v>1634</v>
      </c>
      <c r="E26" s="178">
        <v>1069</v>
      </c>
      <c r="F26" s="178">
        <v>4589</v>
      </c>
      <c r="G26" s="178">
        <v>2686</v>
      </c>
      <c r="H26" s="375">
        <v>556</v>
      </c>
      <c r="I26" s="178">
        <v>4874</v>
      </c>
      <c r="J26" s="178">
        <v>1011</v>
      </c>
      <c r="K26" s="178">
        <v>3470</v>
      </c>
      <c r="L26" s="178">
        <v>521</v>
      </c>
      <c r="M26" s="178">
        <v>28</v>
      </c>
      <c r="N26" s="178">
        <v>94</v>
      </c>
      <c r="O26" s="522"/>
    </row>
    <row r="27" spans="1:15" ht="18.95" customHeight="1" x14ac:dyDescent="0.25">
      <c r="A27" s="786"/>
      <c r="B27" s="788"/>
      <c r="C27" s="495" t="s">
        <v>600</v>
      </c>
      <c r="D27" s="79">
        <v>949</v>
      </c>
      <c r="E27" s="79">
        <v>566</v>
      </c>
      <c r="F27" s="79">
        <v>2654</v>
      </c>
      <c r="G27" s="79">
        <v>1473</v>
      </c>
      <c r="H27" s="375">
        <v>241</v>
      </c>
      <c r="I27" s="79">
        <v>2631</v>
      </c>
      <c r="J27" s="372">
        <v>529</v>
      </c>
      <c r="K27" s="79">
        <v>1692</v>
      </c>
      <c r="L27" s="79">
        <v>309</v>
      </c>
      <c r="M27" s="79">
        <v>19</v>
      </c>
      <c r="N27" s="372">
        <v>65</v>
      </c>
      <c r="O27" s="522"/>
    </row>
    <row r="28" spans="1:15" ht="18.95" customHeight="1" x14ac:dyDescent="0.25">
      <c r="A28" s="786"/>
      <c r="B28" s="788"/>
      <c r="C28" s="495" t="s">
        <v>599</v>
      </c>
      <c r="D28" s="79">
        <v>685</v>
      </c>
      <c r="E28" s="79">
        <v>503</v>
      </c>
      <c r="F28" s="79">
        <v>1935</v>
      </c>
      <c r="G28" s="79">
        <v>1213</v>
      </c>
      <c r="H28" s="375">
        <v>315</v>
      </c>
      <c r="I28" s="79">
        <v>2243</v>
      </c>
      <c r="J28" s="79">
        <v>482</v>
      </c>
      <c r="K28" s="178">
        <v>1778</v>
      </c>
      <c r="L28" s="79">
        <v>212</v>
      </c>
      <c r="M28" s="79">
        <v>9</v>
      </c>
      <c r="N28" s="79">
        <v>29</v>
      </c>
      <c r="O28" s="522"/>
    </row>
    <row r="29" spans="1:15" ht="18.95" customHeight="1" x14ac:dyDescent="0.25">
      <c r="A29" s="786" t="s">
        <v>605</v>
      </c>
      <c r="B29" s="788" t="s">
        <v>603</v>
      </c>
      <c r="C29" s="495" t="s">
        <v>601</v>
      </c>
      <c r="D29" s="79">
        <v>1701</v>
      </c>
      <c r="E29" s="79">
        <v>1263</v>
      </c>
      <c r="F29" s="79">
        <v>4823</v>
      </c>
      <c r="G29" s="79">
        <v>3253</v>
      </c>
      <c r="H29" s="375">
        <v>75</v>
      </c>
      <c r="I29" s="79">
        <v>4350</v>
      </c>
      <c r="J29" s="79">
        <v>1179</v>
      </c>
      <c r="K29" s="178">
        <v>1678</v>
      </c>
      <c r="L29" s="79">
        <v>344</v>
      </c>
      <c r="M29" s="79">
        <v>13</v>
      </c>
      <c r="N29" s="79">
        <v>18</v>
      </c>
      <c r="O29" s="522"/>
    </row>
    <row r="30" spans="1:15" ht="18.95" customHeight="1" x14ac:dyDescent="0.25">
      <c r="A30" s="786"/>
      <c r="B30" s="788"/>
      <c r="C30" s="495" t="s">
        <v>600</v>
      </c>
      <c r="D30" s="79">
        <v>959</v>
      </c>
      <c r="E30" s="79">
        <v>687</v>
      </c>
      <c r="F30" s="79">
        <v>2773</v>
      </c>
      <c r="G30" s="79">
        <v>1832</v>
      </c>
      <c r="H30" s="375">
        <v>34</v>
      </c>
      <c r="I30" s="79">
        <v>2646</v>
      </c>
      <c r="J30" s="79">
        <v>673</v>
      </c>
      <c r="K30" s="178">
        <v>1051</v>
      </c>
      <c r="L30" s="79">
        <v>216</v>
      </c>
      <c r="M30" s="79">
        <v>9</v>
      </c>
      <c r="N30" s="79">
        <v>11</v>
      </c>
      <c r="O30" s="522"/>
    </row>
    <row r="31" spans="1:15" ht="18.95" customHeight="1" x14ac:dyDescent="0.25">
      <c r="A31" s="786"/>
      <c r="B31" s="788"/>
      <c r="C31" s="495" t="s">
        <v>599</v>
      </c>
      <c r="D31" s="79">
        <v>742</v>
      </c>
      <c r="E31" s="79">
        <v>576</v>
      </c>
      <c r="F31" s="79">
        <v>2050</v>
      </c>
      <c r="G31" s="79">
        <v>1421</v>
      </c>
      <c r="H31" s="375">
        <v>41</v>
      </c>
      <c r="I31" s="79">
        <v>1704</v>
      </c>
      <c r="J31" s="79">
        <v>506</v>
      </c>
      <c r="K31" s="178">
        <v>627</v>
      </c>
      <c r="L31" s="79">
        <v>128</v>
      </c>
      <c r="M31" s="79">
        <v>4</v>
      </c>
      <c r="N31" s="79">
        <v>7</v>
      </c>
      <c r="O31" s="522"/>
    </row>
    <row r="32" spans="1:15" ht="18.95" customHeight="1" x14ac:dyDescent="0.25">
      <c r="A32" s="786"/>
      <c r="B32" s="788" t="s">
        <v>602</v>
      </c>
      <c r="C32" s="495" t="s">
        <v>601</v>
      </c>
      <c r="D32" s="79">
        <v>1667</v>
      </c>
      <c r="E32" s="79">
        <v>1086</v>
      </c>
      <c r="F32" s="79">
        <v>4851</v>
      </c>
      <c r="G32" s="79">
        <v>2847</v>
      </c>
      <c r="H32" s="375">
        <v>603</v>
      </c>
      <c r="I32" s="79">
        <v>4894</v>
      </c>
      <c r="J32" s="79">
        <v>999</v>
      </c>
      <c r="K32" s="178">
        <v>3421</v>
      </c>
      <c r="L32" s="79">
        <v>530</v>
      </c>
      <c r="M32" s="79">
        <v>28</v>
      </c>
      <c r="N32" s="79">
        <v>94</v>
      </c>
      <c r="O32" s="522"/>
    </row>
    <row r="33" spans="1:15" ht="18.95" customHeight="1" x14ac:dyDescent="0.25">
      <c r="A33" s="786"/>
      <c r="B33" s="788"/>
      <c r="C33" s="495" t="s">
        <v>600</v>
      </c>
      <c r="D33" s="79">
        <v>972</v>
      </c>
      <c r="E33" s="79">
        <v>571</v>
      </c>
      <c r="F33" s="79">
        <v>2792</v>
      </c>
      <c r="G33" s="79">
        <v>1575</v>
      </c>
      <c r="H33" s="375">
        <v>268</v>
      </c>
      <c r="I33" s="79">
        <v>2649</v>
      </c>
      <c r="J33" s="79">
        <v>528</v>
      </c>
      <c r="K33" s="178">
        <v>1677</v>
      </c>
      <c r="L33" s="79">
        <v>321</v>
      </c>
      <c r="M33" s="79">
        <v>19</v>
      </c>
      <c r="N33" s="79">
        <v>65</v>
      </c>
      <c r="O33" s="522"/>
    </row>
    <row r="34" spans="1:15" ht="18.95" customHeight="1" x14ac:dyDescent="0.25">
      <c r="A34" s="786"/>
      <c r="B34" s="788"/>
      <c r="C34" s="495" t="s">
        <v>599</v>
      </c>
      <c r="D34" s="79">
        <v>695</v>
      </c>
      <c r="E34" s="79">
        <v>515</v>
      </c>
      <c r="F34" s="79">
        <v>2059</v>
      </c>
      <c r="G34" s="79">
        <v>1272</v>
      </c>
      <c r="H34" s="375">
        <v>335</v>
      </c>
      <c r="I34" s="79">
        <v>2245</v>
      </c>
      <c r="J34" s="79">
        <v>471</v>
      </c>
      <c r="K34" s="178">
        <v>1744</v>
      </c>
      <c r="L34" s="79">
        <v>209</v>
      </c>
      <c r="M34" s="79">
        <v>9</v>
      </c>
      <c r="N34" s="79">
        <v>29</v>
      </c>
      <c r="O34" s="522"/>
    </row>
    <row r="35" spans="1:15" ht="18.95" customHeight="1" x14ac:dyDescent="0.25">
      <c r="A35" s="794" t="s">
        <v>623</v>
      </c>
      <c r="B35" s="788" t="s">
        <v>603</v>
      </c>
      <c r="C35" s="495" t="s">
        <v>601</v>
      </c>
      <c r="D35" s="178">
        <v>1749</v>
      </c>
      <c r="E35" s="178">
        <v>1295</v>
      </c>
      <c r="F35" s="178">
        <v>5001</v>
      </c>
      <c r="G35" s="178">
        <v>3413</v>
      </c>
      <c r="H35" s="496">
        <v>92</v>
      </c>
      <c r="I35" s="178">
        <v>4362</v>
      </c>
      <c r="J35" s="178">
        <v>1169</v>
      </c>
      <c r="K35" s="178">
        <v>1648</v>
      </c>
      <c r="L35" s="178">
        <v>348</v>
      </c>
      <c r="M35" s="178">
        <v>12</v>
      </c>
      <c r="N35" s="178">
        <v>18</v>
      </c>
    </row>
    <row r="36" spans="1:15" ht="18.95" customHeight="1" x14ac:dyDescent="0.25">
      <c r="A36" s="794"/>
      <c r="B36" s="788"/>
      <c r="C36" s="495" t="s">
        <v>600</v>
      </c>
      <c r="D36" s="178">
        <v>982</v>
      </c>
      <c r="E36" s="178">
        <v>699</v>
      </c>
      <c r="F36" s="178">
        <v>2864</v>
      </c>
      <c r="G36" s="178">
        <v>1919</v>
      </c>
      <c r="H36" s="496">
        <v>43</v>
      </c>
      <c r="I36" s="178">
        <v>2659</v>
      </c>
      <c r="J36" s="178">
        <v>663</v>
      </c>
      <c r="K36" s="178">
        <v>1037</v>
      </c>
      <c r="L36" s="178">
        <v>214</v>
      </c>
      <c r="M36" s="178">
        <v>8</v>
      </c>
      <c r="N36" s="372">
        <v>12</v>
      </c>
    </row>
    <row r="37" spans="1:15" ht="18.95" customHeight="1" x14ac:dyDescent="0.25">
      <c r="A37" s="794"/>
      <c r="B37" s="788"/>
      <c r="C37" s="495" t="s">
        <v>599</v>
      </c>
      <c r="D37" s="178">
        <v>767</v>
      </c>
      <c r="E37" s="178">
        <v>596</v>
      </c>
      <c r="F37" s="178">
        <v>2137</v>
      </c>
      <c r="G37" s="178">
        <v>1494</v>
      </c>
      <c r="H37" s="496">
        <v>49</v>
      </c>
      <c r="I37" s="178">
        <v>1703</v>
      </c>
      <c r="J37" s="178">
        <v>506</v>
      </c>
      <c r="K37" s="178">
        <v>611</v>
      </c>
      <c r="L37" s="178">
        <v>134</v>
      </c>
      <c r="M37" s="178">
        <v>4</v>
      </c>
      <c r="N37" s="178">
        <v>6</v>
      </c>
    </row>
    <row r="38" spans="1:15" ht="18.95" customHeight="1" x14ac:dyDescent="0.25">
      <c r="A38" s="794"/>
      <c r="B38" s="788" t="s">
        <v>602</v>
      </c>
      <c r="C38" s="495" t="s">
        <v>601</v>
      </c>
      <c r="D38" s="178">
        <v>1707</v>
      </c>
      <c r="E38" s="178">
        <v>1061</v>
      </c>
      <c r="F38" s="178">
        <v>4998</v>
      </c>
      <c r="G38" s="178">
        <v>3000</v>
      </c>
      <c r="H38" s="496">
        <v>638</v>
      </c>
      <c r="I38" s="178">
        <v>4950</v>
      </c>
      <c r="J38" s="178">
        <v>996</v>
      </c>
      <c r="K38" s="178">
        <v>3406</v>
      </c>
      <c r="L38" s="178">
        <v>530</v>
      </c>
      <c r="M38" s="178">
        <v>23</v>
      </c>
      <c r="N38" s="178">
        <v>89</v>
      </c>
    </row>
    <row r="39" spans="1:15" ht="18.95" customHeight="1" x14ac:dyDescent="0.25">
      <c r="A39" s="794"/>
      <c r="B39" s="788"/>
      <c r="C39" s="495" t="s">
        <v>600</v>
      </c>
      <c r="D39" s="79">
        <v>996</v>
      </c>
      <c r="E39" s="79">
        <v>562</v>
      </c>
      <c r="F39" s="79">
        <v>2872</v>
      </c>
      <c r="G39" s="79">
        <v>1676</v>
      </c>
      <c r="H39" s="496">
        <v>284</v>
      </c>
      <c r="I39" s="79">
        <v>2697</v>
      </c>
      <c r="J39" s="372">
        <v>516</v>
      </c>
      <c r="K39" s="79">
        <v>1680</v>
      </c>
      <c r="L39" s="79">
        <v>312</v>
      </c>
      <c r="M39" s="79">
        <v>15</v>
      </c>
      <c r="N39" s="372">
        <v>60</v>
      </c>
    </row>
    <row r="40" spans="1:15" ht="18.95" customHeight="1" thickBot="1" x14ac:dyDescent="0.3">
      <c r="A40" s="794"/>
      <c r="B40" s="788"/>
      <c r="C40" s="495" t="s">
        <v>599</v>
      </c>
      <c r="D40" s="79">
        <v>711</v>
      </c>
      <c r="E40" s="79">
        <v>499</v>
      </c>
      <c r="F40" s="79">
        <v>2126</v>
      </c>
      <c r="G40" s="79">
        <v>1324</v>
      </c>
      <c r="H40" s="496">
        <v>354</v>
      </c>
      <c r="I40" s="79">
        <v>2253</v>
      </c>
      <c r="J40" s="79">
        <v>480</v>
      </c>
      <c r="K40" s="178">
        <v>1726</v>
      </c>
      <c r="L40" s="79">
        <v>218</v>
      </c>
      <c r="M40" s="79">
        <v>8</v>
      </c>
      <c r="N40" s="79">
        <v>29</v>
      </c>
    </row>
    <row r="41" spans="1:15" ht="15" customHeight="1" x14ac:dyDescent="0.25">
      <c r="A41" s="521" t="s">
        <v>622</v>
      </c>
      <c r="B41" s="520"/>
      <c r="C41" s="519"/>
      <c r="D41" s="518"/>
      <c r="E41" s="518"/>
      <c r="F41" s="518"/>
      <c r="G41" s="518"/>
      <c r="H41" s="517"/>
      <c r="I41" s="516" t="s">
        <v>621</v>
      </c>
      <c r="J41" s="514"/>
      <c r="K41" s="515"/>
      <c r="L41" s="514"/>
      <c r="M41" s="514"/>
      <c r="N41" s="514"/>
    </row>
    <row r="42" spans="1:15" ht="15" customHeight="1" x14ac:dyDescent="0.25">
      <c r="A42" s="513" t="s">
        <v>620</v>
      </c>
      <c r="B42" s="512"/>
      <c r="C42" s="511"/>
      <c r="D42" s="511"/>
      <c r="E42" s="511"/>
      <c r="F42" s="511"/>
      <c r="G42" s="511"/>
      <c r="H42" s="511"/>
      <c r="I42" s="510" t="s">
        <v>619</v>
      </c>
      <c r="J42" s="496"/>
      <c r="K42" s="496"/>
      <c r="L42" s="496"/>
      <c r="M42" s="496"/>
      <c r="N42" s="496"/>
    </row>
  </sheetData>
  <sheetProtection selectLockedCells="1" selectUnlockedCells="1"/>
  <mergeCells count="38">
    <mergeCell ref="B35:B37"/>
    <mergeCell ref="B38:B40"/>
    <mergeCell ref="A35:A40"/>
    <mergeCell ref="A29:A34"/>
    <mergeCell ref="B29:B31"/>
    <mergeCell ref="B32:B34"/>
    <mergeCell ref="A23:A28"/>
    <mergeCell ref="B23:B25"/>
    <mergeCell ref="B26:B28"/>
    <mergeCell ref="A17:A22"/>
    <mergeCell ref="B17:B19"/>
    <mergeCell ref="B20:B22"/>
    <mergeCell ref="A2:H2"/>
    <mergeCell ref="D8:D10"/>
    <mergeCell ref="E8:E10"/>
    <mergeCell ref="C8:C10"/>
    <mergeCell ref="G8:G10"/>
    <mergeCell ref="H9:H10"/>
    <mergeCell ref="F8:F10"/>
    <mergeCell ref="D5:H5"/>
    <mergeCell ref="F6:H7"/>
    <mergeCell ref="D4:H4"/>
    <mergeCell ref="A6:A7"/>
    <mergeCell ref="B6:B7"/>
    <mergeCell ref="C6:C7"/>
    <mergeCell ref="D6:E7"/>
    <mergeCell ref="K8:K10"/>
    <mergeCell ref="L8:L10"/>
    <mergeCell ref="I8:I10"/>
    <mergeCell ref="J8:J10"/>
    <mergeCell ref="A11:A16"/>
    <mergeCell ref="B11:B13"/>
    <mergeCell ref="B14:B16"/>
    <mergeCell ref="I2:N2"/>
    <mergeCell ref="N6:N7"/>
    <mergeCell ref="I4:M4"/>
    <mergeCell ref="K5:L7"/>
    <mergeCell ref="I5:J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view="pageBreakPreview" zoomScale="85" zoomScaleNormal="120" zoomScaleSheetLayoutView="85" workbookViewId="0">
      <pane xSplit="3" ySplit="9" topLeftCell="D2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875" style="527" customWidth="1"/>
    <col min="2" max="2" width="5.125" style="527" customWidth="1"/>
    <col min="3" max="3" width="10.375" style="527" customWidth="1"/>
    <col min="4" max="5" width="5.875" style="133" customWidth="1"/>
    <col min="6" max="6" width="6.875" style="526" customWidth="1"/>
    <col min="7" max="7" width="6.625" style="526" customWidth="1"/>
    <col min="8" max="8" width="6.875" style="526" customWidth="1"/>
    <col min="9" max="9" width="6.625" style="526" customWidth="1"/>
    <col min="10" max="10" width="6.875" style="526" customWidth="1"/>
    <col min="11" max="11" width="6.625" style="526" customWidth="1"/>
    <col min="12" max="12" width="6.875" style="526" customWidth="1"/>
    <col min="13" max="13" width="6.625" style="526" customWidth="1"/>
    <col min="14" max="14" width="6.875" style="526" customWidth="1"/>
    <col min="15" max="15" width="6.625" style="526" customWidth="1"/>
    <col min="16" max="16" width="6.875" style="526" customWidth="1"/>
    <col min="17" max="17" width="6.625" style="526" customWidth="1"/>
    <col min="18" max="18" width="6.875" style="526" customWidth="1"/>
    <col min="19" max="20" width="6.625" style="526" customWidth="1"/>
    <col min="21" max="21" width="8.375" style="526" customWidth="1"/>
    <col min="22" max="22" width="8.125" style="526" customWidth="1"/>
    <col min="23" max="23" width="6.875" style="526" customWidth="1"/>
    <col min="24" max="24" width="6.625" style="526" customWidth="1"/>
    <col min="25" max="26" width="6.375" style="526" customWidth="1"/>
    <col min="27" max="16384" width="9" style="526"/>
  </cols>
  <sheetData>
    <row r="1" spans="1:30" s="54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Z1" s="57" t="s">
        <v>0</v>
      </c>
    </row>
    <row r="2" spans="1:30" s="566" customFormat="1" ht="27.75" customHeight="1" x14ac:dyDescent="0.3">
      <c r="A2" s="782" t="s">
        <v>658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69" t="s">
        <v>657</v>
      </c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</row>
    <row r="3" spans="1:30" s="554" customFormat="1" ht="12.6" customHeight="1" thickBot="1" x14ac:dyDescent="0.3">
      <c r="A3" s="565"/>
      <c r="B3" s="565"/>
      <c r="C3" s="564"/>
      <c r="D3" s="563"/>
      <c r="E3" s="562"/>
      <c r="K3" s="561"/>
      <c r="M3" s="560" t="s">
        <v>656</v>
      </c>
      <c r="N3" s="559"/>
      <c r="P3" s="558"/>
      <c r="Q3" s="558"/>
      <c r="R3" s="513"/>
      <c r="S3" s="557"/>
      <c r="T3" s="556"/>
      <c r="W3" s="555"/>
      <c r="X3" s="555"/>
      <c r="Y3" s="555"/>
      <c r="Z3" s="320" t="s">
        <v>10</v>
      </c>
    </row>
    <row r="4" spans="1:30" s="10" customFormat="1" ht="12.6" customHeight="1" x14ac:dyDescent="0.25">
      <c r="A4" s="28"/>
      <c r="B4" s="553"/>
      <c r="C4" s="552"/>
      <c r="D4" s="26"/>
      <c r="E4" s="803" t="s">
        <v>99</v>
      </c>
      <c r="F4" s="804"/>
      <c r="G4" s="804"/>
      <c r="H4" s="804"/>
      <c r="I4" s="804"/>
      <c r="J4" s="804"/>
      <c r="K4" s="804"/>
      <c r="L4" s="804"/>
      <c r="M4" s="804"/>
      <c r="N4" s="804" t="s">
        <v>566</v>
      </c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5"/>
      <c r="Z4" s="221"/>
    </row>
    <row r="5" spans="1:30" s="10" customFormat="1" ht="12.6" customHeight="1" x14ac:dyDescent="0.25">
      <c r="A5" s="806" t="s">
        <v>655</v>
      </c>
      <c r="B5" s="807" t="s">
        <v>654</v>
      </c>
      <c r="C5" s="808" t="s">
        <v>653</v>
      </c>
      <c r="D5" s="811" t="s">
        <v>652</v>
      </c>
      <c r="E5" s="692" t="s">
        <v>651</v>
      </c>
      <c r="F5" s="676" t="s">
        <v>650</v>
      </c>
      <c r="G5" s="677"/>
      <c r="H5" s="677"/>
      <c r="I5" s="678"/>
      <c r="J5" s="688" t="s">
        <v>285</v>
      </c>
      <c r="K5" s="689"/>
      <c r="L5" s="679" t="s">
        <v>343</v>
      </c>
      <c r="M5" s="680"/>
      <c r="N5" s="809" t="s">
        <v>649</v>
      </c>
      <c r="O5" s="810"/>
      <c r="P5" s="681" t="s">
        <v>344</v>
      </c>
      <c r="Q5" s="677"/>
      <c r="R5" s="677"/>
      <c r="S5" s="677"/>
      <c r="T5" s="678"/>
      <c r="U5" s="688" t="s">
        <v>648</v>
      </c>
      <c r="V5" s="689"/>
      <c r="W5" s="688" t="s">
        <v>298</v>
      </c>
      <c r="X5" s="689"/>
      <c r="Y5" s="692" t="s">
        <v>101</v>
      </c>
      <c r="Z5" s="684" t="s">
        <v>289</v>
      </c>
    </row>
    <row r="6" spans="1:30" s="10" customFormat="1" ht="24.95" customHeight="1" x14ac:dyDescent="0.25">
      <c r="A6" s="806"/>
      <c r="B6" s="807"/>
      <c r="C6" s="808"/>
      <c r="D6" s="811"/>
      <c r="E6" s="693"/>
      <c r="F6" s="685" t="s">
        <v>416</v>
      </c>
      <c r="G6" s="686"/>
      <c r="H6" s="685" t="s">
        <v>417</v>
      </c>
      <c r="I6" s="686"/>
      <c r="J6" s="690"/>
      <c r="K6" s="691"/>
      <c r="L6" s="694" t="s">
        <v>418</v>
      </c>
      <c r="M6" s="695"/>
      <c r="N6" s="696" t="s">
        <v>647</v>
      </c>
      <c r="O6" s="695"/>
      <c r="P6" s="685" t="s">
        <v>420</v>
      </c>
      <c r="Q6" s="686"/>
      <c r="R6" s="685" t="s">
        <v>646</v>
      </c>
      <c r="S6" s="687"/>
      <c r="T6" s="686"/>
      <c r="U6" s="820" t="s">
        <v>645</v>
      </c>
      <c r="V6" s="821"/>
      <c r="W6" s="690"/>
      <c r="X6" s="691"/>
      <c r="Y6" s="693"/>
      <c r="Z6" s="684"/>
    </row>
    <row r="7" spans="1:30" s="10" customFormat="1" ht="45" customHeight="1" x14ac:dyDescent="0.25">
      <c r="A7" s="682" t="s">
        <v>644</v>
      </c>
      <c r="B7" s="807" t="s">
        <v>40</v>
      </c>
      <c r="C7" s="812" t="s">
        <v>557</v>
      </c>
      <c r="D7" s="811"/>
      <c r="E7" s="693"/>
      <c r="F7" s="226" t="s">
        <v>641</v>
      </c>
      <c r="G7" s="226" t="s">
        <v>98</v>
      </c>
      <c r="H7" s="226" t="s">
        <v>97</v>
      </c>
      <c r="I7" s="226" t="s">
        <v>98</v>
      </c>
      <c r="J7" s="226" t="s">
        <v>97</v>
      </c>
      <c r="K7" s="226" t="s">
        <v>98</v>
      </c>
      <c r="L7" s="226" t="s">
        <v>97</v>
      </c>
      <c r="M7" s="226" t="s">
        <v>98</v>
      </c>
      <c r="N7" s="696" t="s">
        <v>643</v>
      </c>
      <c r="O7" s="695"/>
      <c r="P7" s="226" t="s">
        <v>97</v>
      </c>
      <c r="Q7" s="226" t="s">
        <v>98</v>
      </c>
      <c r="R7" s="226" t="s">
        <v>97</v>
      </c>
      <c r="S7" s="226" t="s">
        <v>98</v>
      </c>
      <c r="T7" s="242" t="s">
        <v>339</v>
      </c>
      <c r="U7" s="226" t="s">
        <v>97</v>
      </c>
      <c r="V7" s="226" t="s">
        <v>98</v>
      </c>
      <c r="W7" s="226" t="s">
        <v>97</v>
      </c>
      <c r="X7" s="226" t="s">
        <v>98</v>
      </c>
      <c r="Y7" s="693"/>
      <c r="Z7" s="684"/>
    </row>
    <row r="8" spans="1:30" s="10" customFormat="1" ht="12.6" customHeight="1" x14ac:dyDescent="0.25">
      <c r="A8" s="682"/>
      <c r="B8" s="807"/>
      <c r="C8" s="812"/>
      <c r="D8" s="551" t="s">
        <v>642</v>
      </c>
      <c r="E8" s="550"/>
      <c r="F8" s="223"/>
      <c r="G8" s="223"/>
      <c r="H8" s="223"/>
      <c r="I8" s="223"/>
      <c r="J8" s="223"/>
      <c r="K8" s="223"/>
      <c r="L8" s="223"/>
      <c r="M8" s="223"/>
      <c r="N8" s="33" t="s">
        <v>641</v>
      </c>
      <c r="O8" s="33" t="s">
        <v>98</v>
      </c>
      <c r="P8" s="223"/>
      <c r="Q8" s="223"/>
      <c r="R8" s="223"/>
      <c r="S8" s="223"/>
      <c r="T8" s="33" t="s">
        <v>98</v>
      </c>
      <c r="U8" s="223"/>
      <c r="V8" s="223"/>
      <c r="W8" s="223"/>
      <c r="X8" s="223"/>
      <c r="Y8" s="267"/>
      <c r="Z8" s="230"/>
    </row>
    <row r="9" spans="1:30" s="10" customFormat="1" ht="24.95" customHeight="1" thickBot="1" x14ac:dyDescent="0.3">
      <c r="A9" s="711"/>
      <c r="B9" s="814"/>
      <c r="C9" s="813"/>
      <c r="D9" s="549" t="s">
        <v>14</v>
      </c>
      <c r="E9" s="233" t="s">
        <v>14</v>
      </c>
      <c r="F9" s="233" t="s">
        <v>75</v>
      </c>
      <c r="G9" s="233" t="s">
        <v>303</v>
      </c>
      <c r="H9" s="233" t="s">
        <v>75</v>
      </c>
      <c r="I9" s="233" t="s">
        <v>303</v>
      </c>
      <c r="J9" s="233" t="s">
        <v>75</v>
      </c>
      <c r="K9" s="233" t="s">
        <v>303</v>
      </c>
      <c r="L9" s="233" t="s">
        <v>75</v>
      </c>
      <c r="M9" s="233" t="s">
        <v>303</v>
      </c>
      <c r="N9" s="340" t="s">
        <v>75</v>
      </c>
      <c r="O9" s="340" t="s">
        <v>303</v>
      </c>
      <c r="P9" s="233" t="s">
        <v>75</v>
      </c>
      <c r="Q9" s="233" t="s">
        <v>303</v>
      </c>
      <c r="R9" s="233" t="s">
        <v>75</v>
      </c>
      <c r="S9" s="233" t="s">
        <v>303</v>
      </c>
      <c r="T9" s="233" t="s">
        <v>303</v>
      </c>
      <c r="U9" s="233" t="s">
        <v>75</v>
      </c>
      <c r="V9" s="274" t="s">
        <v>303</v>
      </c>
      <c r="W9" s="233" t="s">
        <v>75</v>
      </c>
      <c r="X9" s="274" t="s">
        <v>303</v>
      </c>
      <c r="Y9" s="233" t="s">
        <v>78</v>
      </c>
      <c r="Z9" s="548" t="s">
        <v>77</v>
      </c>
    </row>
    <row r="10" spans="1:30" s="531" customFormat="1" ht="13.5" customHeight="1" x14ac:dyDescent="0.25">
      <c r="A10" s="816" t="s">
        <v>640</v>
      </c>
      <c r="B10" s="817" t="s">
        <v>635</v>
      </c>
      <c r="C10" s="541" t="s">
        <v>633</v>
      </c>
      <c r="D10" s="540">
        <f t="shared" ref="D10:D51" si="0">SUM(E10,Z10)</f>
        <v>25829</v>
      </c>
      <c r="E10" s="540">
        <f t="shared" ref="E10:E51" si="1">SUM(F10:Y10)</f>
        <v>25814</v>
      </c>
      <c r="F10" s="540">
        <f>SUM(F16,F22,F28,F34,F40,F46,'2-11 續5完'!F10,'2-11 續5完'!F16,'2-11 續5完'!F22,'2-11 續5完'!F28,'2-11 續5完'!F34,'2-11 續5完'!F40,'2-11 續5完'!F46)</f>
        <v>8</v>
      </c>
      <c r="G10" s="540">
        <f>SUM(G16,G22,G28,G34,G40,G46,'2-11 續5完'!G10,'2-11 續5完'!G16,'2-11 續5完'!G22,'2-11 續5完'!G28,'2-11 續5完'!G34,'2-11 續5完'!G40,'2-11 續5完'!G46)</f>
        <v>18</v>
      </c>
      <c r="H10" s="540">
        <f>SUM(H16,H22,H28,H34,H40,H46,'2-11 續5完'!H10,'2-11 續5完'!H16,'2-11 續5完'!H22,'2-11 續5完'!H28,'2-11 續5完'!H34,'2-11 續5完'!H40,'2-11 續5完'!H46)</f>
        <v>162</v>
      </c>
      <c r="I10" s="540">
        <f>SUM(I16,I22,I28,I34,I40,I46,'2-11 續5完'!I10,'2-11 續5完'!I16,'2-11 續5完'!I22,'2-11 續5完'!I28,'2-11 續5完'!I34,'2-11 續5完'!I40,'2-11 續5完'!I46)</f>
        <v>159</v>
      </c>
      <c r="J10" s="540">
        <f>SUM(J16,J22,J28,J34,J40,J46,'2-11 續5完'!J10,'2-11 續5完'!J16,'2-11 續5完'!J22,'2-11 續5完'!J28,'2-11 續5完'!J34,'2-11 續5完'!J40,'2-11 續5完'!J46)</f>
        <v>2019</v>
      </c>
      <c r="K10" s="540">
        <f>SUM(K16,K22,K28,K34,K40,K46,'2-11 續5完'!K10,'2-11 續5完'!K16,'2-11 續5完'!K22,'2-11 續5完'!K28,'2-11 續5完'!K34,'2-11 續5完'!K40,'2-11 續5完'!K46)</f>
        <v>2507</v>
      </c>
      <c r="L10" s="540">
        <f>SUM(L16,L22,L28,L34,L40,L46,'2-11 續5完'!L10,'2-11 續5完'!L16,'2-11 續5完'!L22,'2-11 續5完'!L28,'2-11 續5完'!L34,'2-11 續5完'!L40,'2-11 續5完'!L46)</f>
        <v>677</v>
      </c>
      <c r="M10" s="540">
        <f>SUM(M16,M22,M28,M34,M40,M46,'2-11 續5完'!M10,'2-11 續5完'!M16,'2-11 續5完'!M22,'2-11 續5完'!M28,'2-11 續5完'!M34,'2-11 續5完'!M40,'2-11 續5完'!M46)</f>
        <v>365</v>
      </c>
      <c r="N10" s="540">
        <f>SUM(N16,N22,N28,N34,N40,N46,'2-11 續5完'!N10,'2-11 續5完'!N16,'2-11 續5完'!N22,'2-11 續5完'!N28,'2-11 續5完'!N34,'2-11 續5完'!N40,'2-11 續5完'!N46)</f>
        <v>361</v>
      </c>
      <c r="O10" s="540">
        <f>SUM(O16,O22,O28,O34,O40,O46,'2-11 續5完'!O10,'2-11 續5完'!O16,'2-11 續5完'!O22,'2-11 續5完'!O28,'2-11 續5完'!O34,'2-11 續5完'!O40,'2-11 續5完'!O46)</f>
        <v>96</v>
      </c>
      <c r="P10" s="540">
        <f>SUM(P16,P22,P28,P34,P40,P46,'2-11 續5完'!P10,'2-11 續5完'!P16,'2-11 續5完'!P22,'2-11 續5完'!P28,'2-11 續5完'!P34,'2-11 續5完'!P40,'2-11 續5完'!P46)</f>
        <v>1805</v>
      </c>
      <c r="Q10" s="540">
        <f>SUM(Q16,Q22,Q28,Q34,Q40,Q46,'2-11 續5完'!Q10,'2-11 續5完'!Q16,'2-11 續5完'!Q22,'2-11 續5完'!Q28,'2-11 續5完'!Q34,'2-11 續5完'!Q40,'2-11 續5完'!Q46)</f>
        <v>1351</v>
      </c>
      <c r="R10" s="540">
        <f>SUM(R16,R22,R28,R34,R40,R46,'2-11 續5完'!R10,'2-11 續5完'!R16,'2-11 續5完'!R22,'2-11 續5完'!R28,'2-11 續5完'!R34,'2-11 續5完'!R40,'2-11 續5完'!R46)</f>
        <v>5149</v>
      </c>
      <c r="S10" s="540">
        <f>SUM(S16,S22,S28,S34,S40,S46,'2-11 續5完'!S10,'2-11 續5完'!S16,'2-11 續5完'!S22,'2-11 續5完'!S28,'2-11 續5完'!S34,'2-11 續5完'!S40,'2-11 續5完'!S46)</f>
        <v>3559</v>
      </c>
      <c r="T10" s="540">
        <f>SUM(T16,T22,T28,T34,T40,T46,'2-11 續5完'!T10,'2-11 續5完'!T16,'2-11 續5完'!T22,'2-11 續5完'!T28,'2-11 續5完'!T34,'2-11 續5完'!T40,'2-11 續5完'!T46)</f>
        <v>102</v>
      </c>
      <c r="U10" s="540">
        <f>SUM(U16,U22,U28,U34,U40,U46,'2-11 續5完'!U10,'2-11 續5完'!U16,'2-11 續5完'!U22,'2-11 續5完'!U28,'2-11 續5完'!U34,'2-11 續5完'!U40,'2-11 續5完'!U46)</f>
        <v>4400</v>
      </c>
      <c r="V10" s="540">
        <f>SUM(V16,V22,V28,V34,V40,V46,'2-11 續5完'!V10,'2-11 續5完'!V16,'2-11 續5完'!V22,'2-11 續5完'!V28,'2-11 續5完'!V34,'2-11 續5完'!V40,'2-11 續5完'!V46)</f>
        <v>1157</v>
      </c>
      <c r="W10" s="540">
        <f>SUM(W16,W22,W28,W34,W40,W46,'2-11 續5完'!W10,'2-11 續5完'!W16,'2-11 續5完'!W22,'2-11 續5完'!W28,'2-11 續5完'!W34,'2-11 續5完'!W40,'2-11 續5完'!W46)</f>
        <v>1574</v>
      </c>
      <c r="X10" s="540">
        <f>SUM(X16,X22,X28,X34,X40,X46,'2-11 續5完'!X10,'2-11 續5完'!X16,'2-11 續5完'!X22,'2-11 續5完'!X28,'2-11 續5完'!X34,'2-11 續5完'!X40,'2-11 續5完'!X46)</f>
        <v>335</v>
      </c>
      <c r="Y10" s="540">
        <f>SUM(Y16,Y22,Y28,Y34,Y40,Y46,'2-11 續5完'!Y10,'2-11 續5完'!Y16,'2-11 續5完'!Y22,'2-11 續5完'!Y28,'2-11 續5完'!Y34,'2-11 續5完'!Y40,'2-11 續5完'!Y46)</f>
        <v>10</v>
      </c>
      <c r="Z10" s="540">
        <f>SUM(Z16,Z22,Z28,Z34,Z40,Z46,'2-11 續5完'!Z10,'2-11 續5完'!Z16,'2-11 續5完'!Z22,'2-11 續5完'!Z28,'2-11 續5完'!Z34,'2-11 續5完'!Z40,'2-11 續5完'!Z46)</f>
        <v>15</v>
      </c>
    </row>
    <row r="11" spans="1:30" s="546" customFormat="1" ht="13.5" customHeight="1" x14ac:dyDescent="0.25">
      <c r="A11" s="806"/>
      <c r="B11" s="815"/>
      <c r="C11" s="541" t="s">
        <v>632</v>
      </c>
      <c r="D11" s="540">
        <f t="shared" si="0"/>
        <v>14896</v>
      </c>
      <c r="E11" s="540">
        <f t="shared" si="1"/>
        <v>14885</v>
      </c>
      <c r="F11" s="540">
        <f>SUM(F17,F23,F29,F35,F41,F47,'2-11 續5完'!F11,'2-11 續5完'!F17,'2-11 續5完'!F23,'2-11 續5完'!F29,'2-11 續5完'!F35,'2-11 續5完'!F41,'2-11 續5完'!F47)</f>
        <v>4</v>
      </c>
      <c r="G11" s="540">
        <f>SUM(G17,G23,G29,G35,G41,G47,'2-11 續5完'!G11,'2-11 續5完'!G17,'2-11 續5完'!G23,'2-11 續5完'!G29,'2-11 續5完'!G35,'2-11 續5完'!G41,'2-11 續5完'!G47)</f>
        <v>4</v>
      </c>
      <c r="H11" s="540">
        <f>SUM(H17,H23,H29,H35,H41,H47,'2-11 續5完'!H11,'2-11 續5完'!H17,'2-11 續5完'!H23,'2-11 續5完'!H29,'2-11 續5完'!H35,'2-11 續5完'!H41,'2-11 續5完'!H47)</f>
        <v>87</v>
      </c>
      <c r="I11" s="540">
        <f>SUM(I17,I23,I29,I35,I41,I47,'2-11 續5完'!I11,'2-11 續5完'!I17,'2-11 續5完'!I23,'2-11 續5完'!I29,'2-11 續5完'!I35,'2-11 續5完'!I41,'2-11 續5完'!I47)</f>
        <v>75</v>
      </c>
      <c r="J11" s="540">
        <f>SUM(J17,J23,J29,J35,J41,J47,'2-11 續5完'!J11,'2-11 續5完'!J17,'2-11 續5完'!J23,'2-11 續5完'!J29,'2-11 續5完'!J35,'2-11 續5完'!J41,'2-11 續5完'!J47)</f>
        <v>1140</v>
      </c>
      <c r="K11" s="540">
        <f>SUM(K17,K23,K29,K35,K41,K47,'2-11 續5完'!K11,'2-11 續5完'!K17,'2-11 續5完'!K23,'2-11 續5完'!K29,'2-11 續5完'!K35,'2-11 續5完'!K41,'2-11 續5完'!K47)</f>
        <v>1461</v>
      </c>
      <c r="L11" s="540">
        <f>SUM(L17,L23,L29,L35,L41,L47,'2-11 續5完'!L11,'2-11 續5完'!L17,'2-11 續5完'!L23,'2-11 續5完'!L29,'2-11 續5完'!L35,'2-11 續5完'!L41,'2-11 續5完'!L47)</f>
        <v>379</v>
      </c>
      <c r="M11" s="540">
        <f>SUM(M17,M23,M29,M35,M41,M47,'2-11 續5完'!M11,'2-11 續5完'!M17,'2-11 續5完'!M23,'2-11 續5完'!M29,'2-11 續5完'!M35,'2-11 續5完'!M41,'2-11 續5完'!M47)</f>
        <v>195</v>
      </c>
      <c r="N11" s="540">
        <f>SUM(N17,N23,N29,N35,N41,N47,'2-11 續5完'!N11,'2-11 續5完'!N17,'2-11 續5完'!N23,'2-11 續5完'!N29,'2-11 續5完'!N35,'2-11 續5完'!N41,'2-11 續5完'!N47)</f>
        <v>186</v>
      </c>
      <c r="O11" s="540">
        <f>SUM(O17,O23,O29,O35,O41,O47,'2-11 續5完'!O11,'2-11 續5完'!O17,'2-11 續5完'!O23,'2-11 續5完'!O29,'2-11 續5完'!O35,'2-11 續5完'!O41,'2-11 續5完'!O47)</f>
        <v>49</v>
      </c>
      <c r="P11" s="540">
        <f>SUM(P17,P23,P29,P35,P41,P47,'2-11 續5完'!P11,'2-11 續5完'!P17,'2-11 續5完'!P23,'2-11 續5完'!P29,'2-11 續5完'!P35,'2-11 續5完'!P41,'2-11 續5完'!P47)</f>
        <v>1014</v>
      </c>
      <c r="Q11" s="540">
        <f>SUM(Q17,Q23,Q29,Q35,Q41,Q47,'2-11 續5完'!Q11,'2-11 續5完'!Q17,'2-11 續5完'!Q23,'2-11 續5完'!Q29,'2-11 續5完'!Q35,'2-11 續5完'!Q41,'2-11 續5完'!Q47)</f>
        <v>711</v>
      </c>
      <c r="R11" s="540">
        <f>SUM(R17,R23,R29,R35,R41,R47,'2-11 續5完'!R11,'2-11 續5完'!R17,'2-11 續5完'!R23,'2-11 續5完'!R29,'2-11 續5完'!R35,'2-11 續5完'!R41,'2-11 續5完'!R47)</f>
        <v>2945</v>
      </c>
      <c r="S11" s="540">
        <f>SUM(S17,S23,S29,S35,S41,S47,'2-11 續5完'!S11,'2-11 續5完'!S17,'2-11 續5完'!S23,'2-11 續5完'!S29,'2-11 續5完'!S35,'2-11 續5完'!S41,'2-11 續5完'!S47)</f>
        <v>2018</v>
      </c>
      <c r="T11" s="540">
        <f>SUM(T17,T23,T29,T35,T41,T47,'2-11 續5完'!T11,'2-11 續5完'!T17,'2-11 續5完'!T23,'2-11 續5完'!T29,'2-11 續5完'!T35,'2-11 續5完'!T41,'2-11 續5完'!T47)</f>
        <v>48</v>
      </c>
      <c r="U11" s="540">
        <f>SUM(U17,U23,U29,U35,U41,U47,'2-11 續5完'!U11,'2-11 續5完'!U17,'2-11 續5完'!U23,'2-11 續5完'!U29,'2-11 續5完'!U35,'2-11 續5完'!U41,'2-11 續5完'!U47)</f>
        <v>2688</v>
      </c>
      <c r="V11" s="540">
        <f>SUM(V17,V23,V29,V35,V41,V47,'2-11 續5完'!V11,'2-11 續5完'!V17,'2-11 續5完'!V23,'2-11 續5完'!V29,'2-11 續5完'!V35,'2-11 續5完'!V41,'2-11 續5完'!V47)</f>
        <v>663</v>
      </c>
      <c r="W11" s="540">
        <f>SUM(W17,W23,W29,W35,W41,W47,'2-11 續5完'!W11,'2-11 續5完'!W17,'2-11 續5完'!W23,'2-11 續5完'!W29,'2-11 續5完'!W35,'2-11 續5完'!W41,'2-11 續5完'!W47)</f>
        <v>1008</v>
      </c>
      <c r="X11" s="540">
        <f>SUM(X17,X23,X29,X35,X41,X47,'2-11 續5完'!X11,'2-11 續5完'!X17,'2-11 續5完'!X23,'2-11 續5完'!X29,'2-11 續5完'!X35,'2-11 續5完'!X41,'2-11 續5完'!X47)</f>
        <v>204</v>
      </c>
      <c r="Y11" s="540">
        <f>SUM(Y17,Y23,Y29,Y35,Y41,Y47,'2-11 續5完'!Y11,'2-11 續5完'!Y17,'2-11 續5完'!Y23,'2-11 續5完'!Y29,'2-11 續5完'!Y35,'2-11 續5完'!Y41,'2-11 續5完'!Y47)</f>
        <v>6</v>
      </c>
      <c r="Z11" s="540">
        <f>SUM(Z17,Z23,Z29,Z35,Z41,Z47,'2-11 續5完'!Z11,'2-11 續5完'!Z17,'2-11 續5完'!Z23,'2-11 續5完'!Z29,'2-11 續5完'!Z35,'2-11 續5完'!Z41,'2-11 續5完'!Z47)</f>
        <v>11</v>
      </c>
      <c r="AA11" s="531"/>
      <c r="AC11" s="547"/>
      <c r="AD11" s="547"/>
    </row>
    <row r="12" spans="1:30" s="545" customFormat="1" ht="13.5" customHeight="1" x14ac:dyDescent="0.25">
      <c r="A12" s="806"/>
      <c r="B12" s="815"/>
      <c r="C12" s="541" t="s">
        <v>631</v>
      </c>
      <c r="D12" s="540">
        <f t="shared" si="0"/>
        <v>10933</v>
      </c>
      <c r="E12" s="540">
        <f t="shared" si="1"/>
        <v>10929</v>
      </c>
      <c r="F12" s="540">
        <f>SUM(F18,F24,F30,F36,F42,F48,'2-11 續5完'!F12,'2-11 續5完'!F18,'2-11 續5完'!F24,'2-11 續5完'!F30,'2-11 續5完'!F36,'2-11 續5完'!F42,'2-11 續5完'!F48)</f>
        <v>4</v>
      </c>
      <c r="G12" s="540">
        <f>SUM(G18,G24,G30,G36,G42,G48,'2-11 續5完'!G12,'2-11 續5完'!G18,'2-11 續5完'!G24,'2-11 續5完'!G30,'2-11 續5完'!G36,'2-11 續5完'!G42,'2-11 續5完'!G48)</f>
        <v>14</v>
      </c>
      <c r="H12" s="540">
        <f>SUM(H18,H24,H30,H36,H42,H48,'2-11 續5完'!H12,'2-11 續5完'!H18,'2-11 續5完'!H24,'2-11 續5完'!H30,'2-11 續5完'!H36,'2-11 續5完'!H42,'2-11 續5完'!H48)</f>
        <v>75</v>
      </c>
      <c r="I12" s="540">
        <f>SUM(I18,I24,I30,I36,I42,I48,'2-11 續5完'!I12,'2-11 續5完'!I18,'2-11 續5完'!I24,'2-11 續5完'!I30,'2-11 續5完'!I36,'2-11 續5完'!I42,'2-11 續5完'!I48)</f>
        <v>84</v>
      </c>
      <c r="J12" s="540">
        <f>SUM(J18,J24,J30,J36,J42,J48,'2-11 續5完'!J12,'2-11 續5完'!J18,'2-11 續5完'!J24,'2-11 續5完'!J30,'2-11 續5完'!J36,'2-11 續5完'!J42,'2-11 續5完'!J48)</f>
        <v>879</v>
      </c>
      <c r="K12" s="540">
        <f>SUM(K18,K24,K30,K36,K42,K48,'2-11 續5完'!K12,'2-11 續5完'!K18,'2-11 續5完'!K24,'2-11 續5完'!K30,'2-11 續5完'!K36,'2-11 續5完'!K42,'2-11 續5完'!K48)</f>
        <v>1046</v>
      </c>
      <c r="L12" s="540">
        <f>SUM(L18,L24,L30,L36,L42,L48,'2-11 續5完'!L12,'2-11 續5完'!L18,'2-11 續5完'!L24,'2-11 續5完'!L30,'2-11 續5完'!L36,'2-11 續5完'!L42,'2-11 續5完'!L48)</f>
        <v>298</v>
      </c>
      <c r="M12" s="540">
        <f>SUM(M18,M24,M30,M36,M42,M48,'2-11 續5完'!M12,'2-11 續5完'!M18,'2-11 續5完'!M24,'2-11 續5完'!M30,'2-11 續5完'!M36,'2-11 續5完'!M42,'2-11 續5完'!M48)</f>
        <v>170</v>
      </c>
      <c r="N12" s="540">
        <f>SUM(N18,N24,N30,N36,N42,N48,'2-11 續5完'!N12,'2-11 續5完'!N18,'2-11 續5完'!N24,'2-11 續5完'!N30,'2-11 續5完'!N36,'2-11 續5完'!N42,'2-11 續5完'!N48)</f>
        <v>175</v>
      </c>
      <c r="O12" s="540">
        <f>SUM(O18,O24,O30,O36,O42,O48,'2-11 續5完'!O12,'2-11 續5完'!O18,'2-11 續5完'!O24,'2-11 續5完'!O30,'2-11 續5完'!O36,'2-11 續5完'!O42,'2-11 續5完'!O48)</f>
        <v>47</v>
      </c>
      <c r="P12" s="540">
        <f>SUM(P18,P24,P30,P36,P42,P48,'2-11 續5完'!P12,'2-11 續5完'!P18,'2-11 續5完'!P24,'2-11 續5完'!P30,'2-11 續5完'!P36,'2-11 續5完'!P42,'2-11 續5完'!P48)</f>
        <v>791</v>
      </c>
      <c r="Q12" s="540">
        <f>SUM(Q18,Q24,Q30,Q36,Q42,Q48,'2-11 續5完'!Q12,'2-11 續5完'!Q18,'2-11 續5完'!Q24,'2-11 續5完'!Q30,'2-11 續5完'!Q36,'2-11 續5完'!Q42,'2-11 續5完'!Q48)</f>
        <v>640</v>
      </c>
      <c r="R12" s="540">
        <f>SUM(R18,R24,R30,R36,R42,R48,'2-11 續5完'!R12,'2-11 續5完'!R18,'2-11 續5完'!R24,'2-11 續5完'!R30,'2-11 續5完'!R36,'2-11 續5完'!R42,'2-11 續5完'!R48)</f>
        <v>2204</v>
      </c>
      <c r="S12" s="540">
        <f>SUM(S18,S24,S30,S36,S42,S48,'2-11 續5完'!S12,'2-11 續5完'!S18,'2-11 續5完'!S24,'2-11 續5完'!S30,'2-11 續5完'!S36,'2-11 續5完'!S42,'2-11 續5完'!S48)</f>
        <v>1541</v>
      </c>
      <c r="T12" s="540">
        <f>SUM(T18,T24,T30,T36,T42,T48,'2-11 續5完'!T12,'2-11 續5完'!T18,'2-11 續5完'!T24,'2-11 續5完'!T30,'2-11 續5完'!T36,'2-11 續5完'!T42,'2-11 續5完'!T48)</f>
        <v>54</v>
      </c>
      <c r="U12" s="540">
        <f>SUM(U18,U24,U30,U36,U42,U48,'2-11 續5完'!U12,'2-11 續5完'!U18,'2-11 續5完'!U24,'2-11 續5完'!U30,'2-11 續5完'!U36,'2-11 續5完'!U42,'2-11 續5完'!U48)</f>
        <v>1712</v>
      </c>
      <c r="V12" s="540">
        <f>SUM(V18,V24,V30,V36,V42,V48,'2-11 續5完'!V12,'2-11 續5完'!V18,'2-11 續5完'!V24,'2-11 續5完'!V30,'2-11 續5完'!V36,'2-11 續5完'!V42,'2-11 續5完'!V48)</f>
        <v>494</v>
      </c>
      <c r="W12" s="540">
        <f>SUM(W18,W24,W30,W36,W42,W48,'2-11 續5完'!W12,'2-11 續5完'!W18,'2-11 續5完'!W24,'2-11 續5完'!W30,'2-11 續5完'!W36,'2-11 續5完'!W42,'2-11 續5完'!W48)</f>
        <v>566</v>
      </c>
      <c r="X12" s="540">
        <f>SUM(X18,X24,X30,X36,X42,X48,'2-11 續5完'!X12,'2-11 續5完'!X18,'2-11 續5完'!X24,'2-11 續5完'!X30,'2-11 續5完'!X36,'2-11 續5完'!X42,'2-11 續5完'!X48)</f>
        <v>131</v>
      </c>
      <c r="Y12" s="540">
        <f>SUM(Y18,Y24,Y30,Y36,Y42,Y48,'2-11 續5完'!Y12,'2-11 續5完'!Y18,'2-11 續5完'!Y24,'2-11 續5完'!Y30,'2-11 續5完'!Y36,'2-11 續5完'!Y42,'2-11 續5完'!Y48)</f>
        <v>4</v>
      </c>
      <c r="Z12" s="540">
        <f>SUM(Z18,Z24,Z30,Z36,Z42,Z48,'2-11 續5完'!Z12,'2-11 續5完'!Z18,'2-11 續5完'!Z24,'2-11 續5完'!Z30,'2-11 續5完'!Z36,'2-11 續5完'!Z42,'2-11 續5完'!Z48)</f>
        <v>4</v>
      </c>
      <c r="AA12" s="531"/>
      <c r="AC12" s="547"/>
      <c r="AD12" s="547"/>
    </row>
    <row r="13" spans="1:30" s="542" customFormat="1" ht="13.5" customHeight="1" x14ac:dyDescent="0.25">
      <c r="A13" s="806"/>
      <c r="B13" s="815" t="s">
        <v>634</v>
      </c>
      <c r="C13" s="541" t="s">
        <v>633</v>
      </c>
      <c r="D13" s="540">
        <f t="shared" si="0"/>
        <v>29409</v>
      </c>
      <c r="E13" s="540">
        <f t="shared" si="1"/>
        <v>29323</v>
      </c>
      <c r="F13" s="540">
        <f>SUM(F19,F25,F31,F37,F43,F49,'2-11 續5完'!F13,'2-11 續5完'!F19,'2-11 續5完'!F25,'2-11 續5完'!F31,'2-11 續5完'!F37,'2-11 續5完'!F43,'2-11 續5完'!F49)</f>
        <v>3</v>
      </c>
      <c r="G13" s="540">
        <f>SUM(G19,G25,G31,G37,G43,G49,'2-11 續5完'!G13,'2-11 續5完'!G19,'2-11 續5完'!G25,'2-11 續5完'!G31,'2-11 續5完'!G37,'2-11 續5完'!G43,'2-11 續5完'!G49)</f>
        <v>8</v>
      </c>
      <c r="H13" s="540">
        <f>SUM(H19,H25,H31,H37,H43,H49,'2-11 續5完'!H13,'2-11 續5完'!H19,'2-11 續5完'!H25,'2-11 續5完'!H31,'2-11 續5完'!H37,'2-11 續5完'!H43,'2-11 續5完'!H49)</f>
        <v>149</v>
      </c>
      <c r="I13" s="540">
        <f>SUM(I19,I25,I31,I37,I43,I49,'2-11 續5完'!I13,'2-11 續5完'!I19,'2-11 續5完'!I25,'2-11 續5完'!I31,'2-11 續5完'!I37,'2-11 續5完'!I43,'2-11 續5完'!I49)</f>
        <v>160</v>
      </c>
      <c r="J13" s="540">
        <f>SUM(J19,J25,J31,J37,J43,J49,'2-11 續5完'!J13,'2-11 續5完'!J19,'2-11 續5完'!J25,'2-11 續5完'!J31,'2-11 續5完'!J37,'2-11 續5完'!J43,'2-11 續5完'!J49)</f>
        <v>2943</v>
      </c>
      <c r="K13" s="540">
        <f>SUM(K19,K25,K31,K37,K43,K49,'2-11 續5完'!K13,'2-11 續5完'!K19,'2-11 續5完'!K25,'2-11 續5完'!K31,'2-11 續5完'!K37,'2-11 續5完'!K43,'2-11 續5完'!K49)</f>
        <v>2447</v>
      </c>
      <c r="L13" s="540">
        <f>SUM(L19,L25,L31,L37,L43,L49,'2-11 續5完'!L13,'2-11 續5完'!L19,'2-11 續5完'!L25,'2-11 續5完'!L31,'2-11 續5完'!L37,'2-11 續5完'!L43,'2-11 續5完'!L49)</f>
        <v>671</v>
      </c>
      <c r="M13" s="540">
        <f>SUM(M19,M25,M31,M37,M43,M49,'2-11 續5完'!M13,'2-11 續5完'!M19,'2-11 續5完'!M25,'2-11 續5完'!M31,'2-11 續5完'!M37,'2-11 續5完'!M43,'2-11 續5完'!M49)</f>
        <v>371</v>
      </c>
      <c r="N13" s="540">
        <f>SUM(N19,N25,N31,N37,N43,N49,'2-11 續5完'!N13,'2-11 續5完'!N19,'2-11 續5完'!N25,'2-11 續5完'!N31,'2-11 續5完'!N37,'2-11 續5完'!N43,'2-11 續5完'!N49)</f>
        <v>809</v>
      </c>
      <c r="O13" s="540">
        <f>SUM(O19,O25,O31,O37,O43,O49,'2-11 續5完'!O13,'2-11 續5完'!O19,'2-11 續5完'!O25,'2-11 續5完'!O31,'2-11 續5完'!O37,'2-11 續5完'!O43,'2-11 續5完'!O49)</f>
        <v>87</v>
      </c>
      <c r="P13" s="540">
        <f>SUM(P19,P25,P31,P37,P43,P49,'2-11 續5完'!P13,'2-11 續5完'!P19,'2-11 續5完'!P25,'2-11 續5完'!P31,'2-11 續5完'!P37,'2-11 續5完'!P43,'2-11 續5完'!P49)</f>
        <v>1753</v>
      </c>
      <c r="Q13" s="540">
        <f>SUM(Q19,Q25,Q31,Q37,Q43,Q49,'2-11 續5完'!Q13,'2-11 續5完'!Q19,'2-11 續5完'!Q25,'2-11 續5完'!Q31,'2-11 續5完'!Q37,'2-11 續5完'!Q43,'2-11 續5完'!Q49)</f>
        <v>1090</v>
      </c>
      <c r="R13" s="540">
        <f>SUM(R19,R25,R31,R37,R43,R49,'2-11 續5完'!R13,'2-11 續5完'!R19,'2-11 續5完'!R25,'2-11 續5完'!R31,'2-11 續5完'!R37,'2-11 續5完'!R43,'2-11 續5完'!R49)</f>
        <v>5205</v>
      </c>
      <c r="S13" s="540">
        <f>SUM(S19,S25,S31,S37,S43,S49,'2-11 續5完'!S13,'2-11 續5完'!S19,'2-11 續5完'!S25,'2-11 續5完'!S31,'2-11 續5完'!S37,'2-11 續5完'!S43,'2-11 續5完'!S49)</f>
        <v>3073</v>
      </c>
      <c r="T13" s="540">
        <f>SUM(T19,T25,T31,T37,T43,T49,'2-11 續5完'!T13,'2-11 續5完'!T19,'2-11 續5完'!T25,'2-11 續5完'!T31,'2-11 續5完'!T37,'2-11 續5完'!T43,'2-11 續5完'!T49)</f>
        <v>658</v>
      </c>
      <c r="U13" s="540">
        <f>SUM(U19,U25,U31,U37,U43,U49,'2-11 續5完'!U13,'2-11 續5完'!U19,'2-11 續5完'!U25,'2-11 續5完'!U31,'2-11 續5完'!U37,'2-11 續5完'!U43,'2-11 續5完'!U49)</f>
        <v>4990</v>
      </c>
      <c r="V13" s="540">
        <f>SUM(V19,V25,V31,V37,V43,V49,'2-11 續5完'!V13,'2-11 續5完'!V19,'2-11 續5完'!V25,'2-11 續5完'!V31,'2-11 續5完'!V37,'2-11 續5完'!V43,'2-11 續5完'!V49)</f>
        <v>1032</v>
      </c>
      <c r="W13" s="540">
        <f>SUM(W19,W25,W31,W37,W43,W49,'2-11 續5完'!W13,'2-11 續5完'!W19,'2-11 續5完'!W25,'2-11 續5完'!W31,'2-11 續5完'!W37,'2-11 續5完'!W43,'2-11 續5完'!W49)</f>
        <v>3363</v>
      </c>
      <c r="X13" s="540">
        <f>SUM(X19,X25,X31,X37,X43,X49,'2-11 續5完'!X13,'2-11 續5完'!X19,'2-11 續5完'!X25,'2-11 續5完'!X31,'2-11 續5完'!X37,'2-11 續5完'!X43,'2-11 續5完'!X49)</f>
        <v>487</v>
      </c>
      <c r="Y13" s="540">
        <f>SUM(Y19,Y25,Y31,Y37,Y43,Y49,'2-11 續5完'!Y13,'2-11 續5完'!Y19,'2-11 續5完'!Y25,'2-11 續5完'!Y31,'2-11 續5完'!Y37,'2-11 續5完'!Y43,'2-11 續5完'!Y49)</f>
        <v>24</v>
      </c>
      <c r="Z13" s="540">
        <f>SUM(Z19,Z25,Z31,Z37,Z43,Z49,'2-11 續5完'!Z13,'2-11 續5完'!Z19,'2-11 續5完'!Z25,'2-11 續5完'!Z31,'2-11 續5完'!Z37,'2-11 續5完'!Z43,'2-11 續5完'!Z49)</f>
        <v>86</v>
      </c>
      <c r="AA13" s="531"/>
      <c r="AC13" s="530"/>
    </row>
    <row r="14" spans="1:30" s="537" customFormat="1" ht="13.5" customHeight="1" x14ac:dyDescent="0.25">
      <c r="A14" s="806"/>
      <c r="B14" s="815"/>
      <c r="C14" s="541" t="s">
        <v>632</v>
      </c>
      <c r="D14" s="540">
        <f t="shared" si="0"/>
        <v>16058</v>
      </c>
      <c r="E14" s="540">
        <f t="shared" si="1"/>
        <v>15997</v>
      </c>
      <c r="F14" s="540">
        <f>SUM(F20,F26,F32,F38,F44,F50,'2-11 續5完'!F14,'2-11 續5完'!F20,'2-11 續5完'!F26,'2-11 續5完'!F32,'2-11 續5完'!F38,'2-11 續5完'!F44,'2-11 續5完'!F50)</f>
        <v>2</v>
      </c>
      <c r="G14" s="540">
        <f>SUM(G20,G26,G32,G38,G44,G50,'2-11 續5完'!G14,'2-11 續5完'!G20,'2-11 續5完'!G26,'2-11 續5完'!G32,'2-11 續5完'!G38,'2-11 續5完'!G44,'2-11 續5完'!G50)</f>
        <v>2</v>
      </c>
      <c r="H14" s="540">
        <f>SUM(H20,H26,H32,H38,H44,H50,'2-11 續5完'!H14,'2-11 續5完'!H20,'2-11 續5完'!H26,'2-11 續5完'!H32,'2-11 續5完'!H38,'2-11 續5完'!H44,'2-11 續5完'!H50)</f>
        <v>76</v>
      </c>
      <c r="I14" s="540">
        <f>SUM(I20,I26,I32,I38,I44,I50,'2-11 續5完'!I14,'2-11 續5完'!I20,'2-11 續5完'!I26,'2-11 續5完'!I32,'2-11 續5完'!I38,'2-11 續5完'!I44,'2-11 續5完'!I50)</f>
        <v>70</v>
      </c>
      <c r="J14" s="540">
        <f>SUM(J20,J26,J32,J38,J44,J50,'2-11 續5完'!J14,'2-11 續5完'!J20,'2-11 續5完'!J26,'2-11 續5完'!J32,'2-11 續5完'!J38,'2-11 續5完'!J44,'2-11 續5完'!J50)</f>
        <v>1564</v>
      </c>
      <c r="K14" s="540">
        <f>SUM(K20,K26,K32,K38,K44,K50,'2-11 續5完'!K14,'2-11 續5完'!K20,'2-11 續5完'!K26,'2-11 續5完'!K32,'2-11 續5完'!K38,'2-11 續5完'!K44,'2-11 續5完'!K50)</f>
        <v>1402</v>
      </c>
      <c r="L14" s="540">
        <f>SUM(L20,L26,L32,L38,L44,L50,'2-11 續5完'!L14,'2-11 續5完'!L20,'2-11 續5完'!L26,'2-11 續5完'!L32,'2-11 續5完'!L38,'2-11 續5完'!L44,'2-11 續5完'!L50)</f>
        <v>386</v>
      </c>
      <c r="M14" s="540">
        <f>SUM(M20,M26,M32,M38,M44,M50,'2-11 續5完'!M14,'2-11 續5完'!M20,'2-11 續5完'!M26,'2-11 續5完'!M32,'2-11 續5完'!M38,'2-11 續5完'!M44,'2-11 續5完'!M50)</f>
        <v>214</v>
      </c>
      <c r="N14" s="540">
        <f>SUM(N20,N26,N32,N38,N44,N50,'2-11 續5完'!N14,'2-11 續5完'!N20,'2-11 續5完'!N26,'2-11 續5完'!N32,'2-11 續5完'!N38,'2-11 續5完'!N44,'2-11 續5完'!N50)</f>
        <v>392</v>
      </c>
      <c r="O14" s="540">
        <f>SUM(O20,O26,O32,O38,O44,O50,'2-11 續5完'!O14,'2-11 續5完'!O20,'2-11 續5完'!O26,'2-11 續5完'!O32,'2-11 續5完'!O38,'2-11 續5完'!O44,'2-11 續5完'!O50)</f>
        <v>47</v>
      </c>
      <c r="P14" s="540">
        <f>SUM(P20,P26,P32,P38,P44,P50,'2-11 續5完'!P14,'2-11 續5完'!P20,'2-11 續5完'!P26,'2-11 續5完'!P32,'2-11 續5完'!P38,'2-11 續5完'!P44,'2-11 續5完'!P50)</f>
        <v>1023</v>
      </c>
      <c r="Q14" s="540">
        <f>SUM(Q20,Q26,Q32,Q38,Q44,Q50,'2-11 續5完'!Q14,'2-11 續5完'!Q20,'2-11 續5完'!Q26,'2-11 續5完'!Q32,'2-11 續5完'!Q38,'2-11 續5完'!Q44,'2-11 續5完'!Q50)</f>
        <v>578</v>
      </c>
      <c r="R14" s="540">
        <f>SUM(R20,R26,R32,R38,R44,R50,'2-11 續5完'!R14,'2-11 續5完'!R20,'2-11 續5完'!R26,'2-11 續5完'!R32,'2-11 續5完'!R38,'2-11 續5完'!R44,'2-11 續5完'!R50)</f>
        <v>2978</v>
      </c>
      <c r="S14" s="540">
        <f>SUM(S20,S26,S32,S38,S44,S50,'2-11 續5完'!S14,'2-11 續5完'!S20,'2-11 續5完'!S26,'2-11 續5完'!S32,'2-11 續5完'!S38,'2-11 續5完'!S44,'2-11 續5完'!S50)</f>
        <v>1710</v>
      </c>
      <c r="T14" s="540">
        <f>SUM(T20,T26,T32,T38,T44,T50,'2-11 續5完'!T14,'2-11 續5完'!T20,'2-11 續5完'!T26,'2-11 續5完'!T32,'2-11 續5完'!T38,'2-11 續5完'!T44,'2-11 續5完'!T50)</f>
        <v>299</v>
      </c>
      <c r="U14" s="540">
        <f>SUM(U20,U26,U32,U38,U44,U50,'2-11 續5完'!U14,'2-11 續5完'!U20,'2-11 續5完'!U26,'2-11 續5完'!U32,'2-11 續5完'!U38,'2-11 續5完'!U44,'2-11 續5完'!U50)</f>
        <v>2724</v>
      </c>
      <c r="V14" s="540">
        <f>SUM(V20,V26,V32,V38,V44,V50,'2-11 續5完'!V14,'2-11 續5完'!V20,'2-11 續5完'!V26,'2-11 續5完'!V32,'2-11 續5完'!V38,'2-11 續5完'!V44,'2-11 續5完'!V50)</f>
        <v>544</v>
      </c>
      <c r="W14" s="540">
        <f>SUM(W20,W26,W32,W38,W44,W50,'2-11 續5完'!W14,'2-11 續5完'!W20,'2-11 續5完'!W26,'2-11 續5完'!W32,'2-11 續5完'!W38,'2-11 續5完'!W44,'2-11 續5完'!W50)</f>
        <v>1678</v>
      </c>
      <c r="X14" s="540">
        <f>SUM(X20,X26,X32,X38,X44,X50,'2-11 續5完'!X14,'2-11 續5完'!X20,'2-11 續5完'!X26,'2-11 續5完'!X32,'2-11 續5完'!X38,'2-11 續5完'!X44,'2-11 續5完'!X50)</f>
        <v>292</v>
      </c>
      <c r="Y14" s="540">
        <f>SUM(Y20,Y26,Y32,Y38,Y44,Y50,'2-11 續5完'!Y14,'2-11 續5完'!Y20,'2-11 續5完'!Y26,'2-11 續5完'!Y32,'2-11 續5完'!Y38,'2-11 續5完'!Y44,'2-11 續5完'!Y50)</f>
        <v>16</v>
      </c>
      <c r="Z14" s="540">
        <f>SUM(Z20,Z26,Z32,Z38,Z44,Z50,'2-11 續5完'!Z14,'2-11 續5完'!Z20,'2-11 續5完'!Z26,'2-11 續5完'!Z32,'2-11 續5完'!Z38,'2-11 續5完'!Z44,'2-11 續5完'!Z50)</f>
        <v>61</v>
      </c>
      <c r="AA14" s="531"/>
      <c r="AC14" s="530"/>
    </row>
    <row r="15" spans="1:30" s="543" customFormat="1" ht="13.5" customHeight="1" x14ac:dyDescent="0.25">
      <c r="A15" s="806"/>
      <c r="B15" s="815"/>
      <c r="C15" s="541" t="s">
        <v>631</v>
      </c>
      <c r="D15" s="540">
        <f t="shared" si="0"/>
        <v>13351</v>
      </c>
      <c r="E15" s="540">
        <f t="shared" si="1"/>
        <v>13326</v>
      </c>
      <c r="F15" s="540">
        <f>SUM(F21,F27,F33,F39,F45,F51,'2-11 續5完'!F15,'2-11 續5完'!F21,'2-11 續5完'!F27,'2-11 續5完'!F33,'2-11 續5完'!F39,'2-11 續5完'!F45,'2-11 續5完'!F51)</f>
        <v>1</v>
      </c>
      <c r="G15" s="540">
        <f>SUM(G21,G27,G33,G39,G45,G51,'2-11 續5完'!G15,'2-11 續5完'!G21,'2-11 續5完'!G27,'2-11 續5完'!G33,'2-11 續5完'!G39,'2-11 續5完'!G45,'2-11 續5完'!G51)</f>
        <v>6</v>
      </c>
      <c r="H15" s="540">
        <f>SUM(H21,H27,H33,H39,H45,H51,'2-11 續5完'!H15,'2-11 續5完'!H21,'2-11 續5完'!H27,'2-11 續5完'!H33,'2-11 續5完'!H39,'2-11 續5完'!H45,'2-11 續5完'!H51)</f>
        <v>73</v>
      </c>
      <c r="I15" s="540">
        <f>SUM(I21,I27,I33,I39,I45,I51,'2-11 續5完'!I15,'2-11 續5完'!I21,'2-11 續5完'!I27,'2-11 續5完'!I33,'2-11 續5完'!I39,'2-11 續5完'!I45,'2-11 續5完'!I51)</f>
        <v>90</v>
      </c>
      <c r="J15" s="540">
        <f>SUM(J21,J27,J33,J39,J45,J51,'2-11 續5完'!J15,'2-11 續5完'!J21,'2-11 續5完'!J27,'2-11 續5完'!J33,'2-11 續5完'!J39,'2-11 續5完'!J45,'2-11 續5完'!J51)</f>
        <v>1379</v>
      </c>
      <c r="K15" s="540">
        <f>SUM(K21,K27,K33,K39,K45,K51,'2-11 續5完'!K15,'2-11 續5完'!K21,'2-11 續5完'!K27,'2-11 續5完'!K33,'2-11 續5完'!K39,'2-11 續5完'!K45,'2-11 續5完'!K51)</f>
        <v>1045</v>
      </c>
      <c r="L15" s="540">
        <f>SUM(L21,L27,L33,L39,L45,L51,'2-11 續5完'!L15,'2-11 續5完'!L21,'2-11 續5完'!L27,'2-11 續5完'!L33,'2-11 續5完'!L39,'2-11 續5完'!L45,'2-11 續5完'!L51)</f>
        <v>285</v>
      </c>
      <c r="M15" s="540">
        <f>SUM(M21,M27,M33,M39,M45,M51,'2-11 續5完'!M15,'2-11 續5完'!M21,'2-11 續5完'!M27,'2-11 續5完'!M33,'2-11 續5完'!M39,'2-11 續5完'!M45,'2-11 續5完'!M51)</f>
        <v>157</v>
      </c>
      <c r="N15" s="540">
        <f>SUM(N21,N27,N33,N39,N45,N51,'2-11 續5完'!N15,'2-11 續5完'!N21,'2-11 續5完'!N27,'2-11 續5完'!N33,'2-11 續5完'!N39,'2-11 續5完'!N45,'2-11 續5完'!N51)</f>
        <v>417</v>
      </c>
      <c r="O15" s="540">
        <f>SUM(O21,O27,O33,O39,O45,O51,'2-11 續5完'!O15,'2-11 續5完'!O21,'2-11 續5完'!O27,'2-11 續5完'!O33,'2-11 續5完'!O39,'2-11 續5完'!O45,'2-11 續5完'!O51)</f>
        <v>40</v>
      </c>
      <c r="P15" s="540">
        <f>SUM(P21,P27,P33,P39,P45,P51,'2-11 續5完'!P15,'2-11 續5完'!P21,'2-11 續5完'!P27,'2-11 續5完'!P33,'2-11 續5完'!P39,'2-11 續5完'!P45,'2-11 續5完'!P51)</f>
        <v>730</v>
      </c>
      <c r="Q15" s="540">
        <f>SUM(Q21,Q27,Q33,Q39,Q45,Q51,'2-11 續5完'!Q15,'2-11 續5完'!Q21,'2-11 續5完'!Q27,'2-11 續5完'!Q33,'2-11 續5完'!Q39,'2-11 續5完'!Q45,'2-11 續5完'!Q51)</f>
        <v>512</v>
      </c>
      <c r="R15" s="540">
        <f>SUM(R21,R27,R33,R39,R45,R51,'2-11 續5完'!R15,'2-11 續5完'!R21,'2-11 續5完'!R27,'2-11 續5完'!R33,'2-11 續5完'!R39,'2-11 續5完'!R45,'2-11 續5完'!R51)</f>
        <v>2227</v>
      </c>
      <c r="S15" s="540">
        <f>SUM(S21,S27,S33,S39,S45,S51,'2-11 續5完'!S15,'2-11 續5完'!S21,'2-11 續5完'!S27,'2-11 續5完'!S33,'2-11 續5完'!S39,'2-11 續5完'!S45,'2-11 續5完'!S51)</f>
        <v>1363</v>
      </c>
      <c r="T15" s="540">
        <f>SUM(T21,T27,T33,T39,T45,T51,'2-11 續5完'!T15,'2-11 續5完'!T21,'2-11 續5完'!T27,'2-11 續5完'!T33,'2-11 續5完'!T39,'2-11 續5完'!T45,'2-11 續5完'!T51)</f>
        <v>359</v>
      </c>
      <c r="U15" s="540">
        <f>SUM(U21,U27,U33,U39,U45,U51,'2-11 續5完'!U15,'2-11 續5完'!U21,'2-11 續5完'!U27,'2-11 續5完'!U33,'2-11 續5完'!U39,'2-11 續5完'!U45,'2-11 續5完'!U51)</f>
        <v>2266</v>
      </c>
      <c r="V15" s="540">
        <f>SUM(V21,V27,V33,V39,V45,V51,'2-11 續5完'!V15,'2-11 續5完'!V21,'2-11 續5完'!V27,'2-11 續5完'!V33,'2-11 續5完'!V39,'2-11 續5完'!V45,'2-11 續5完'!V51)</f>
        <v>488</v>
      </c>
      <c r="W15" s="540">
        <f>SUM(W21,W27,W33,W39,W45,W51,'2-11 續5完'!W15,'2-11 續5完'!W21,'2-11 續5完'!W27,'2-11 續5完'!W33,'2-11 續5完'!W39,'2-11 續5完'!W45,'2-11 續5完'!W51)</f>
        <v>1685</v>
      </c>
      <c r="X15" s="540">
        <f>SUM(X21,X27,X33,X39,X45,X51,'2-11 續5完'!X15,'2-11 續5完'!X21,'2-11 續5完'!X27,'2-11 續5完'!X33,'2-11 續5完'!X39,'2-11 續5完'!X45,'2-11 續5完'!X51)</f>
        <v>195</v>
      </c>
      <c r="Y15" s="540">
        <f>SUM(Y21,Y27,Y33,Y39,Y45,Y51,'2-11 續5完'!Y15,'2-11 續5完'!Y21,'2-11 續5完'!Y27,'2-11 續5完'!Y33,'2-11 續5完'!Y39,'2-11 續5完'!Y45,'2-11 續5完'!Y51)</f>
        <v>8</v>
      </c>
      <c r="Z15" s="540">
        <f>SUM(Z21,Z27,Z33,Z39,Z45,Z51,'2-11 續5完'!Z15,'2-11 續5完'!Z21,'2-11 續5完'!Z27,'2-11 續5完'!Z33,'2-11 續5完'!Z39,'2-11 續5完'!Z45,'2-11 續5完'!Z51)</f>
        <v>25</v>
      </c>
      <c r="AA15" s="531"/>
      <c r="AC15" s="530"/>
    </row>
    <row r="16" spans="1:30" s="542" customFormat="1" ht="13.5" customHeight="1" x14ac:dyDescent="0.25">
      <c r="A16" s="708" t="s">
        <v>378</v>
      </c>
      <c r="B16" s="815" t="s">
        <v>635</v>
      </c>
      <c r="C16" s="541" t="s">
        <v>633</v>
      </c>
      <c r="D16" s="540">
        <f t="shared" si="0"/>
        <v>2557</v>
      </c>
      <c r="E16" s="539">
        <f t="shared" si="1"/>
        <v>2557</v>
      </c>
      <c r="F16" s="539">
        <f t="shared" ref="F16:Z16" si="2">SUM(F17:F18)</f>
        <v>3</v>
      </c>
      <c r="G16" s="539">
        <f t="shared" si="2"/>
        <v>2</v>
      </c>
      <c r="H16" s="539">
        <f t="shared" si="2"/>
        <v>29</v>
      </c>
      <c r="I16" s="539">
        <f t="shared" si="2"/>
        <v>16</v>
      </c>
      <c r="J16" s="539">
        <f t="shared" si="2"/>
        <v>268</v>
      </c>
      <c r="K16" s="539">
        <f t="shared" si="2"/>
        <v>320</v>
      </c>
      <c r="L16" s="539">
        <f t="shared" si="2"/>
        <v>106</v>
      </c>
      <c r="M16" s="539">
        <f t="shared" si="2"/>
        <v>32</v>
      </c>
      <c r="N16" s="539">
        <f t="shared" si="2"/>
        <v>45</v>
      </c>
      <c r="O16" s="539">
        <f t="shared" si="2"/>
        <v>11</v>
      </c>
      <c r="P16" s="539">
        <f t="shared" si="2"/>
        <v>176</v>
      </c>
      <c r="Q16" s="539">
        <f t="shared" si="2"/>
        <v>129</v>
      </c>
      <c r="R16" s="539">
        <f t="shared" si="2"/>
        <v>521</v>
      </c>
      <c r="S16" s="539">
        <f t="shared" si="2"/>
        <v>350</v>
      </c>
      <c r="T16" s="539">
        <f t="shared" si="2"/>
        <v>14</v>
      </c>
      <c r="U16" s="539">
        <f t="shared" si="2"/>
        <v>317</v>
      </c>
      <c r="V16" s="539">
        <f t="shared" si="2"/>
        <v>89</v>
      </c>
      <c r="W16" s="539">
        <f t="shared" si="2"/>
        <v>97</v>
      </c>
      <c r="X16" s="539">
        <f t="shared" si="2"/>
        <v>30</v>
      </c>
      <c r="Y16" s="539">
        <f t="shared" si="2"/>
        <v>2</v>
      </c>
      <c r="Z16" s="539">
        <f t="shared" si="2"/>
        <v>0</v>
      </c>
      <c r="AA16" s="531"/>
      <c r="AC16" s="530"/>
    </row>
    <row r="17" spans="1:29" s="537" customFormat="1" ht="13.5" customHeight="1" x14ac:dyDescent="0.25">
      <c r="A17" s="708"/>
      <c r="B17" s="815"/>
      <c r="C17" s="541" t="s">
        <v>632</v>
      </c>
      <c r="D17" s="540">
        <f t="shared" si="0"/>
        <v>1761</v>
      </c>
      <c r="E17" s="539">
        <f t="shared" si="1"/>
        <v>1761</v>
      </c>
      <c r="F17" s="539">
        <v>2</v>
      </c>
      <c r="G17" s="540">
        <v>0</v>
      </c>
      <c r="H17" s="540">
        <v>22</v>
      </c>
      <c r="I17" s="540">
        <v>11</v>
      </c>
      <c r="J17" s="540">
        <v>180</v>
      </c>
      <c r="K17" s="540">
        <v>215</v>
      </c>
      <c r="L17" s="540">
        <v>77</v>
      </c>
      <c r="M17" s="540">
        <v>19</v>
      </c>
      <c r="N17" s="540">
        <v>33</v>
      </c>
      <c r="O17" s="540">
        <v>10</v>
      </c>
      <c r="P17" s="540">
        <v>117</v>
      </c>
      <c r="Q17" s="540">
        <v>88</v>
      </c>
      <c r="R17" s="540">
        <v>360</v>
      </c>
      <c r="S17" s="540">
        <v>227</v>
      </c>
      <c r="T17" s="540">
        <v>9</v>
      </c>
      <c r="U17" s="540">
        <v>237</v>
      </c>
      <c r="V17" s="540">
        <v>62</v>
      </c>
      <c r="W17" s="540">
        <v>76</v>
      </c>
      <c r="X17" s="540">
        <v>15</v>
      </c>
      <c r="Y17" s="540">
        <v>1</v>
      </c>
      <c r="Z17" s="540">
        <v>0</v>
      </c>
      <c r="AA17" s="531"/>
      <c r="AC17" s="530"/>
    </row>
    <row r="18" spans="1:29" s="543" customFormat="1" ht="13.5" customHeight="1" x14ac:dyDescent="0.25">
      <c r="A18" s="708"/>
      <c r="B18" s="815"/>
      <c r="C18" s="541" t="s">
        <v>631</v>
      </c>
      <c r="D18" s="540">
        <f t="shared" si="0"/>
        <v>796</v>
      </c>
      <c r="E18" s="539">
        <f t="shared" si="1"/>
        <v>796</v>
      </c>
      <c r="F18" s="539">
        <v>1</v>
      </c>
      <c r="G18" s="540">
        <v>2</v>
      </c>
      <c r="H18" s="540">
        <v>7</v>
      </c>
      <c r="I18" s="540">
        <v>5</v>
      </c>
      <c r="J18" s="540">
        <v>88</v>
      </c>
      <c r="K18" s="540">
        <v>105</v>
      </c>
      <c r="L18" s="540">
        <v>29</v>
      </c>
      <c r="M18" s="540">
        <v>13</v>
      </c>
      <c r="N18" s="540">
        <v>12</v>
      </c>
      <c r="O18" s="540">
        <v>1</v>
      </c>
      <c r="P18" s="540">
        <v>59</v>
      </c>
      <c r="Q18" s="540">
        <v>41</v>
      </c>
      <c r="R18" s="540">
        <v>161</v>
      </c>
      <c r="S18" s="540">
        <v>123</v>
      </c>
      <c r="T18" s="540">
        <v>5</v>
      </c>
      <c r="U18" s="540">
        <v>80</v>
      </c>
      <c r="V18" s="540">
        <v>27</v>
      </c>
      <c r="W18" s="540">
        <v>21</v>
      </c>
      <c r="X18" s="540">
        <v>15</v>
      </c>
      <c r="Y18" s="540">
        <v>1</v>
      </c>
      <c r="Z18" s="540">
        <v>0</v>
      </c>
      <c r="AA18" s="531"/>
      <c r="AC18" s="530"/>
    </row>
    <row r="19" spans="1:29" s="542" customFormat="1" ht="13.5" customHeight="1" x14ac:dyDescent="0.25">
      <c r="A19" s="708"/>
      <c r="B19" s="815" t="s">
        <v>634</v>
      </c>
      <c r="C19" s="541" t="s">
        <v>633</v>
      </c>
      <c r="D19" s="540">
        <f t="shared" si="0"/>
        <v>3279</v>
      </c>
      <c r="E19" s="539">
        <f t="shared" si="1"/>
        <v>3266</v>
      </c>
      <c r="F19" s="539">
        <f t="shared" ref="F19:Z19" si="3">SUM(F20:F21)</f>
        <v>1</v>
      </c>
      <c r="G19" s="539">
        <f t="shared" si="3"/>
        <v>1</v>
      </c>
      <c r="H19" s="539">
        <f t="shared" si="3"/>
        <v>21</v>
      </c>
      <c r="I19" s="539">
        <f t="shared" si="3"/>
        <v>19</v>
      </c>
      <c r="J19" s="539">
        <f t="shared" si="3"/>
        <v>385</v>
      </c>
      <c r="K19" s="539">
        <f t="shared" si="3"/>
        <v>317</v>
      </c>
      <c r="L19" s="539">
        <f t="shared" si="3"/>
        <v>96</v>
      </c>
      <c r="M19" s="539">
        <f t="shared" si="3"/>
        <v>43</v>
      </c>
      <c r="N19" s="539">
        <f t="shared" si="3"/>
        <v>111</v>
      </c>
      <c r="O19" s="539">
        <f t="shared" si="3"/>
        <v>15</v>
      </c>
      <c r="P19" s="539">
        <f t="shared" si="3"/>
        <v>233</v>
      </c>
      <c r="Q19" s="539">
        <f t="shared" si="3"/>
        <v>125</v>
      </c>
      <c r="R19" s="539">
        <f t="shared" si="3"/>
        <v>674</v>
      </c>
      <c r="S19" s="539">
        <f t="shared" si="3"/>
        <v>344</v>
      </c>
      <c r="T19" s="539">
        <f t="shared" si="3"/>
        <v>59</v>
      </c>
      <c r="U19" s="539">
        <f t="shared" si="3"/>
        <v>457</v>
      </c>
      <c r="V19" s="539">
        <f t="shared" si="3"/>
        <v>83</v>
      </c>
      <c r="W19" s="539">
        <f t="shared" si="3"/>
        <v>238</v>
      </c>
      <c r="X19" s="539">
        <f t="shared" si="3"/>
        <v>43</v>
      </c>
      <c r="Y19" s="539">
        <f t="shared" si="3"/>
        <v>1</v>
      </c>
      <c r="Z19" s="539">
        <f t="shared" si="3"/>
        <v>13</v>
      </c>
      <c r="AA19" s="531"/>
      <c r="AC19" s="530"/>
    </row>
    <row r="20" spans="1:29" s="537" customFormat="1" ht="13.5" customHeight="1" x14ac:dyDescent="0.25">
      <c r="A20" s="708"/>
      <c r="B20" s="815"/>
      <c r="C20" s="541" t="s">
        <v>632</v>
      </c>
      <c r="D20" s="540">
        <f t="shared" si="0"/>
        <v>2125</v>
      </c>
      <c r="E20" s="539">
        <f t="shared" si="1"/>
        <v>2114</v>
      </c>
      <c r="F20" s="539">
        <v>0</v>
      </c>
      <c r="G20" s="540">
        <v>1</v>
      </c>
      <c r="H20" s="540">
        <v>13</v>
      </c>
      <c r="I20" s="540">
        <v>14</v>
      </c>
      <c r="J20" s="540">
        <v>247</v>
      </c>
      <c r="K20" s="540">
        <v>212</v>
      </c>
      <c r="L20" s="540">
        <v>66</v>
      </c>
      <c r="M20" s="540">
        <v>30</v>
      </c>
      <c r="N20" s="540">
        <v>60</v>
      </c>
      <c r="O20" s="540">
        <v>9</v>
      </c>
      <c r="P20" s="540">
        <v>152</v>
      </c>
      <c r="Q20" s="540">
        <v>71</v>
      </c>
      <c r="R20" s="540">
        <v>435</v>
      </c>
      <c r="S20" s="540">
        <v>207</v>
      </c>
      <c r="T20" s="540">
        <v>38</v>
      </c>
      <c r="U20" s="540">
        <v>311</v>
      </c>
      <c r="V20" s="540">
        <v>57</v>
      </c>
      <c r="W20" s="540">
        <v>161</v>
      </c>
      <c r="X20" s="540">
        <v>29</v>
      </c>
      <c r="Y20" s="540">
        <v>1</v>
      </c>
      <c r="Z20" s="540">
        <v>11</v>
      </c>
      <c r="AA20" s="531"/>
      <c r="AC20" s="530"/>
    </row>
    <row r="21" spans="1:29" s="543" customFormat="1" ht="13.5" customHeight="1" x14ac:dyDescent="0.25">
      <c r="A21" s="708"/>
      <c r="B21" s="815"/>
      <c r="C21" s="541" t="s">
        <v>631</v>
      </c>
      <c r="D21" s="540">
        <f t="shared" si="0"/>
        <v>1154</v>
      </c>
      <c r="E21" s="539">
        <f t="shared" si="1"/>
        <v>1152</v>
      </c>
      <c r="F21" s="539">
        <v>1</v>
      </c>
      <c r="G21" s="540">
        <v>0</v>
      </c>
      <c r="H21" s="540">
        <v>8</v>
      </c>
      <c r="I21" s="540">
        <v>5</v>
      </c>
      <c r="J21" s="540">
        <v>138</v>
      </c>
      <c r="K21" s="540">
        <v>105</v>
      </c>
      <c r="L21" s="540">
        <v>30</v>
      </c>
      <c r="M21" s="540">
        <v>13</v>
      </c>
      <c r="N21" s="540">
        <v>51</v>
      </c>
      <c r="O21" s="540">
        <v>6</v>
      </c>
      <c r="P21" s="540">
        <v>81</v>
      </c>
      <c r="Q21" s="540">
        <v>54</v>
      </c>
      <c r="R21" s="540">
        <v>239</v>
      </c>
      <c r="S21" s="540">
        <v>137</v>
      </c>
      <c r="T21" s="540">
        <v>21</v>
      </c>
      <c r="U21" s="540">
        <v>146</v>
      </c>
      <c r="V21" s="540">
        <v>26</v>
      </c>
      <c r="W21" s="540">
        <v>77</v>
      </c>
      <c r="X21" s="540">
        <v>14</v>
      </c>
      <c r="Y21" s="540">
        <v>0</v>
      </c>
      <c r="Z21" s="540">
        <v>2</v>
      </c>
      <c r="AA21" s="531"/>
      <c r="AC21" s="530"/>
    </row>
    <row r="22" spans="1:29" s="531" customFormat="1" ht="13.5" customHeight="1" x14ac:dyDescent="0.25">
      <c r="A22" s="806" t="s">
        <v>639</v>
      </c>
      <c r="B22" s="815" t="s">
        <v>635</v>
      </c>
      <c r="C22" s="541" t="s">
        <v>633</v>
      </c>
      <c r="D22" s="540">
        <f t="shared" si="0"/>
        <v>2899</v>
      </c>
      <c r="E22" s="539">
        <f t="shared" si="1"/>
        <v>2898</v>
      </c>
      <c r="F22" s="539">
        <f t="shared" ref="F22:Z22" si="4">SUM(F23:F24)</f>
        <v>0</v>
      </c>
      <c r="G22" s="539">
        <f t="shared" si="4"/>
        <v>3</v>
      </c>
      <c r="H22" s="539">
        <f t="shared" si="4"/>
        <v>19</v>
      </c>
      <c r="I22" s="539">
        <f t="shared" si="4"/>
        <v>24</v>
      </c>
      <c r="J22" s="539">
        <f t="shared" si="4"/>
        <v>279</v>
      </c>
      <c r="K22" s="539">
        <f t="shared" si="4"/>
        <v>360</v>
      </c>
      <c r="L22" s="539">
        <f t="shared" si="4"/>
        <v>94</v>
      </c>
      <c r="M22" s="539">
        <f t="shared" si="4"/>
        <v>45</v>
      </c>
      <c r="N22" s="539">
        <f t="shared" si="4"/>
        <v>59</v>
      </c>
      <c r="O22" s="539">
        <f t="shared" si="4"/>
        <v>11</v>
      </c>
      <c r="P22" s="539">
        <f t="shared" si="4"/>
        <v>202</v>
      </c>
      <c r="Q22" s="539">
        <f t="shared" si="4"/>
        <v>169</v>
      </c>
      <c r="R22" s="539">
        <f t="shared" si="4"/>
        <v>630</v>
      </c>
      <c r="S22" s="539">
        <f t="shared" si="4"/>
        <v>375</v>
      </c>
      <c r="T22" s="539">
        <f t="shared" si="4"/>
        <v>8</v>
      </c>
      <c r="U22" s="539">
        <f t="shared" si="4"/>
        <v>396</v>
      </c>
      <c r="V22" s="539">
        <f t="shared" si="4"/>
        <v>89</v>
      </c>
      <c r="W22" s="539">
        <f t="shared" si="4"/>
        <v>112</v>
      </c>
      <c r="X22" s="539">
        <f t="shared" si="4"/>
        <v>23</v>
      </c>
      <c r="Y22" s="539">
        <f t="shared" si="4"/>
        <v>0</v>
      </c>
      <c r="Z22" s="539">
        <f t="shared" si="4"/>
        <v>1</v>
      </c>
      <c r="AC22" s="530"/>
    </row>
    <row r="23" spans="1:29" s="546" customFormat="1" ht="13.5" customHeight="1" x14ac:dyDescent="0.25">
      <c r="A23" s="806"/>
      <c r="B23" s="815"/>
      <c r="C23" s="541" t="s">
        <v>632</v>
      </c>
      <c r="D23" s="540">
        <f t="shared" si="0"/>
        <v>1787</v>
      </c>
      <c r="E23" s="539">
        <f t="shared" si="1"/>
        <v>1787</v>
      </c>
      <c r="F23" s="539">
        <v>0</v>
      </c>
      <c r="G23" s="540">
        <v>2</v>
      </c>
      <c r="H23" s="540">
        <v>12</v>
      </c>
      <c r="I23" s="540">
        <v>12</v>
      </c>
      <c r="J23" s="540">
        <v>167</v>
      </c>
      <c r="K23" s="540">
        <v>223</v>
      </c>
      <c r="L23" s="540">
        <v>55</v>
      </c>
      <c r="M23" s="540">
        <v>28</v>
      </c>
      <c r="N23" s="540">
        <v>31</v>
      </c>
      <c r="O23" s="540">
        <v>7</v>
      </c>
      <c r="P23" s="540">
        <v>118</v>
      </c>
      <c r="Q23" s="540">
        <v>94</v>
      </c>
      <c r="R23" s="540">
        <v>370</v>
      </c>
      <c r="S23" s="540">
        <v>221</v>
      </c>
      <c r="T23" s="540">
        <v>2</v>
      </c>
      <c r="U23" s="540">
        <v>273</v>
      </c>
      <c r="V23" s="540">
        <v>64</v>
      </c>
      <c r="W23" s="540">
        <v>92</v>
      </c>
      <c r="X23" s="540">
        <v>16</v>
      </c>
      <c r="Y23" s="540">
        <v>0</v>
      </c>
      <c r="Z23" s="540">
        <v>0</v>
      </c>
      <c r="AA23" s="531"/>
      <c r="AC23" s="530"/>
    </row>
    <row r="24" spans="1:29" s="545" customFormat="1" ht="13.5" customHeight="1" x14ac:dyDescent="0.25">
      <c r="A24" s="806"/>
      <c r="B24" s="815"/>
      <c r="C24" s="541" t="s">
        <v>631</v>
      </c>
      <c r="D24" s="540">
        <f t="shared" si="0"/>
        <v>1112</v>
      </c>
      <c r="E24" s="539">
        <f t="shared" si="1"/>
        <v>1111</v>
      </c>
      <c r="F24" s="539">
        <v>0</v>
      </c>
      <c r="G24" s="540">
        <v>1</v>
      </c>
      <c r="H24" s="540">
        <v>7</v>
      </c>
      <c r="I24" s="540">
        <v>12</v>
      </c>
      <c r="J24" s="540">
        <v>112</v>
      </c>
      <c r="K24" s="540">
        <v>137</v>
      </c>
      <c r="L24" s="540">
        <v>39</v>
      </c>
      <c r="M24" s="540">
        <v>17</v>
      </c>
      <c r="N24" s="540">
        <v>28</v>
      </c>
      <c r="O24" s="540">
        <v>4</v>
      </c>
      <c r="P24" s="540">
        <v>84</v>
      </c>
      <c r="Q24" s="540">
        <v>75</v>
      </c>
      <c r="R24" s="540">
        <v>260</v>
      </c>
      <c r="S24" s="540">
        <v>154</v>
      </c>
      <c r="T24" s="540">
        <v>6</v>
      </c>
      <c r="U24" s="540">
        <v>123</v>
      </c>
      <c r="V24" s="540">
        <v>25</v>
      </c>
      <c r="W24" s="540">
        <v>20</v>
      </c>
      <c r="X24" s="540">
        <v>7</v>
      </c>
      <c r="Y24" s="540">
        <v>0</v>
      </c>
      <c r="Z24" s="540">
        <v>1</v>
      </c>
      <c r="AA24" s="531"/>
      <c r="AC24" s="530"/>
    </row>
    <row r="25" spans="1:29" s="542" customFormat="1" ht="13.5" customHeight="1" x14ac:dyDescent="0.25">
      <c r="A25" s="806"/>
      <c r="B25" s="815" t="s">
        <v>634</v>
      </c>
      <c r="C25" s="541" t="s">
        <v>633</v>
      </c>
      <c r="D25" s="540">
        <f t="shared" si="0"/>
        <v>3832</v>
      </c>
      <c r="E25" s="539">
        <f t="shared" si="1"/>
        <v>3826</v>
      </c>
      <c r="F25" s="539">
        <f t="shared" ref="F25:Z25" si="5">SUM(F26:F27)</f>
        <v>0</v>
      </c>
      <c r="G25" s="539">
        <f t="shared" si="5"/>
        <v>1</v>
      </c>
      <c r="H25" s="539">
        <f t="shared" si="5"/>
        <v>24</v>
      </c>
      <c r="I25" s="539">
        <f t="shared" si="5"/>
        <v>22</v>
      </c>
      <c r="J25" s="539">
        <f t="shared" si="5"/>
        <v>460</v>
      </c>
      <c r="K25" s="539">
        <f t="shared" si="5"/>
        <v>351</v>
      </c>
      <c r="L25" s="539">
        <f t="shared" si="5"/>
        <v>105</v>
      </c>
      <c r="M25" s="539">
        <f t="shared" si="5"/>
        <v>43</v>
      </c>
      <c r="N25" s="539">
        <f t="shared" si="5"/>
        <v>87</v>
      </c>
      <c r="O25" s="539">
        <f t="shared" si="5"/>
        <v>11</v>
      </c>
      <c r="P25" s="539">
        <f t="shared" si="5"/>
        <v>267</v>
      </c>
      <c r="Q25" s="539">
        <f t="shared" si="5"/>
        <v>172</v>
      </c>
      <c r="R25" s="539">
        <f t="shared" si="5"/>
        <v>751</v>
      </c>
      <c r="S25" s="539">
        <f t="shared" si="5"/>
        <v>337</v>
      </c>
      <c r="T25" s="539">
        <f t="shared" si="5"/>
        <v>79</v>
      </c>
      <c r="U25" s="539">
        <f t="shared" si="5"/>
        <v>562</v>
      </c>
      <c r="V25" s="539">
        <f t="shared" si="5"/>
        <v>106</v>
      </c>
      <c r="W25" s="539">
        <f t="shared" si="5"/>
        <v>396</v>
      </c>
      <c r="X25" s="539">
        <f t="shared" si="5"/>
        <v>50</v>
      </c>
      <c r="Y25" s="539">
        <f t="shared" si="5"/>
        <v>2</v>
      </c>
      <c r="Z25" s="539">
        <f t="shared" si="5"/>
        <v>6</v>
      </c>
      <c r="AA25" s="531"/>
      <c r="AC25" s="530"/>
    </row>
    <row r="26" spans="1:29" s="537" customFormat="1" ht="13.5" customHeight="1" x14ac:dyDescent="0.25">
      <c r="A26" s="806"/>
      <c r="B26" s="815"/>
      <c r="C26" s="541" t="s">
        <v>632</v>
      </c>
      <c r="D26" s="540">
        <f t="shared" si="0"/>
        <v>2183</v>
      </c>
      <c r="E26" s="539">
        <f t="shared" si="1"/>
        <v>2178</v>
      </c>
      <c r="F26" s="539">
        <v>0</v>
      </c>
      <c r="G26" s="539">
        <v>1</v>
      </c>
      <c r="H26" s="540">
        <v>12</v>
      </c>
      <c r="I26" s="540">
        <v>7</v>
      </c>
      <c r="J26" s="540">
        <v>262</v>
      </c>
      <c r="K26" s="540">
        <v>190</v>
      </c>
      <c r="L26" s="540">
        <v>55</v>
      </c>
      <c r="M26" s="540">
        <v>28</v>
      </c>
      <c r="N26" s="540">
        <v>44</v>
      </c>
      <c r="O26" s="540">
        <v>7</v>
      </c>
      <c r="P26" s="540">
        <v>165</v>
      </c>
      <c r="Q26" s="540">
        <v>98</v>
      </c>
      <c r="R26" s="540">
        <v>454</v>
      </c>
      <c r="S26" s="540">
        <v>201</v>
      </c>
      <c r="T26" s="540">
        <v>30</v>
      </c>
      <c r="U26" s="540">
        <v>330</v>
      </c>
      <c r="V26" s="540">
        <v>65</v>
      </c>
      <c r="W26" s="540">
        <v>201</v>
      </c>
      <c r="X26" s="540">
        <v>28</v>
      </c>
      <c r="Y26" s="540">
        <v>0</v>
      </c>
      <c r="Z26" s="540">
        <v>5</v>
      </c>
      <c r="AA26" s="531"/>
      <c r="AC26" s="530"/>
    </row>
    <row r="27" spans="1:29" s="543" customFormat="1" ht="13.5" customHeight="1" x14ac:dyDescent="0.25">
      <c r="A27" s="806"/>
      <c r="B27" s="815"/>
      <c r="C27" s="541" t="s">
        <v>631</v>
      </c>
      <c r="D27" s="540">
        <f t="shared" si="0"/>
        <v>1649</v>
      </c>
      <c r="E27" s="539">
        <f t="shared" si="1"/>
        <v>1648</v>
      </c>
      <c r="F27" s="539">
        <v>0</v>
      </c>
      <c r="G27" s="539">
        <v>0</v>
      </c>
      <c r="H27" s="540">
        <v>12</v>
      </c>
      <c r="I27" s="540">
        <v>15</v>
      </c>
      <c r="J27" s="540">
        <v>198</v>
      </c>
      <c r="K27" s="540">
        <v>161</v>
      </c>
      <c r="L27" s="540">
        <v>50</v>
      </c>
      <c r="M27" s="540">
        <v>15</v>
      </c>
      <c r="N27" s="540">
        <v>43</v>
      </c>
      <c r="O27" s="540">
        <v>4</v>
      </c>
      <c r="P27" s="540">
        <v>102</v>
      </c>
      <c r="Q27" s="540">
        <v>74</v>
      </c>
      <c r="R27" s="540">
        <v>297</v>
      </c>
      <c r="S27" s="540">
        <v>136</v>
      </c>
      <c r="T27" s="540">
        <v>49</v>
      </c>
      <c r="U27" s="540">
        <v>232</v>
      </c>
      <c r="V27" s="540">
        <v>41</v>
      </c>
      <c r="W27" s="540">
        <v>195</v>
      </c>
      <c r="X27" s="540">
        <v>22</v>
      </c>
      <c r="Y27" s="540">
        <v>2</v>
      </c>
      <c r="Z27" s="540">
        <v>1</v>
      </c>
      <c r="AA27" s="531"/>
      <c r="AC27" s="530"/>
    </row>
    <row r="28" spans="1:29" s="542" customFormat="1" ht="13.5" customHeight="1" x14ac:dyDescent="0.25">
      <c r="A28" s="806" t="s">
        <v>380</v>
      </c>
      <c r="B28" s="815" t="s">
        <v>635</v>
      </c>
      <c r="C28" s="541" t="s">
        <v>633</v>
      </c>
      <c r="D28" s="540">
        <f t="shared" si="0"/>
        <v>2570</v>
      </c>
      <c r="E28" s="539">
        <f t="shared" si="1"/>
        <v>2568</v>
      </c>
      <c r="F28" s="539">
        <f t="shared" ref="F28:Z28" si="6">SUM(F29:F30)</f>
        <v>0</v>
      </c>
      <c r="G28" s="539">
        <f t="shared" si="6"/>
        <v>4</v>
      </c>
      <c r="H28" s="539">
        <f t="shared" si="6"/>
        <v>16</v>
      </c>
      <c r="I28" s="539">
        <f t="shared" si="6"/>
        <v>17</v>
      </c>
      <c r="J28" s="539">
        <f t="shared" si="6"/>
        <v>180</v>
      </c>
      <c r="K28" s="539">
        <f t="shared" si="6"/>
        <v>218</v>
      </c>
      <c r="L28" s="539">
        <f t="shared" si="6"/>
        <v>55</v>
      </c>
      <c r="M28" s="539">
        <f t="shared" si="6"/>
        <v>38</v>
      </c>
      <c r="N28" s="539">
        <f t="shared" si="6"/>
        <v>23</v>
      </c>
      <c r="O28" s="539">
        <f t="shared" si="6"/>
        <v>8</v>
      </c>
      <c r="P28" s="539">
        <f t="shared" si="6"/>
        <v>151</v>
      </c>
      <c r="Q28" s="539">
        <f t="shared" si="6"/>
        <v>122</v>
      </c>
      <c r="R28" s="539">
        <f t="shared" si="6"/>
        <v>541</v>
      </c>
      <c r="S28" s="539">
        <f t="shared" si="6"/>
        <v>420</v>
      </c>
      <c r="T28" s="539">
        <f t="shared" si="6"/>
        <v>7</v>
      </c>
      <c r="U28" s="539">
        <f t="shared" si="6"/>
        <v>404</v>
      </c>
      <c r="V28" s="539">
        <f t="shared" si="6"/>
        <v>147</v>
      </c>
      <c r="W28" s="539">
        <f t="shared" si="6"/>
        <v>181</v>
      </c>
      <c r="X28" s="539">
        <f t="shared" si="6"/>
        <v>33</v>
      </c>
      <c r="Y28" s="539">
        <f t="shared" si="6"/>
        <v>3</v>
      </c>
      <c r="Z28" s="539">
        <f t="shared" si="6"/>
        <v>2</v>
      </c>
      <c r="AA28" s="531"/>
      <c r="AC28" s="530"/>
    </row>
    <row r="29" spans="1:29" s="537" customFormat="1" ht="13.5" customHeight="1" x14ac:dyDescent="0.25">
      <c r="A29" s="806"/>
      <c r="B29" s="815"/>
      <c r="C29" s="541" t="s">
        <v>632</v>
      </c>
      <c r="D29" s="540">
        <f t="shared" si="0"/>
        <v>1511</v>
      </c>
      <c r="E29" s="539">
        <f t="shared" si="1"/>
        <v>1509</v>
      </c>
      <c r="F29" s="539">
        <v>0</v>
      </c>
      <c r="G29" s="540">
        <v>1</v>
      </c>
      <c r="H29" s="540">
        <v>9</v>
      </c>
      <c r="I29" s="540">
        <v>8</v>
      </c>
      <c r="J29" s="540">
        <v>95</v>
      </c>
      <c r="K29" s="540">
        <v>110</v>
      </c>
      <c r="L29" s="540">
        <v>20</v>
      </c>
      <c r="M29" s="540">
        <v>21</v>
      </c>
      <c r="N29" s="540">
        <v>14</v>
      </c>
      <c r="O29" s="540">
        <v>4</v>
      </c>
      <c r="P29" s="540">
        <v>92</v>
      </c>
      <c r="Q29" s="540">
        <v>51</v>
      </c>
      <c r="R29" s="540">
        <v>322</v>
      </c>
      <c r="S29" s="540">
        <v>222</v>
      </c>
      <c r="T29" s="540">
        <v>4</v>
      </c>
      <c r="U29" s="540">
        <v>274</v>
      </c>
      <c r="V29" s="540">
        <v>91</v>
      </c>
      <c r="W29" s="540">
        <v>144</v>
      </c>
      <c r="X29" s="540">
        <v>24</v>
      </c>
      <c r="Y29" s="540">
        <v>3</v>
      </c>
      <c r="Z29" s="540">
        <v>2</v>
      </c>
      <c r="AA29" s="531"/>
      <c r="AC29" s="530"/>
    </row>
    <row r="30" spans="1:29" s="543" customFormat="1" ht="13.5" customHeight="1" x14ac:dyDescent="0.25">
      <c r="A30" s="806"/>
      <c r="B30" s="815"/>
      <c r="C30" s="541" t="s">
        <v>631</v>
      </c>
      <c r="D30" s="540">
        <f t="shared" si="0"/>
        <v>1059</v>
      </c>
      <c r="E30" s="539">
        <f t="shared" si="1"/>
        <v>1059</v>
      </c>
      <c r="F30" s="539">
        <v>0</v>
      </c>
      <c r="G30" s="540">
        <v>3</v>
      </c>
      <c r="H30" s="540">
        <v>7</v>
      </c>
      <c r="I30" s="540">
        <v>9</v>
      </c>
      <c r="J30" s="540">
        <v>85</v>
      </c>
      <c r="K30" s="540">
        <v>108</v>
      </c>
      <c r="L30" s="540">
        <v>35</v>
      </c>
      <c r="M30" s="540">
        <v>17</v>
      </c>
      <c r="N30" s="540">
        <v>9</v>
      </c>
      <c r="O30" s="540">
        <v>4</v>
      </c>
      <c r="P30" s="540">
        <v>59</v>
      </c>
      <c r="Q30" s="540">
        <v>71</v>
      </c>
      <c r="R30" s="540">
        <v>219</v>
      </c>
      <c r="S30" s="540">
        <v>198</v>
      </c>
      <c r="T30" s="540">
        <v>3</v>
      </c>
      <c r="U30" s="540">
        <v>130</v>
      </c>
      <c r="V30" s="540">
        <v>56</v>
      </c>
      <c r="W30" s="540">
        <v>37</v>
      </c>
      <c r="X30" s="540">
        <v>9</v>
      </c>
      <c r="Y30" s="540">
        <v>0</v>
      </c>
      <c r="Z30" s="540">
        <v>0</v>
      </c>
      <c r="AA30" s="531"/>
      <c r="AC30" s="530"/>
    </row>
    <row r="31" spans="1:29" s="542" customFormat="1" ht="13.5" customHeight="1" x14ac:dyDescent="0.25">
      <c r="A31" s="806" t="s">
        <v>638</v>
      </c>
      <c r="B31" s="815" t="s">
        <v>634</v>
      </c>
      <c r="C31" s="541" t="s">
        <v>633</v>
      </c>
      <c r="D31" s="540">
        <f t="shared" si="0"/>
        <v>2897</v>
      </c>
      <c r="E31" s="539">
        <f t="shared" si="1"/>
        <v>2881</v>
      </c>
      <c r="F31" s="539">
        <f t="shared" ref="F31:Z31" si="7">SUM(F32:F33)</f>
        <v>0</v>
      </c>
      <c r="G31" s="539">
        <f t="shared" si="7"/>
        <v>2</v>
      </c>
      <c r="H31" s="539">
        <f t="shared" si="7"/>
        <v>15</v>
      </c>
      <c r="I31" s="539">
        <f t="shared" si="7"/>
        <v>18</v>
      </c>
      <c r="J31" s="539">
        <f t="shared" si="7"/>
        <v>227</v>
      </c>
      <c r="K31" s="539">
        <f t="shared" si="7"/>
        <v>222</v>
      </c>
      <c r="L31" s="539">
        <f t="shared" si="7"/>
        <v>67</v>
      </c>
      <c r="M31" s="539">
        <f t="shared" si="7"/>
        <v>30</v>
      </c>
      <c r="N31" s="539">
        <f t="shared" si="7"/>
        <v>77</v>
      </c>
      <c r="O31" s="539">
        <f t="shared" si="7"/>
        <v>12</v>
      </c>
      <c r="P31" s="539">
        <f t="shared" si="7"/>
        <v>127</v>
      </c>
      <c r="Q31" s="539">
        <f t="shared" si="7"/>
        <v>94</v>
      </c>
      <c r="R31" s="539">
        <f t="shared" si="7"/>
        <v>490</v>
      </c>
      <c r="S31" s="539">
        <f t="shared" si="7"/>
        <v>363</v>
      </c>
      <c r="T31" s="539">
        <f t="shared" si="7"/>
        <v>70</v>
      </c>
      <c r="U31" s="539">
        <f t="shared" si="7"/>
        <v>515</v>
      </c>
      <c r="V31" s="539">
        <f t="shared" si="7"/>
        <v>130</v>
      </c>
      <c r="W31" s="539">
        <f t="shared" si="7"/>
        <v>371</v>
      </c>
      <c r="X31" s="539">
        <f t="shared" si="7"/>
        <v>48</v>
      </c>
      <c r="Y31" s="539">
        <f t="shared" si="7"/>
        <v>3</v>
      </c>
      <c r="Z31" s="539">
        <f t="shared" si="7"/>
        <v>16</v>
      </c>
      <c r="AA31" s="531"/>
      <c r="AC31" s="530"/>
    </row>
    <row r="32" spans="1:29" s="537" customFormat="1" ht="13.5" customHeight="1" x14ac:dyDescent="0.25">
      <c r="A32" s="806"/>
      <c r="B32" s="815"/>
      <c r="C32" s="541" t="s">
        <v>632</v>
      </c>
      <c r="D32" s="540">
        <f t="shared" si="0"/>
        <v>1448</v>
      </c>
      <c r="E32" s="539">
        <f t="shared" si="1"/>
        <v>1435</v>
      </c>
      <c r="F32" s="539">
        <v>0</v>
      </c>
      <c r="G32" s="540">
        <v>0</v>
      </c>
      <c r="H32" s="540">
        <v>7</v>
      </c>
      <c r="I32" s="540">
        <v>5</v>
      </c>
      <c r="J32" s="540">
        <v>107</v>
      </c>
      <c r="K32" s="540">
        <v>122</v>
      </c>
      <c r="L32" s="540">
        <v>33</v>
      </c>
      <c r="M32" s="540">
        <v>11</v>
      </c>
      <c r="N32" s="540">
        <v>29</v>
      </c>
      <c r="O32" s="540">
        <v>5</v>
      </c>
      <c r="P32" s="540">
        <v>56</v>
      </c>
      <c r="Q32" s="540">
        <v>56</v>
      </c>
      <c r="R32" s="540">
        <v>243</v>
      </c>
      <c r="S32" s="540">
        <v>164</v>
      </c>
      <c r="T32" s="540">
        <v>28</v>
      </c>
      <c r="U32" s="540">
        <v>261</v>
      </c>
      <c r="V32" s="540">
        <v>49</v>
      </c>
      <c r="W32" s="540">
        <v>225</v>
      </c>
      <c r="X32" s="540">
        <v>32</v>
      </c>
      <c r="Y32" s="540">
        <v>2</v>
      </c>
      <c r="Z32" s="540">
        <v>13</v>
      </c>
      <c r="AA32" s="531"/>
      <c r="AC32" s="530"/>
    </row>
    <row r="33" spans="1:29" s="543" customFormat="1" ht="13.5" customHeight="1" x14ac:dyDescent="0.25">
      <c r="A33" s="806"/>
      <c r="B33" s="815"/>
      <c r="C33" s="541" t="s">
        <v>631</v>
      </c>
      <c r="D33" s="540">
        <f t="shared" si="0"/>
        <v>1449</v>
      </c>
      <c r="E33" s="539">
        <f t="shared" si="1"/>
        <v>1446</v>
      </c>
      <c r="F33" s="539">
        <v>0</v>
      </c>
      <c r="G33" s="540">
        <v>2</v>
      </c>
      <c r="H33" s="540">
        <v>8</v>
      </c>
      <c r="I33" s="540">
        <v>13</v>
      </c>
      <c r="J33" s="540">
        <v>120</v>
      </c>
      <c r="K33" s="540">
        <v>100</v>
      </c>
      <c r="L33" s="540">
        <v>34</v>
      </c>
      <c r="M33" s="540">
        <v>19</v>
      </c>
      <c r="N33" s="540">
        <v>48</v>
      </c>
      <c r="O33" s="540">
        <v>7</v>
      </c>
      <c r="P33" s="540">
        <v>71</v>
      </c>
      <c r="Q33" s="540">
        <v>38</v>
      </c>
      <c r="R33" s="540">
        <v>247</v>
      </c>
      <c r="S33" s="540">
        <v>199</v>
      </c>
      <c r="T33" s="540">
        <v>42</v>
      </c>
      <c r="U33" s="540">
        <v>254</v>
      </c>
      <c r="V33" s="540">
        <v>81</v>
      </c>
      <c r="W33" s="540">
        <v>146</v>
      </c>
      <c r="X33" s="540">
        <v>16</v>
      </c>
      <c r="Y33" s="540">
        <v>1</v>
      </c>
      <c r="Z33" s="540">
        <v>3</v>
      </c>
      <c r="AA33" s="531"/>
      <c r="AC33" s="530"/>
    </row>
    <row r="34" spans="1:29" s="542" customFormat="1" ht="13.5" customHeight="1" x14ac:dyDescent="0.25">
      <c r="A34" s="806" t="s">
        <v>637</v>
      </c>
      <c r="B34" s="815" t="s">
        <v>635</v>
      </c>
      <c r="C34" s="541" t="s">
        <v>633</v>
      </c>
      <c r="D34" s="540">
        <f t="shared" si="0"/>
        <v>1439</v>
      </c>
      <c r="E34" s="539">
        <f t="shared" si="1"/>
        <v>1438</v>
      </c>
      <c r="F34" s="539">
        <f t="shared" ref="F34:Z34" si="8">SUM(F35:F36)</f>
        <v>0</v>
      </c>
      <c r="G34" s="539">
        <f t="shared" si="8"/>
        <v>0</v>
      </c>
      <c r="H34" s="539">
        <f t="shared" si="8"/>
        <v>12</v>
      </c>
      <c r="I34" s="539">
        <f t="shared" si="8"/>
        <v>10</v>
      </c>
      <c r="J34" s="539">
        <f t="shared" si="8"/>
        <v>108</v>
      </c>
      <c r="K34" s="539">
        <f t="shared" si="8"/>
        <v>174</v>
      </c>
      <c r="L34" s="539">
        <f t="shared" si="8"/>
        <v>49</v>
      </c>
      <c r="M34" s="539">
        <f t="shared" si="8"/>
        <v>26</v>
      </c>
      <c r="N34" s="539">
        <f t="shared" si="8"/>
        <v>21</v>
      </c>
      <c r="O34" s="539">
        <f t="shared" si="8"/>
        <v>7</v>
      </c>
      <c r="P34" s="539">
        <f t="shared" si="8"/>
        <v>95</v>
      </c>
      <c r="Q34" s="539">
        <f t="shared" si="8"/>
        <v>61</v>
      </c>
      <c r="R34" s="539">
        <f t="shared" si="8"/>
        <v>304</v>
      </c>
      <c r="S34" s="539">
        <f t="shared" si="8"/>
        <v>217</v>
      </c>
      <c r="T34" s="539">
        <f t="shared" si="8"/>
        <v>5</v>
      </c>
      <c r="U34" s="539">
        <f t="shared" si="8"/>
        <v>218</v>
      </c>
      <c r="V34" s="539">
        <f t="shared" si="8"/>
        <v>45</v>
      </c>
      <c r="W34" s="539">
        <f t="shared" si="8"/>
        <v>72</v>
      </c>
      <c r="X34" s="539">
        <f t="shared" si="8"/>
        <v>13</v>
      </c>
      <c r="Y34" s="539">
        <f t="shared" si="8"/>
        <v>1</v>
      </c>
      <c r="Z34" s="539">
        <f t="shared" si="8"/>
        <v>1</v>
      </c>
      <c r="AA34" s="531"/>
      <c r="AC34" s="530"/>
    </row>
    <row r="35" spans="1:29" s="537" customFormat="1" ht="13.5" customHeight="1" x14ac:dyDescent="0.25">
      <c r="A35" s="806"/>
      <c r="B35" s="815"/>
      <c r="C35" s="541" t="s">
        <v>632</v>
      </c>
      <c r="D35" s="540">
        <f t="shared" si="0"/>
        <v>909</v>
      </c>
      <c r="E35" s="539">
        <f t="shared" si="1"/>
        <v>908</v>
      </c>
      <c r="F35" s="539">
        <v>0</v>
      </c>
      <c r="G35" s="540">
        <v>0</v>
      </c>
      <c r="H35" s="540">
        <v>4</v>
      </c>
      <c r="I35" s="540">
        <v>5</v>
      </c>
      <c r="J35" s="540">
        <v>69</v>
      </c>
      <c r="K35" s="540">
        <v>108</v>
      </c>
      <c r="L35" s="540">
        <v>32</v>
      </c>
      <c r="M35" s="540">
        <v>15</v>
      </c>
      <c r="N35" s="540">
        <v>12</v>
      </c>
      <c r="O35" s="540">
        <v>3</v>
      </c>
      <c r="P35" s="540">
        <v>59</v>
      </c>
      <c r="Q35" s="540">
        <v>33</v>
      </c>
      <c r="R35" s="540">
        <v>183</v>
      </c>
      <c r="S35" s="540">
        <v>133</v>
      </c>
      <c r="T35" s="540">
        <v>4</v>
      </c>
      <c r="U35" s="540">
        <v>150</v>
      </c>
      <c r="V35" s="540">
        <v>33</v>
      </c>
      <c r="W35" s="540">
        <v>53</v>
      </c>
      <c r="X35" s="540">
        <v>11</v>
      </c>
      <c r="Y35" s="539">
        <v>1</v>
      </c>
      <c r="Z35" s="540">
        <v>1</v>
      </c>
      <c r="AA35" s="531"/>
      <c r="AC35" s="530"/>
    </row>
    <row r="36" spans="1:29" s="543" customFormat="1" ht="13.5" customHeight="1" x14ac:dyDescent="0.25">
      <c r="A36" s="806"/>
      <c r="B36" s="815"/>
      <c r="C36" s="541" t="s">
        <v>631</v>
      </c>
      <c r="D36" s="540">
        <f t="shared" si="0"/>
        <v>530</v>
      </c>
      <c r="E36" s="539">
        <f t="shared" si="1"/>
        <v>530</v>
      </c>
      <c r="F36" s="539">
        <v>0</v>
      </c>
      <c r="G36" s="540">
        <v>0</v>
      </c>
      <c r="H36" s="540">
        <v>8</v>
      </c>
      <c r="I36" s="540">
        <v>5</v>
      </c>
      <c r="J36" s="540">
        <v>39</v>
      </c>
      <c r="K36" s="540">
        <v>66</v>
      </c>
      <c r="L36" s="540">
        <v>17</v>
      </c>
      <c r="M36" s="540">
        <v>11</v>
      </c>
      <c r="N36" s="540">
        <v>9</v>
      </c>
      <c r="O36" s="540">
        <v>4</v>
      </c>
      <c r="P36" s="540">
        <v>36</v>
      </c>
      <c r="Q36" s="540">
        <v>28</v>
      </c>
      <c r="R36" s="540">
        <v>121</v>
      </c>
      <c r="S36" s="540">
        <v>84</v>
      </c>
      <c r="T36" s="540">
        <v>1</v>
      </c>
      <c r="U36" s="540">
        <v>68</v>
      </c>
      <c r="V36" s="540">
        <v>12</v>
      </c>
      <c r="W36" s="540">
        <v>19</v>
      </c>
      <c r="X36" s="540">
        <v>2</v>
      </c>
      <c r="Y36" s="539">
        <v>0</v>
      </c>
      <c r="Z36" s="540">
        <v>0</v>
      </c>
      <c r="AA36" s="531"/>
      <c r="AC36" s="530"/>
    </row>
    <row r="37" spans="1:29" s="542" customFormat="1" ht="13.5" customHeight="1" x14ac:dyDescent="0.25">
      <c r="A37" s="806"/>
      <c r="B37" s="815" t="s">
        <v>634</v>
      </c>
      <c r="C37" s="541" t="s">
        <v>633</v>
      </c>
      <c r="D37" s="540">
        <f t="shared" si="0"/>
        <v>1767</v>
      </c>
      <c r="E37" s="539">
        <f t="shared" si="1"/>
        <v>1764</v>
      </c>
      <c r="F37" s="539">
        <f t="shared" ref="F37:Z37" si="9">SUM(F38:F39)</f>
        <v>0</v>
      </c>
      <c r="G37" s="539">
        <f t="shared" si="9"/>
        <v>0</v>
      </c>
      <c r="H37" s="539">
        <f t="shared" si="9"/>
        <v>14</v>
      </c>
      <c r="I37" s="539">
        <f t="shared" si="9"/>
        <v>9</v>
      </c>
      <c r="J37" s="539">
        <f t="shared" si="9"/>
        <v>187</v>
      </c>
      <c r="K37" s="539">
        <f t="shared" si="9"/>
        <v>158</v>
      </c>
      <c r="L37" s="539">
        <f t="shared" si="9"/>
        <v>39</v>
      </c>
      <c r="M37" s="539">
        <f t="shared" si="9"/>
        <v>25</v>
      </c>
      <c r="N37" s="539">
        <f t="shared" si="9"/>
        <v>55</v>
      </c>
      <c r="O37" s="539">
        <f t="shared" si="9"/>
        <v>5</v>
      </c>
      <c r="P37" s="539">
        <f t="shared" si="9"/>
        <v>119</v>
      </c>
      <c r="Q37" s="539">
        <f t="shared" si="9"/>
        <v>59</v>
      </c>
      <c r="R37" s="539">
        <f t="shared" si="9"/>
        <v>373</v>
      </c>
      <c r="S37" s="539">
        <f t="shared" si="9"/>
        <v>198</v>
      </c>
      <c r="T37" s="539">
        <f t="shared" si="9"/>
        <v>27</v>
      </c>
      <c r="U37" s="539">
        <f t="shared" si="9"/>
        <v>279</v>
      </c>
      <c r="V37" s="539">
        <f t="shared" si="9"/>
        <v>43</v>
      </c>
      <c r="W37" s="539">
        <f t="shared" si="9"/>
        <v>148</v>
      </c>
      <c r="X37" s="539">
        <f t="shared" si="9"/>
        <v>26</v>
      </c>
      <c r="Y37" s="539">
        <f t="shared" si="9"/>
        <v>0</v>
      </c>
      <c r="Z37" s="539">
        <f t="shared" si="9"/>
        <v>3</v>
      </c>
      <c r="AA37" s="531"/>
      <c r="AC37" s="530"/>
    </row>
    <row r="38" spans="1:29" s="537" customFormat="1" ht="13.5" customHeight="1" x14ac:dyDescent="0.25">
      <c r="A38" s="806"/>
      <c r="B38" s="815"/>
      <c r="C38" s="541" t="s">
        <v>632</v>
      </c>
      <c r="D38" s="544">
        <f t="shared" si="0"/>
        <v>1041</v>
      </c>
      <c r="E38" s="539">
        <f t="shared" si="1"/>
        <v>1038</v>
      </c>
      <c r="F38" s="539">
        <v>0</v>
      </c>
      <c r="G38" s="540">
        <v>0</v>
      </c>
      <c r="H38" s="540">
        <v>8</v>
      </c>
      <c r="I38" s="540">
        <v>2</v>
      </c>
      <c r="J38" s="540">
        <v>93</v>
      </c>
      <c r="K38" s="540">
        <v>103</v>
      </c>
      <c r="L38" s="540">
        <v>25</v>
      </c>
      <c r="M38" s="540">
        <v>14</v>
      </c>
      <c r="N38" s="540">
        <v>31</v>
      </c>
      <c r="O38" s="540">
        <v>2</v>
      </c>
      <c r="P38" s="540">
        <v>62</v>
      </c>
      <c r="Q38" s="540">
        <v>30</v>
      </c>
      <c r="R38" s="540">
        <v>233</v>
      </c>
      <c r="S38" s="540">
        <v>106</v>
      </c>
      <c r="T38" s="540">
        <v>16</v>
      </c>
      <c r="U38" s="540">
        <v>174</v>
      </c>
      <c r="V38" s="540">
        <v>26</v>
      </c>
      <c r="W38" s="540">
        <v>94</v>
      </c>
      <c r="X38" s="540">
        <v>19</v>
      </c>
      <c r="Y38" s="540">
        <v>0</v>
      </c>
      <c r="Z38" s="540">
        <v>3</v>
      </c>
      <c r="AA38" s="531"/>
      <c r="AC38" s="530"/>
    </row>
    <row r="39" spans="1:29" s="543" customFormat="1" ht="13.5" customHeight="1" x14ac:dyDescent="0.25">
      <c r="A39" s="806"/>
      <c r="B39" s="815"/>
      <c r="C39" s="541" t="s">
        <v>631</v>
      </c>
      <c r="D39" s="540">
        <f t="shared" si="0"/>
        <v>726</v>
      </c>
      <c r="E39" s="539">
        <f t="shared" si="1"/>
        <v>726</v>
      </c>
      <c r="F39" s="539">
        <v>0</v>
      </c>
      <c r="G39" s="540">
        <v>0</v>
      </c>
      <c r="H39" s="540">
        <v>6</v>
      </c>
      <c r="I39" s="540">
        <v>7</v>
      </c>
      <c r="J39" s="540">
        <v>94</v>
      </c>
      <c r="K39" s="540">
        <v>55</v>
      </c>
      <c r="L39" s="540">
        <v>14</v>
      </c>
      <c r="M39" s="540">
        <v>11</v>
      </c>
      <c r="N39" s="540">
        <v>24</v>
      </c>
      <c r="O39" s="540">
        <v>3</v>
      </c>
      <c r="P39" s="540">
        <v>57</v>
      </c>
      <c r="Q39" s="540">
        <v>29</v>
      </c>
      <c r="R39" s="540">
        <v>140</v>
      </c>
      <c r="S39" s="540">
        <v>92</v>
      </c>
      <c r="T39" s="540">
        <v>11</v>
      </c>
      <c r="U39" s="540">
        <v>105</v>
      </c>
      <c r="V39" s="540">
        <v>17</v>
      </c>
      <c r="W39" s="540">
        <v>54</v>
      </c>
      <c r="X39" s="540">
        <v>7</v>
      </c>
      <c r="Y39" s="540">
        <v>0</v>
      </c>
      <c r="Z39" s="540">
        <v>0</v>
      </c>
      <c r="AA39" s="531"/>
      <c r="AC39" s="530"/>
    </row>
    <row r="40" spans="1:29" s="542" customFormat="1" ht="13.5" customHeight="1" x14ac:dyDescent="0.25">
      <c r="A40" s="806" t="s">
        <v>382</v>
      </c>
      <c r="B40" s="815" t="s">
        <v>635</v>
      </c>
      <c r="C40" s="541" t="s">
        <v>633</v>
      </c>
      <c r="D40" s="540">
        <f t="shared" si="0"/>
        <v>1608</v>
      </c>
      <c r="E40" s="539">
        <f t="shared" si="1"/>
        <v>1606</v>
      </c>
      <c r="F40" s="539">
        <f t="shared" ref="F40:Z40" si="10">SUM(F41:F42)</f>
        <v>1</v>
      </c>
      <c r="G40" s="539">
        <f t="shared" si="10"/>
        <v>0</v>
      </c>
      <c r="H40" s="539">
        <f t="shared" si="10"/>
        <v>12</v>
      </c>
      <c r="I40" s="539">
        <f t="shared" si="10"/>
        <v>6</v>
      </c>
      <c r="J40" s="539">
        <f t="shared" si="10"/>
        <v>120</v>
      </c>
      <c r="K40" s="539">
        <f t="shared" si="10"/>
        <v>150</v>
      </c>
      <c r="L40" s="539">
        <f t="shared" si="10"/>
        <v>49</v>
      </c>
      <c r="M40" s="539">
        <f t="shared" si="10"/>
        <v>23</v>
      </c>
      <c r="N40" s="539">
        <f t="shared" si="10"/>
        <v>28</v>
      </c>
      <c r="O40" s="539">
        <f t="shared" si="10"/>
        <v>7</v>
      </c>
      <c r="P40" s="539">
        <f t="shared" si="10"/>
        <v>130</v>
      </c>
      <c r="Q40" s="539">
        <f t="shared" si="10"/>
        <v>101</v>
      </c>
      <c r="R40" s="539">
        <f t="shared" si="10"/>
        <v>329</v>
      </c>
      <c r="S40" s="539">
        <f t="shared" si="10"/>
        <v>231</v>
      </c>
      <c r="T40" s="539">
        <f t="shared" si="10"/>
        <v>8</v>
      </c>
      <c r="U40" s="539">
        <f t="shared" si="10"/>
        <v>257</v>
      </c>
      <c r="V40" s="539">
        <f t="shared" si="10"/>
        <v>62</v>
      </c>
      <c r="W40" s="539">
        <f t="shared" si="10"/>
        <v>75</v>
      </c>
      <c r="X40" s="539">
        <f t="shared" si="10"/>
        <v>17</v>
      </c>
      <c r="Y40" s="539">
        <f t="shared" si="10"/>
        <v>0</v>
      </c>
      <c r="Z40" s="539">
        <f t="shared" si="10"/>
        <v>2</v>
      </c>
      <c r="AA40" s="531"/>
      <c r="AC40" s="530"/>
    </row>
    <row r="41" spans="1:29" s="537" customFormat="1" ht="13.5" customHeight="1" x14ac:dyDescent="0.25">
      <c r="A41" s="806"/>
      <c r="B41" s="815"/>
      <c r="C41" s="541" t="s">
        <v>632</v>
      </c>
      <c r="D41" s="540">
        <f t="shared" si="0"/>
        <v>1191</v>
      </c>
      <c r="E41" s="539">
        <f t="shared" si="1"/>
        <v>1189</v>
      </c>
      <c r="F41" s="539">
        <v>1</v>
      </c>
      <c r="G41" s="539">
        <v>0</v>
      </c>
      <c r="H41" s="540">
        <v>9</v>
      </c>
      <c r="I41" s="540">
        <v>4</v>
      </c>
      <c r="J41" s="540">
        <v>84</v>
      </c>
      <c r="K41" s="540">
        <v>106</v>
      </c>
      <c r="L41" s="540">
        <v>39</v>
      </c>
      <c r="M41" s="540">
        <v>16</v>
      </c>
      <c r="N41" s="540">
        <v>24</v>
      </c>
      <c r="O41" s="540">
        <v>5</v>
      </c>
      <c r="P41" s="540">
        <v>102</v>
      </c>
      <c r="Q41" s="540">
        <v>68</v>
      </c>
      <c r="R41" s="540">
        <v>224</v>
      </c>
      <c r="S41" s="540">
        <v>170</v>
      </c>
      <c r="T41" s="540">
        <v>6</v>
      </c>
      <c r="U41" s="540">
        <v>202</v>
      </c>
      <c r="V41" s="540">
        <v>49</v>
      </c>
      <c r="W41" s="540">
        <v>66</v>
      </c>
      <c r="X41" s="540">
        <v>14</v>
      </c>
      <c r="Y41" s="540">
        <v>0</v>
      </c>
      <c r="Z41" s="540">
        <v>2</v>
      </c>
      <c r="AA41" s="531"/>
      <c r="AC41" s="530"/>
    </row>
    <row r="42" spans="1:29" s="543" customFormat="1" ht="13.5" customHeight="1" x14ac:dyDescent="0.25">
      <c r="A42" s="806"/>
      <c r="B42" s="815"/>
      <c r="C42" s="541" t="s">
        <v>631</v>
      </c>
      <c r="D42" s="540">
        <f t="shared" si="0"/>
        <v>417</v>
      </c>
      <c r="E42" s="539">
        <f t="shared" si="1"/>
        <v>417</v>
      </c>
      <c r="F42" s="539">
        <v>0</v>
      </c>
      <c r="G42" s="539">
        <v>0</v>
      </c>
      <c r="H42" s="540">
        <v>3</v>
      </c>
      <c r="I42" s="540">
        <v>2</v>
      </c>
      <c r="J42" s="540">
        <v>36</v>
      </c>
      <c r="K42" s="540">
        <v>44</v>
      </c>
      <c r="L42" s="540">
        <v>10</v>
      </c>
      <c r="M42" s="540">
        <v>7</v>
      </c>
      <c r="N42" s="540">
        <v>4</v>
      </c>
      <c r="O42" s="540">
        <v>2</v>
      </c>
      <c r="P42" s="540">
        <v>28</v>
      </c>
      <c r="Q42" s="540">
        <v>33</v>
      </c>
      <c r="R42" s="540">
        <v>105</v>
      </c>
      <c r="S42" s="540">
        <v>61</v>
      </c>
      <c r="T42" s="540">
        <v>2</v>
      </c>
      <c r="U42" s="540">
        <v>55</v>
      </c>
      <c r="V42" s="540">
        <v>13</v>
      </c>
      <c r="W42" s="540">
        <v>9</v>
      </c>
      <c r="X42" s="540">
        <v>3</v>
      </c>
      <c r="Y42" s="540">
        <v>0</v>
      </c>
      <c r="Z42" s="540">
        <v>0</v>
      </c>
      <c r="AA42" s="531"/>
      <c r="AC42" s="530"/>
    </row>
    <row r="43" spans="1:29" s="542" customFormat="1" ht="13.5" customHeight="1" x14ac:dyDescent="0.25">
      <c r="A43" s="806" t="s">
        <v>636</v>
      </c>
      <c r="B43" s="815" t="s">
        <v>634</v>
      </c>
      <c r="C43" s="541" t="s">
        <v>633</v>
      </c>
      <c r="D43" s="540">
        <f t="shared" si="0"/>
        <v>1850</v>
      </c>
      <c r="E43" s="539">
        <f t="shared" si="1"/>
        <v>1848</v>
      </c>
      <c r="F43" s="539">
        <f t="shared" ref="F43:Z43" si="11">SUM(F44:F45)</f>
        <v>0</v>
      </c>
      <c r="G43" s="539">
        <f t="shared" si="11"/>
        <v>0</v>
      </c>
      <c r="H43" s="539">
        <f t="shared" si="11"/>
        <v>6</v>
      </c>
      <c r="I43" s="539">
        <f t="shared" si="11"/>
        <v>8</v>
      </c>
      <c r="J43" s="539">
        <f t="shared" si="11"/>
        <v>194</v>
      </c>
      <c r="K43" s="539">
        <f t="shared" si="11"/>
        <v>158</v>
      </c>
      <c r="L43" s="539">
        <f t="shared" si="11"/>
        <v>47</v>
      </c>
      <c r="M43" s="539">
        <f t="shared" si="11"/>
        <v>32</v>
      </c>
      <c r="N43" s="539">
        <f t="shared" si="11"/>
        <v>52</v>
      </c>
      <c r="O43" s="539">
        <f t="shared" si="11"/>
        <v>6</v>
      </c>
      <c r="P43" s="539">
        <f t="shared" si="11"/>
        <v>142</v>
      </c>
      <c r="Q43" s="539">
        <f t="shared" si="11"/>
        <v>61</v>
      </c>
      <c r="R43" s="539">
        <f t="shared" si="11"/>
        <v>365</v>
      </c>
      <c r="S43" s="539">
        <f t="shared" si="11"/>
        <v>199</v>
      </c>
      <c r="T43" s="539">
        <f t="shared" si="11"/>
        <v>50</v>
      </c>
      <c r="U43" s="539">
        <f t="shared" si="11"/>
        <v>306</v>
      </c>
      <c r="V43" s="539">
        <f t="shared" si="11"/>
        <v>69</v>
      </c>
      <c r="W43" s="539">
        <f t="shared" si="11"/>
        <v>128</v>
      </c>
      <c r="X43" s="539">
        <f t="shared" si="11"/>
        <v>23</v>
      </c>
      <c r="Y43" s="539">
        <f t="shared" si="11"/>
        <v>2</v>
      </c>
      <c r="Z43" s="539">
        <f t="shared" si="11"/>
        <v>2</v>
      </c>
      <c r="AA43" s="531"/>
      <c r="AC43" s="530"/>
    </row>
    <row r="44" spans="1:29" s="537" customFormat="1" ht="13.5" customHeight="1" x14ac:dyDescent="0.25">
      <c r="A44" s="806"/>
      <c r="B44" s="815"/>
      <c r="C44" s="541" t="s">
        <v>632</v>
      </c>
      <c r="D44" s="540">
        <f t="shared" si="0"/>
        <v>1312</v>
      </c>
      <c r="E44" s="539">
        <f t="shared" si="1"/>
        <v>1311</v>
      </c>
      <c r="F44" s="539">
        <v>0</v>
      </c>
      <c r="G44" s="539">
        <v>0</v>
      </c>
      <c r="H44" s="540">
        <v>4</v>
      </c>
      <c r="I44" s="540">
        <v>7</v>
      </c>
      <c r="J44" s="540">
        <v>136</v>
      </c>
      <c r="K44" s="540">
        <v>113</v>
      </c>
      <c r="L44" s="540">
        <v>40</v>
      </c>
      <c r="M44" s="540">
        <v>24</v>
      </c>
      <c r="N44" s="540">
        <v>34</v>
      </c>
      <c r="O44" s="540">
        <v>5</v>
      </c>
      <c r="P44" s="540">
        <v>106</v>
      </c>
      <c r="Q44" s="540">
        <v>42</v>
      </c>
      <c r="R44" s="540">
        <v>253</v>
      </c>
      <c r="S44" s="540">
        <v>133</v>
      </c>
      <c r="T44" s="540">
        <v>30</v>
      </c>
      <c r="U44" s="540">
        <v>221</v>
      </c>
      <c r="V44" s="540">
        <v>48</v>
      </c>
      <c r="W44" s="540">
        <v>96</v>
      </c>
      <c r="X44" s="540">
        <v>17</v>
      </c>
      <c r="Y44" s="540">
        <v>2</v>
      </c>
      <c r="Z44" s="540">
        <v>1</v>
      </c>
      <c r="AA44" s="531"/>
      <c r="AC44" s="530"/>
    </row>
    <row r="45" spans="1:29" s="543" customFormat="1" ht="13.5" customHeight="1" x14ac:dyDescent="0.25">
      <c r="A45" s="806"/>
      <c r="B45" s="815"/>
      <c r="C45" s="541" t="s">
        <v>631</v>
      </c>
      <c r="D45" s="540">
        <f t="shared" si="0"/>
        <v>538</v>
      </c>
      <c r="E45" s="539">
        <f t="shared" si="1"/>
        <v>537</v>
      </c>
      <c r="F45" s="539">
        <v>0</v>
      </c>
      <c r="G45" s="539">
        <v>0</v>
      </c>
      <c r="H45" s="540">
        <v>2</v>
      </c>
      <c r="I45" s="540">
        <v>1</v>
      </c>
      <c r="J45" s="540">
        <v>58</v>
      </c>
      <c r="K45" s="540">
        <v>45</v>
      </c>
      <c r="L45" s="540">
        <v>7</v>
      </c>
      <c r="M45" s="540">
        <v>8</v>
      </c>
      <c r="N45" s="540">
        <v>18</v>
      </c>
      <c r="O45" s="540">
        <v>1</v>
      </c>
      <c r="P45" s="540">
        <v>36</v>
      </c>
      <c r="Q45" s="540">
        <v>19</v>
      </c>
      <c r="R45" s="540">
        <v>112</v>
      </c>
      <c r="S45" s="540">
        <v>66</v>
      </c>
      <c r="T45" s="540">
        <v>20</v>
      </c>
      <c r="U45" s="540">
        <v>85</v>
      </c>
      <c r="V45" s="540">
        <v>21</v>
      </c>
      <c r="W45" s="540">
        <v>32</v>
      </c>
      <c r="X45" s="540">
        <v>6</v>
      </c>
      <c r="Y45" s="540">
        <v>0</v>
      </c>
      <c r="Z45" s="540">
        <v>1</v>
      </c>
      <c r="AA45" s="531"/>
      <c r="AC45" s="530"/>
    </row>
    <row r="46" spans="1:29" s="542" customFormat="1" ht="13.5" customHeight="1" x14ac:dyDescent="0.25">
      <c r="A46" s="806" t="s">
        <v>383</v>
      </c>
      <c r="B46" s="815" t="s">
        <v>635</v>
      </c>
      <c r="C46" s="541" t="s">
        <v>633</v>
      </c>
      <c r="D46" s="540">
        <f t="shared" si="0"/>
        <v>1341</v>
      </c>
      <c r="E46" s="539">
        <f t="shared" si="1"/>
        <v>1341</v>
      </c>
      <c r="F46" s="539">
        <f t="shared" ref="F46:Z46" si="12">SUM(F47:F48)</f>
        <v>0</v>
      </c>
      <c r="G46" s="539">
        <f t="shared" si="12"/>
        <v>0</v>
      </c>
      <c r="H46" s="539">
        <f t="shared" si="12"/>
        <v>4</v>
      </c>
      <c r="I46" s="539">
        <f t="shared" si="12"/>
        <v>3</v>
      </c>
      <c r="J46" s="539">
        <f t="shared" si="12"/>
        <v>89</v>
      </c>
      <c r="K46" s="539">
        <f t="shared" si="12"/>
        <v>98</v>
      </c>
      <c r="L46" s="539">
        <f t="shared" si="12"/>
        <v>20</v>
      </c>
      <c r="M46" s="539">
        <f t="shared" si="12"/>
        <v>16</v>
      </c>
      <c r="N46" s="539">
        <f t="shared" si="12"/>
        <v>8</v>
      </c>
      <c r="O46" s="539">
        <f t="shared" si="12"/>
        <v>3</v>
      </c>
      <c r="P46" s="539">
        <f t="shared" si="12"/>
        <v>94</v>
      </c>
      <c r="Q46" s="539">
        <f t="shared" si="12"/>
        <v>62</v>
      </c>
      <c r="R46" s="539">
        <f t="shared" si="12"/>
        <v>250</v>
      </c>
      <c r="S46" s="539">
        <f t="shared" si="12"/>
        <v>193</v>
      </c>
      <c r="T46" s="539">
        <f t="shared" si="12"/>
        <v>4</v>
      </c>
      <c r="U46" s="539">
        <f t="shared" si="12"/>
        <v>300</v>
      </c>
      <c r="V46" s="539">
        <f t="shared" si="12"/>
        <v>76</v>
      </c>
      <c r="W46" s="539">
        <f t="shared" si="12"/>
        <v>100</v>
      </c>
      <c r="X46" s="539">
        <f t="shared" si="12"/>
        <v>21</v>
      </c>
      <c r="Y46" s="539">
        <f t="shared" si="12"/>
        <v>0</v>
      </c>
      <c r="Z46" s="539">
        <f t="shared" si="12"/>
        <v>0</v>
      </c>
      <c r="AA46" s="531"/>
      <c r="AC46" s="530"/>
    </row>
    <row r="47" spans="1:29" s="537" customFormat="1" ht="13.5" customHeight="1" x14ac:dyDescent="0.25">
      <c r="A47" s="806"/>
      <c r="B47" s="815"/>
      <c r="C47" s="541" t="s">
        <v>632</v>
      </c>
      <c r="D47" s="540">
        <f t="shared" si="0"/>
        <v>1066</v>
      </c>
      <c r="E47" s="539">
        <f t="shared" si="1"/>
        <v>1066</v>
      </c>
      <c r="F47" s="539">
        <v>0</v>
      </c>
      <c r="G47" s="538">
        <v>0</v>
      </c>
      <c r="H47" s="538">
        <v>3</v>
      </c>
      <c r="I47" s="538">
        <v>3</v>
      </c>
      <c r="J47" s="538">
        <v>70</v>
      </c>
      <c r="K47" s="538">
        <v>78</v>
      </c>
      <c r="L47" s="538">
        <v>15</v>
      </c>
      <c r="M47" s="538">
        <v>13</v>
      </c>
      <c r="N47" s="538">
        <v>7</v>
      </c>
      <c r="O47" s="538">
        <v>2</v>
      </c>
      <c r="P47" s="538">
        <v>73</v>
      </c>
      <c r="Q47" s="538">
        <v>52</v>
      </c>
      <c r="R47" s="538">
        <v>188</v>
      </c>
      <c r="S47" s="538">
        <v>143</v>
      </c>
      <c r="T47" s="538">
        <v>1</v>
      </c>
      <c r="U47" s="538">
        <v>253</v>
      </c>
      <c r="V47" s="538">
        <v>57</v>
      </c>
      <c r="W47" s="538">
        <v>90</v>
      </c>
      <c r="X47" s="538">
        <v>18</v>
      </c>
      <c r="Y47" s="538">
        <v>0</v>
      </c>
      <c r="Z47" s="538">
        <v>0</v>
      </c>
      <c r="AA47" s="531"/>
      <c r="AC47" s="530"/>
    </row>
    <row r="48" spans="1:29" s="543" customFormat="1" ht="13.5" customHeight="1" x14ac:dyDescent="0.25">
      <c r="A48" s="806"/>
      <c r="B48" s="815"/>
      <c r="C48" s="541" t="s">
        <v>631</v>
      </c>
      <c r="D48" s="540">
        <f t="shared" si="0"/>
        <v>275</v>
      </c>
      <c r="E48" s="539">
        <f t="shared" si="1"/>
        <v>275</v>
      </c>
      <c r="F48" s="539">
        <v>0</v>
      </c>
      <c r="G48" s="538">
        <v>0</v>
      </c>
      <c r="H48" s="538">
        <v>1</v>
      </c>
      <c r="I48" s="538">
        <v>0</v>
      </c>
      <c r="J48" s="538">
        <v>19</v>
      </c>
      <c r="K48" s="538">
        <v>20</v>
      </c>
      <c r="L48" s="538">
        <v>5</v>
      </c>
      <c r="M48" s="538">
        <v>3</v>
      </c>
      <c r="N48" s="538">
        <v>1</v>
      </c>
      <c r="O48" s="538">
        <v>1</v>
      </c>
      <c r="P48" s="538">
        <v>21</v>
      </c>
      <c r="Q48" s="538">
        <v>10</v>
      </c>
      <c r="R48" s="538">
        <v>62</v>
      </c>
      <c r="S48" s="538">
        <v>50</v>
      </c>
      <c r="T48" s="538">
        <v>3</v>
      </c>
      <c r="U48" s="538">
        <v>47</v>
      </c>
      <c r="V48" s="538">
        <v>19</v>
      </c>
      <c r="W48" s="538">
        <v>10</v>
      </c>
      <c r="X48" s="538">
        <v>3</v>
      </c>
      <c r="Y48" s="538">
        <v>0</v>
      </c>
      <c r="Z48" s="538">
        <v>0</v>
      </c>
      <c r="AA48" s="531"/>
      <c r="AC48" s="530"/>
    </row>
    <row r="49" spans="1:29" s="542" customFormat="1" ht="13.5" customHeight="1" x14ac:dyDescent="0.25">
      <c r="A49" s="806"/>
      <c r="B49" s="815" t="s">
        <v>634</v>
      </c>
      <c r="C49" s="541" t="s">
        <v>633</v>
      </c>
      <c r="D49" s="540">
        <f t="shared" si="0"/>
        <v>1394</v>
      </c>
      <c r="E49" s="539">
        <f t="shared" si="1"/>
        <v>1390</v>
      </c>
      <c r="F49" s="539">
        <f t="shared" ref="F49:Z49" si="13">SUM(F50:F51)</f>
        <v>0</v>
      </c>
      <c r="G49" s="539">
        <f t="shared" si="13"/>
        <v>0</v>
      </c>
      <c r="H49" s="539">
        <f t="shared" si="13"/>
        <v>4</v>
      </c>
      <c r="I49" s="539">
        <f t="shared" si="13"/>
        <v>5</v>
      </c>
      <c r="J49" s="539">
        <f t="shared" si="13"/>
        <v>106</v>
      </c>
      <c r="K49" s="539">
        <f t="shared" si="13"/>
        <v>109</v>
      </c>
      <c r="L49" s="539">
        <f t="shared" si="13"/>
        <v>28</v>
      </c>
      <c r="M49" s="539">
        <f t="shared" si="13"/>
        <v>12</v>
      </c>
      <c r="N49" s="539">
        <f t="shared" si="13"/>
        <v>32</v>
      </c>
      <c r="O49" s="539">
        <f t="shared" si="13"/>
        <v>5</v>
      </c>
      <c r="P49" s="539">
        <f t="shared" si="13"/>
        <v>93</v>
      </c>
      <c r="Q49" s="539">
        <f t="shared" si="13"/>
        <v>48</v>
      </c>
      <c r="R49" s="539">
        <f t="shared" si="13"/>
        <v>239</v>
      </c>
      <c r="S49" s="539">
        <f t="shared" si="13"/>
        <v>163</v>
      </c>
      <c r="T49" s="539">
        <f t="shared" si="13"/>
        <v>28</v>
      </c>
      <c r="U49" s="539">
        <f t="shared" si="13"/>
        <v>262</v>
      </c>
      <c r="V49" s="539">
        <f t="shared" si="13"/>
        <v>60</v>
      </c>
      <c r="W49" s="539">
        <f t="shared" si="13"/>
        <v>160</v>
      </c>
      <c r="X49" s="539">
        <f t="shared" si="13"/>
        <v>34</v>
      </c>
      <c r="Y49" s="539">
        <f t="shared" si="13"/>
        <v>2</v>
      </c>
      <c r="Z49" s="539">
        <f t="shared" si="13"/>
        <v>4</v>
      </c>
      <c r="AA49" s="531"/>
      <c r="AC49" s="530"/>
    </row>
    <row r="50" spans="1:29" s="537" customFormat="1" ht="13.5" customHeight="1" x14ac:dyDescent="0.25">
      <c r="A50" s="806"/>
      <c r="B50" s="815"/>
      <c r="C50" s="541" t="s">
        <v>632</v>
      </c>
      <c r="D50" s="540">
        <f t="shared" si="0"/>
        <v>1032</v>
      </c>
      <c r="E50" s="539">
        <f t="shared" si="1"/>
        <v>1028</v>
      </c>
      <c r="F50" s="539">
        <v>0</v>
      </c>
      <c r="G50" s="538">
        <v>0</v>
      </c>
      <c r="H50" s="538">
        <v>4</v>
      </c>
      <c r="I50" s="538">
        <v>4</v>
      </c>
      <c r="J50" s="538">
        <v>80</v>
      </c>
      <c r="K50" s="538">
        <v>80</v>
      </c>
      <c r="L50" s="538">
        <v>21</v>
      </c>
      <c r="M50" s="538">
        <v>8</v>
      </c>
      <c r="N50" s="538">
        <v>20</v>
      </c>
      <c r="O50" s="538">
        <v>4</v>
      </c>
      <c r="P50" s="538">
        <v>74</v>
      </c>
      <c r="Q50" s="538">
        <v>36</v>
      </c>
      <c r="R50" s="538">
        <v>170</v>
      </c>
      <c r="S50" s="538">
        <v>123</v>
      </c>
      <c r="T50" s="538">
        <v>18</v>
      </c>
      <c r="U50" s="538">
        <v>192</v>
      </c>
      <c r="V50" s="538">
        <v>52</v>
      </c>
      <c r="W50" s="538">
        <v>115</v>
      </c>
      <c r="X50" s="538">
        <v>25</v>
      </c>
      <c r="Y50" s="538">
        <v>2</v>
      </c>
      <c r="Z50" s="538">
        <v>4</v>
      </c>
      <c r="AA50" s="531"/>
      <c r="AC50" s="530"/>
    </row>
    <row r="51" spans="1:29" s="529" customFormat="1" ht="13.5" customHeight="1" thickBot="1" x14ac:dyDescent="0.3">
      <c r="A51" s="819"/>
      <c r="B51" s="818"/>
      <c r="C51" s="536" t="s">
        <v>631</v>
      </c>
      <c r="D51" s="535">
        <f t="shared" si="0"/>
        <v>362</v>
      </c>
      <c r="E51" s="534">
        <f t="shared" si="1"/>
        <v>362</v>
      </c>
      <c r="F51" s="533">
        <v>0</v>
      </c>
      <c r="G51" s="532">
        <v>0</v>
      </c>
      <c r="H51" s="532">
        <v>0</v>
      </c>
      <c r="I51" s="532">
        <v>1</v>
      </c>
      <c r="J51" s="532">
        <v>26</v>
      </c>
      <c r="K51" s="532">
        <v>29</v>
      </c>
      <c r="L51" s="532">
        <v>7</v>
      </c>
      <c r="M51" s="532">
        <v>4</v>
      </c>
      <c r="N51" s="532">
        <v>12</v>
      </c>
      <c r="O51" s="532">
        <v>1</v>
      </c>
      <c r="P51" s="532">
        <v>19</v>
      </c>
      <c r="Q51" s="532">
        <v>12</v>
      </c>
      <c r="R51" s="532">
        <v>69</v>
      </c>
      <c r="S51" s="532">
        <v>40</v>
      </c>
      <c r="T51" s="532">
        <v>10</v>
      </c>
      <c r="U51" s="532">
        <v>70</v>
      </c>
      <c r="V51" s="532">
        <v>8</v>
      </c>
      <c r="W51" s="532">
        <v>45</v>
      </c>
      <c r="X51" s="532">
        <v>9</v>
      </c>
      <c r="Y51" s="532">
        <v>0</v>
      </c>
      <c r="Z51" s="532">
        <v>0</v>
      </c>
      <c r="AA51" s="531"/>
      <c r="AC51" s="530"/>
    </row>
    <row r="52" spans="1:29" s="10" customFormat="1" ht="13.5" x14ac:dyDescent="0.25">
      <c r="A52" s="709"/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278"/>
      <c r="O52" s="217"/>
      <c r="P52" s="217"/>
      <c r="Q52" s="18"/>
      <c r="R52" s="217"/>
      <c r="S52" s="217"/>
      <c r="T52" s="217"/>
      <c r="U52" s="217"/>
      <c r="V52" s="217"/>
      <c r="W52" s="217"/>
      <c r="X52" s="217"/>
      <c r="Y52" s="217"/>
      <c r="Z52" s="217"/>
      <c r="AA52" s="217"/>
    </row>
    <row r="53" spans="1:29" s="10" customFormat="1" ht="13.5" x14ac:dyDescent="0.25">
      <c r="A53" s="709"/>
      <c r="B53" s="709"/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276"/>
      <c r="O53" s="217"/>
      <c r="P53" s="217"/>
      <c r="Q53" s="18"/>
      <c r="R53" s="217"/>
      <c r="S53" s="217"/>
      <c r="T53" s="217"/>
      <c r="U53" s="217"/>
      <c r="V53" s="217"/>
      <c r="W53" s="217"/>
      <c r="X53" s="217"/>
      <c r="Y53" s="217"/>
      <c r="Z53" s="217"/>
      <c r="AA53" s="217"/>
    </row>
    <row r="54" spans="1:29" x14ac:dyDescent="0.2">
      <c r="AC54" s="528"/>
    </row>
    <row r="55" spans="1:29" x14ac:dyDescent="0.2">
      <c r="AC55" s="528"/>
    </row>
    <row r="56" spans="1:29" x14ac:dyDescent="0.2">
      <c r="AC56" s="528"/>
    </row>
    <row r="57" spans="1:29" x14ac:dyDescent="0.2">
      <c r="AC57" s="528"/>
    </row>
    <row r="58" spans="1:29" x14ac:dyDescent="0.2">
      <c r="AC58" s="528"/>
    </row>
    <row r="59" spans="1:29" x14ac:dyDescent="0.2">
      <c r="AC59" s="528"/>
    </row>
    <row r="60" spans="1:29" x14ac:dyDescent="0.2">
      <c r="AC60" s="528"/>
    </row>
    <row r="61" spans="1:29" x14ac:dyDescent="0.2">
      <c r="AC61" s="528"/>
    </row>
    <row r="62" spans="1:29" x14ac:dyDescent="0.2">
      <c r="AC62" s="528"/>
    </row>
  </sheetData>
  <sheetProtection selectLockedCells="1" selectUnlockedCells="1"/>
  <mergeCells count="52">
    <mergeCell ref="A46:A51"/>
    <mergeCell ref="B46:B48"/>
    <mergeCell ref="Z5:Z7"/>
    <mergeCell ref="U6:V6"/>
    <mergeCell ref="A52:M52"/>
    <mergeCell ref="B34:B36"/>
    <mergeCell ref="B37:B39"/>
    <mergeCell ref="A40:A45"/>
    <mergeCell ref="B40:B42"/>
    <mergeCell ref="B43:B45"/>
    <mergeCell ref="A28:A33"/>
    <mergeCell ref="B28:B30"/>
    <mergeCell ref="A22:A27"/>
    <mergeCell ref="B22:B24"/>
    <mergeCell ref="B25:B27"/>
    <mergeCell ref="A53:M53"/>
    <mergeCell ref="N7:O7"/>
    <mergeCell ref="N6:O6"/>
    <mergeCell ref="C7:C9"/>
    <mergeCell ref="A7:A9"/>
    <mergeCell ref="B7:B9"/>
    <mergeCell ref="E5:E7"/>
    <mergeCell ref="A16:A21"/>
    <mergeCell ref="B16:B18"/>
    <mergeCell ref="B19:B21"/>
    <mergeCell ref="A10:A15"/>
    <mergeCell ref="B31:B33"/>
    <mergeCell ref="B10:B12"/>
    <mergeCell ref="B13:B15"/>
    <mergeCell ref="B49:B51"/>
    <mergeCell ref="A34:A39"/>
    <mergeCell ref="H6:I6"/>
    <mergeCell ref="L6:M6"/>
    <mergeCell ref="N5:O5"/>
    <mergeCell ref="D5:D7"/>
    <mergeCell ref="W5:X6"/>
    <mergeCell ref="A2:M2"/>
    <mergeCell ref="F5:I5"/>
    <mergeCell ref="J5:K6"/>
    <mergeCell ref="N2:Z2"/>
    <mergeCell ref="E4:M4"/>
    <mergeCell ref="Y5:Y7"/>
    <mergeCell ref="U5:V5"/>
    <mergeCell ref="P6:Q6"/>
    <mergeCell ref="R6:T6"/>
    <mergeCell ref="P5:T5"/>
    <mergeCell ref="N4:Y4"/>
    <mergeCell ref="A5:A6"/>
    <mergeCell ref="B5:B6"/>
    <mergeCell ref="C5:C6"/>
    <mergeCell ref="L5:M5"/>
    <mergeCell ref="F6:G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view="pageBreakPreview" zoomScale="85" zoomScaleNormal="120" zoomScaleSheetLayoutView="85" workbookViewId="0"/>
  </sheetViews>
  <sheetFormatPr defaultRowHeight="12.75" x14ac:dyDescent="0.2"/>
  <cols>
    <col min="1" max="1" width="8.875" style="527" customWidth="1"/>
    <col min="2" max="2" width="5.125" style="527" customWidth="1"/>
    <col min="3" max="3" width="10.375" style="527" customWidth="1"/>
    <col min="4" max="5" width="5.875" style="133" customWidth="1"/>
    <col min="6" max="6" width="6.875" style="526" customWidth="1"/>
    <col min="7" max="7" width="6.625" style="526" customWidth="1"/>
    <col min="8" max="8" width="6.875" style="526" customWidth="1"/>
    <col min="9" max="9" width="6.625" style="526" customWidth="1"/>
    <col min="10" max="10" width="6.875" style="526" customWidth="1"/>
    <col min="11" max="11" width="6.625" style="526" customWidth="1"/>
    <col min="12" max="12" width="6.875" style="526" customWidth="1"/>
    <col min="13" max="13" width="6.625" style="526" customWidth="1"/>
    <col min="14" max="14" width="6.875" style="526" customWidth="1"/>
    <col min="15" max="15" width="6.625" style="526" customWidth="1"/>
    <col min="16" max="16" width="6.875" style="526" customWidth="1"/>
    <col min="17" max="17" width="6.625" style="526" customWidth="1"/>
    <col min="18" max="18" width="6.875" style="526" customWidth="1"/>
    <col min="19" max="20" width="6.625" style="526" customWidth="1"/>
    <col min="21" max="21" width="8.375" style="526" customWidth="1"/>
    <col min="22" max="22" width="8.125" style="526" customWidth="1"/>
    <col min="23" max="23" width="6.875" style="526" customWidth="1"/>
    <col min="24" max="24" width="6.625" style="526" customWidth="1"/>
    <col min="25" max="26" width="6.375" style="526" customWidth="1"/>
    <col min="27" max="16384" width="9" style="526"/>
  </cols>
  <sheetData>
    <row r="1" spans="1:30" s="54" customFormat="1" ht="18" customHeight="1" x14ac:dyDescent="0.25">
      <c r="A1" s="90" t="s">
        <v>340</v>
      </c>
      <c r="B1" s="90"/>
      <c r="C1" s="9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Z1" s="57" t="s">
        <v>0</v>
      </c>
    </row>
    <row r="2" spans="1:30" s="566" customFormat="1" ht="27.75" customHeight="1" x14ac:dyDescent="0.3">
      <c r="A2" s="782" t="s">
        <v>669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69" t="s">
        <v>668</v>
      </c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</row>
    <row r="3" spans="1:30" s="554" customFormat="1" ht="12.6" customHeight="1" thickBot="1" x14ac:dyDescent="0.3">
      <c r="A3" s="565"/>
      <c r="B3" s="565"/>
      <c r="C3" s="564"/>
      <c r="D3" s="563"/>
      <c r="E3" s="562"/>
      <c r="K3" s="561"/>
      <c r="M3" s="560" t="s">
        <v>656</v>
      </c>
      <c r="N3" s="559"/>
      <c r="P3" s="558"/>
      <c r="Q3" s="558"/>
      <c r="R3" s="513"/>
      <c r="S3" s="557"/>
      <c r="T3" s="556"/>
      <c r="W3" s="555"/>
      <c r="X3" s="555"/>
      <c r="Y3" s="555"/>
      <c r="Z3" s="320" t="s">
        <v>10</v>
      </c>
    </row>
    <row r="4" spans="1:30" s="10" customFormat="1" ht="12.6" customHeight="1" x14ac:dyDescent="0.25">
      <c r="A4" s="28"/>
      <c r="B4" s="553"/>
      <c r="C4" s="552"/>
      <c r="D4" s="26"/>
      <c r="E4" s="803" t="s">
        <v>99</v>
      </c>
      <c r="F4" s="804"/>
      <c r="G4" s="804"/>
      <c r="H4" s="804"/>
      <c r="I4" s="804"/>
      <c r="J4" s="804"/>
      <c r="K4" s="804"/>
      <c r="L4" s="804"/>
      <c r="M4" s="804"/>
      <c r="N4" s="804" t="s">
        <v>566</v>
      </c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5"/>
      <c r="Z4" s="221"/>
    </row>
    <row r="5" spans="1:30" s="10" customFormat="1" ht="12.6" customHeight="1" x14ac:dyDescent="0.25">
      <c r="A5" s="806" t="s">
        <v>667</v>
      </c>
      <c r="B5" s="807" t="s">
        <v>654</v>
      </c>
      <c r="C5" s="808" t="s">
        <v>653</v>
      </c>
      <c r="D5" s="811" t="s">
        <v>652</v>
      </c>
      <c r="E5" s="692" t="s">
        <v>651</v>
      </c>
      <c r="F5" s="676" t="s">
        <v>650</v>
      </c>
      <c r="G5" s="677"/>
      <c r="H5" s="677"/>
      <c r="I5" s="678"/>
      <c r="J5" s="688" t="s">
        <v>285</v>
      </c>
      <c r="K5" s="689"/>
      <c r="L5" s="679" t="s">
        <v>343</v>
      </c>
      <c r="M5" s="680"/>
      <c r="N5" s="809" t="s">
        <v>649</v>
      </c>
      <c r="O5" s="810"/>
      <c r="P5" s="681" t="s">
        <v>344</v>
      </c>
      <c r="Q5" s="677"/>
      <c r="R5" s="677"/>
      <c r="S5" s="677"/>
      <c r="T5" s="678"/>
      <c r="U5" s="688" t="s">
        <v>648</v>
      </c>
      <c r="V5" s="689"/>
      <c r="W5" s="688" t="s">
        <v>298</v>
      </c>
      <c r="X5" s="689"/>
      <c r="Y5" s="692" t="s">
        <v>101</v>
      </c>
      <c r="Z5" s="684" t="s">
        <v>289</v>
      </c>
    </row>
    <row r="6" spans="1:30" s="10" customFormat="1" ht="24.95" customHeight="1" x14ac:dyDescent="0.25">
      <c r="A6" s="806"/>
      <c r="B6" s="807"/>
      <c r="C6" s="808"/>
      <c r="D6" s="811"/>
      <c r="E6" s="693"/>
      <c r="F6" s="685" t="s">
        <v>416</v>
      </c>
      <c r="G6" s="686"/>
      <c r="H6" s="685" t="s">
        <v>417</v>
      </c>
      <c r="I6" s="686"/>
      <c r="J6" s="690"/>
      <c r="K6" s="691"/>
      <c r="L6" s="694" t="s">
        <v>418</v>
      </c>
      <c r="M6" s="695"/>
      <c r="N6" s="696" t="s">
        <v>647</v>
      </c>
      <c r="O6" s="695"/>
      <c r="P6" s="685" t="s">
        <v>420</v>
      </c>
      <c r="Q6" s="686"/>
      <c r="R6" s="685" t="s">
        <v>646</v>
      </c>
      <c r="S6" s="687"/>
      <c r="T6" s="686"/>
      <c r="U6" s="820" t="s">
        <v>645</v>
      </c>
      <c r="V6" s="821"/>
      <c r="W6" s="690"/>
      <c r="X6" s="691"/>
      <c r="Y6" s="693"/>
      <c r="Z6" s="684"/>
    </row>
    <row r="7" spans="1:30" s="10" customFormat="1" ht="45" customHeight="1" x14ac:dyDescent="0.25">
      <c r="A7" s="682" t="s">
        <v>666</v>
      </c>
      <c r="B7" s="807" t="s">
        <v>40</v>
      </c>
      <c r="C7" s="812" t="s">
        <v>557</v>
      </c>
      <c r="D7" s="811"/>
      <c r="E7" s="693"/>
      <c r="F7" s="226" t="s">
        <v>641</v>
      </c>
      <c r="G7" s="226" t="s">
        <v>98</v>
      </c>
      <c r="H7" s="226" t="s">
        <v>97</v>
      </c>
      <c r="I7" s="226" t="s">
        <v>98</v>
      </c>
      <c r="J7" s="226" t="s">
        <v>97</v>
      </c>
      <c r="K7" s="226" t="s">
        <v>98</v>
      </c>
      <c r="L7" s="226" t="s">
        <v>97</v>
      </c>
      <c r="M7" s="226" t="s">
        <v>98</v>
      </c>
      <c r="N7" s="696" t="s">
        <v>643</v>
      </c>
      <c r="O7" s="695"/>
      <c r="P7" s="226" t="s">
        <v>97</v>
      </c>
      <c r="Q7" s="226" t="s">
        <v>98</v>
      </c>
      <c r="R7" s="226" t="s">
        <v>97</v>
      </c>
      <c r="S7" s="226" t="s">
        <v>98</v>
      </c>
      <c r="T7" s="242" t="s">
        <v>339</v>
      </c>
      <c r="U7" s="226" t="s">
        <v>97</v>
      </c>
      <c r="V7" s="226" t="s">
        <v>98</v>
      </c>
      <c r="W7" s="226" t="s">
        <v>97</v>
      </c>
      <c r="X7" s="226" t="s">
        <v>98</v>
      </c>
      <c r="Y7" s="693"/>
      <c r="Z7" s="684"/>
    </row>
    <row r="8" spans="1:30" s="10" customFormat="1" ht="12.6" customHeight="1" x14ac:dyDescent="0.25">
      <c r="A8" s="682"/>
      <c r="B8" s="807"/>
      <c r="C8" s="812"/>
      <c r="D8" s="551" t="s">
        <v>642</v>
      </c>
      <c r="E8" s="550"/>
      <c r="F8" s="223"/>
      <c r="G8" s="223"/>
      <c r="H8" s="223"/>
      <c r="I8" s="223"/>
      <c r="J8" s="223"/>
      <c r="K8" s="223"/>
      <c r="L8" s="223"/>
      <c r="M8" s="223"/>
      <c r="N8" s="33" t="s">
        <v>641</v>
      </c>
      <c r="O8" s="33" t="s">
        <v>98</v>
      </c>
      <c r="P8" s="223"/>
      <c r="Q8" s="223"/>
      <c r="R8" s="223"/>
      <c r="S8" s="223"/>
      <c r="T8" s="33" t="s">
        <v>98</v>
      </c>
      <c r="U8" s="223"/>
      <c r="V8" s="223"/>
      <c r="W8" s="223"/>
      <c r="X8" s="223"/>
      <c r="Y8" s="267"/>
      <c r="Z8" s="230"/>
    </row>
    <row r="9" spans="1:30" s="10" customFormat="1" ht="24.95" customHeight="1" thickBot="1" x14ac:dyDescent="0.3">
      <c r="A9" s="711"/>
      <c r="B9" s="814"/>
      <c r="C9" s="813"/>
      <c r="D9" s="549" t="s">
        <v>14</v>
      </c>
      <c r="E9" s="233" t="s">
        <v>14</v>
      </c>
      <c r="F9" s="233" t="s">
        <v>75</v>
      </c>
      <c r="G9" s="233" t="s">
        <v>303</v>
      </c>
      <c r="H9" s="233" t="s">
        <v>75</v>
      </c>
      <c r="I9" s="233" t="s">
        <v>303</v>
      </c>
      <c r="J9" s="233" t="s">
        <v>75</v>
      </c>
      <c r="K9" s="233" t="s">
        <v>303</v>
      </c>
      <c r="L9" s="233" t="s">
        <v>75</v>
      </c>
      <c r="M9" s="233" t="s">
        <v>303</v>
      </c>
      <c r="N9" s="340" t="s">
        <v>75</v>
      </c>
      <c r="O9" s="340" t="s">
        <v>303</v>
      </c>
      <c r="P9" s="233" t="s">
        <v>75</v>
      </c>
      <c r="Q9" s="233" t="s">
        <v>303</v>
      </c>
      <c r="R9" s="233" t="s">
        <v>75</v>
      </c>
      <c r="S9" s="233" t="s">
        <v>303</v>
      </c>
      <c r="T9" s="233" t="s">
        <v>303</v>
      </c>
      <c r="U9" s="233" t="s">
        <v>75</v>
      </c>
      <c r="V9" s="233" t="s">
        <v>303</v>
      </c>
      <c r="W9" s="233" t="s">
        <v>75</v>
      </c>
      <c r="X9" s="233" t="s">
        <v>303</v>
      </c>
      <c r="Y9" s="233" t="s">
        <v>78</v>
      </c>
      <c r="Z9" s="548" t="s">
        <v>77</v>
      </c>
    </row>
    <row r="10" spans="1:30" s="531" customFormat="1" ht="14.25" customHeight="1" thickBot="1" x14ac:dyDescent="0.3">
      <c r="A10" s="816" t="s">
        <v>384</v>
      </c>
      <c r="B10" s="817" t="s">
        <v>635</v>
      </c>
      <c r="C10" s="541" t="s">
        <v>633</v>
      </c>
      <c r="D10" s="577">
        <f t="shared" ref="D10:D51" si="0">SUM(E10,Z10)</f>
        <v>2647</v>
      </c>
      <c r="E10" s="576">
        <f t="shared" ref="E10:E51" si="1">SUM(F10:Y10)</f>
        <v>2647</v>
      </c>
      <c r="F10" s="576">
        <f t="shared" ref="F10:Z10" si="2">SUM(F11:F12)</f>
        <v>1</v>
      </c>
      <c r="G10" s="576">
        <f t="shared" si="2"/>
        <v>0</v>
      </c>
      <c r="H10" s="576">
        <f t="shared" si="2"/>
        <v>8</v>
      </c>
      <c r="I10" s="576">
        <f t="shared" si="2"/>
        <v>10</v>
      </c>
      <c r="J10" s="576">
        <f t="shared" si="2"/>
        <v>163</v>
      </c>
      <c r="K10" s="576">
        <f t="shared" si="2"/>
        <v>270</v>
      </c>
      <c r="L10" s="576">
        <f t="shared" si="2"/>
        <v>47</v>
      </c>
      <c r="M10" s="576">
        <f t="shared" si="2"/>
        <v>47</v>
      </c>
      <c r="N10" s="576">
        <f t="shared" si="2"/>
        <v>25</v>
      </c>
      <c r="O10" s="576">
        <f t="shared" si="2"/>
        <v>8</v>
      </c>
      <c r="P10" s="576">
        <f t="shared" si="2"/>
        <v>177</v>
      </c>
      <c r="Q10" s="576">
        <f t="shared" si="2"/>
        <v>135</v>
      </c>
      <c r="R10" s="576">
        <f t="shared" si="2"/>
        <v>503</v>
      </c>
      <c r="S10" s="576">
        <f t="shared" si="2"/>
        <v>391</v>
      </c>
      <c r="T10" s="576">
        <f t="shared" si="2"/>
        <v>10</v>
      </c>
      <c r="U10" s="576">
        <f t="shared" si="2"/>
        <v>518</v>
      </c>
      <c r="V10" s="576">
        <f t="shared" si="2"/>
        <v>129</v>
      </c>
      <c r="W10" s="576">
        <f t="shared" si="2"/>
        <v>159</v>
      </c>
      <c r="X10" s="576">
        <f t="shared" si="2"/>
        <v>45</v>
      </c>
      <c r="Y10" s="576">
        <f t="shared" si="2"/>
        <v>1</v>
      </c>
      <c r="Z10" s="576">
        <f t="shared" si="2"/>
        <v>0</v>
      </c>
    </row>
    <row r="11" spans="1:30" s="546" customFormat="1" ht="14.25" customHeight="1" thickBot="1" x14ac:dyDescent="0.3">
      <c r="A11" s="806"/>
      <c r="B11" s="817"/>
      <c r="C11" s="541" t="s">
        <v>632</v>
      </c>
      <c r="D11" s="573">
        <f t="shared" si="0"/>
        <v>2097</v>
      </c>
      <c r="E11" s="539">
        <f t="shared" si="1"/>
        <v>2097</v>
      </c>
      <c r="F11" s="539">
        <v>0</v>
      </c>
      <c r="G11" s="539">
        <v>0</v>
      </c>
      <c r="H11" s="539">
        <v>7</v>
      </c>
      <c r="I11" s="539">
        <v>8</v>
      </c>
      <c r="J11" s="539">
        <v>116</v>
      </c>
      <c r="K11" s="539">
        <v>201</v>
      </c>
      <c r="L11" s="539">
        <v>36</v>
      </c>
      <c r="M11" s="539">
        <v>35</v>
      </c>
      <c r="N11" s="539">
        <v>19</v>
      </c>
      <c r="O11" s="539">
        <v>7</v>
      </c>
      <c r="P11" s="539">
        <v>137</v>
      </c>
      <c r="Q11" s="539">
        <v>107</v>
      </c>
      <c r="R11" s="539">
        <v>397</v>
      </c>
      <c r="S11" s="539">
        <v>302</v>
      </c>
      <c r="T11" s="539">
        <v>8</v>
      </c>
      <c r="U11" s="539">
        <v>427</v>
      </c>
      <c r="V11" s="539">
        <v>106</v>
      </c>
      <c r="W11" s="539">
        <v>143</v>
      </c>
      <c r="X11" s="539">
        <v>40</v>
      </c>
      <c r="Y11" s="539">
        <v>1</v>
      </c>
      <c r="Z11" s="539">
        <v>0</v>
      </c>
      <c r="AA11" s="531"/>
      <c r="AC11" s="547"/>
      <c r="AD11" s="547"/>
    </row>
    <row r="12" spans="1:30" s="545" customFormat="1" ht="14.25" customHeight="1" x14ac:dyDescent="0.25">
      <c r="A12" s="806"/>
      <c r="B12" s="817"/>
      <c r="C12" s="541" t="s">
        <v>631</v>
      </c>
      <c r="D12" s="573">
        <f t="shared" si="0"/>
        <v>550</v>
      </c>
      <c r="E12" s="539">
        <f t="shared" si="1"/>
        <v>550</v>
      </c>
      <c r="F12" s="539">
        <v>1</v>
      </c>
      <c r="G12" s="539">
        <v>0</v>
      </c>
      <c r="H12" s="572">
        <v>1</v>
      </c>
      <c r="I12" s="572">
        <v>2</v>
      </c>
      <c r="J12" s="572">
        <v>47</v>
      </c>
      <c r="K12" s="572">
        <v>69</v>
      </c>
      <c r="L12" s="572">
        <v>11</v>
      </c>
      <c r="M12" s="572">
        <v>12</v>
      </c>
      <c r="N12" s="572">
        <v>6</v>
      </c>
      <c r="O12" s="539">
        <v>1</v>
      </c>
      <c r="P12" s="572">
        <v>40</v>
      </c>
      <c r="Q12" s="572">
        <v>28</v>
      </c>
      <c r="R12" s="572">
        <v>106</v>
      </c>
      <c r="S12" s="572">
        <v>89</v>
      </c>
      <c r="T12" s="572">
        <v>2</v>
      </c>
      <c r="U12" s="572">
        <v>91</v>
      </c>
      <c r="V12" s="572">
        <v>23</v>
      </c>
      <c r="W12" s="572">
        <v>16</v>
      </c>
      <c r="X12" s="572">
        <v>5</v>
      </c>
      <c r="Y12" s="539">
        <v>0</v>
      </c>
      <c r="Z12" s="572">
        <v>0</v>
      </c>
      <c r="AA12" s="531"/>
      <c r="AC12" s="547"/>
      <c r="AD12" s="547"/>
    </row>
    <row r="13" spans="1:30" s="542" customFormat="1" ht="14.25" customHeight="1" x14ac:dyDescent="0.25">
      <c r="A13" s="806" t="s">
        <v>665</v>
      </c>
      <c r="B13" s="815" t="s">
        <v>634</v>
      </c>
      <c r="C13" s="541" t="s">
        <v>633</v>
      </c>
      <c r="D13" s="573">
        <f t="shared" si="0"/>
        <v>2850</v>
      </c>
      <c r="E13" s="539">
        <f t="shared" si="1"/>
        <v>2841</v>
      </c>
      <c r="F13" s="539">
        <f t="shared" ref="F13:Z13" si="3">SUM(F14:F15)</f>
        <v>2</v>
      </c>
      <c r="G13" s="539">
        <f t="shared" si="3"/>
        <v>0</v>
      </c>
      <c r="H13" s="539">
        <f t="shared" si="3"/>
        <v>7</v>
      </c>
      <c r="I13" s="539">
        <f t="shared" si="3"/>
        <v>8</v>
      </c>
      <c r="J13" s="539">
        <f t="shared" si="3"/>
        <v>293</v>
      </c>
      <c r="K13" s="539">
        <f t="shared" si="3"/>
        <v>232</v>
      </c>
      <c r="L13" s="539">
        <f t="shared" si="3"/>
        <v>55</v>
      </c>
      <c r="M13" s="539">
        <f t="shared" si="3"/>
        <v>42</v>
      </c>
      <c r="N13" s="539">
        <f t="shared" si="3"/>
        <v>81</v>
      </c>
      <c r="O13" s="539">
        <f t="shared" si="3"/>
        <v>5</v>
      </c>
      <c r="P13" s="539">
        <f t="shared" si="3"/>
        <v>176</v>
      </c>
      <c r="Q13" s="539">
        <f t="shared" si="3"/>
        <v>97</v>
      </c>
      <c r="R13" s="539">
        <f t="shared" si="3"/>
        <v>447</v>
      </c>
      <c r="S13" s="539">
        <f t="shared" si="3"/>
        <v>326</v>
      </c>
      <c r="T13" s="539">
        <f t="shared" si="3"/>
        <v>62</v>
      </c>
      <c r="U13" s="539">
        <f t="shared" si="3"/>
        <v>544</v>
      </c>
      <c r="V13" s="539">
        <f t="shared" si="3"/>
        <v>104</v>
      </c>
      <c r="W13" s="539">
        <f t="shared" si="3"/>
        <v>301</v>
      </c>
      <c r="X13" s="539">
        <f t="shared" si="3"/>
        <v>54</v>
      </c>
      <c r="Y13" s="539">
        <f t="shared" si="3"/>
        <v>5</v>
      </c>
      <c r="Z13" s="539">
        <f t="shared" si="3"/>
        <v>9</v>
      </c>
      <c r="AA13" s="531"/>
      <c r="AC13" s="530"/>
    </row>
    <row r="14" spans="1:30" s="537" customFormat="1" ht="14.25" customHeight="1" x14ac:dyDescent="0.25">
      <c r="A14" s="806"/>
      <c r="B14" s="815"/>
      <c r="C14" s="541" t="s">
        <v>632</v>
      </c>
      <c r="D14" s="573">
        <f t="shared" si="0"/>
        <v>2057</v>
      </c>
      <c r="E14" s="539">
        <f t="shared" si="1"/>
        <v>2050</v>
      </c>
      <c r="F14" s="539">
        <v>2</v>
      </c>
      <c r="G14" s="539">
        <v>0</v>
      </c>
      <c r="H14" s="572">
        <v>7</v>
      </c>
      <c r="I14" s="572">
        <v>6</v>
      </c>
      <c r="J14" s="572">
        <v>187</v>
      </c>
      <c r="K14" s="572">
        <v>164</v>
      </c>
      <c r="L14" s="572">
        <v>42</v>
      </c>
      <c r="M14" s="572">
        <v>29</v>
      </c>
      <c r="N14" s="572">
        <v>51</v>
      </c>
      <c r="O14" s="572">
        <v>5</v>
      </c>
      <c r="P14" s="572">
        <v>125</v>
      </c>
      <c r="Q14" s="572">
        <v>67</v>
      </c>
      <c r="R14" s="572">
        <v>326</v>
      </c>
      <c r="S14" s="572">
        <v>245</v>
      </c>
      <c r="T14" s="572">
        <v>51</v>
      </c>
      <c r="U14" s="572">
        <v>399</v>
      </c>
      <c r="V14" s="572">
        <v>72</v>
      </c>
      <c r="W14" s="572">
        <v>225</v>
      </c>
      <c r="X14" s="572">
        <v>43</v>
      </c>
      <c r="Y14" s="572">
        <v>4</v>
      </c>
      <c r="Z14" s="572">
        <v>7</v>
      </c>
      <c r="AA14" s="531"/>
      <c r="AC14" s="530"/>
    </row>
    <row r="15" spans="1:30" s="543" customFormat="1" ht="14.25" customHeight="1" x14ac:dyDescent="0.25">
      <c r="A15" s="806"/>
      <c r="B15" s="815"/>
      <c r="C15" s="541" t="s">
        <v>631</v>
      </c>
      <c r="D15" s="573">
        <f t="shared" si="0"/>
        <v>793</v>
      </c>
      <c r="E15" s="539">
        <f t="shared" si="1"/>
        <v>791</v>
      </c>
      <c r="F15" s="539">
        <v>0</v>
      </c>
      <c r="G15" s="539">
        <v>0</v>
      </c>
      <c r="H15" s="572">
        <v>0</v>
      </c>
      <c r="I15" s="572">
        <v>2</v>
      </c>
      <c r="J15" s="572">
        <v>106</v>
      </c>
      <c r="K15" s="572">
        <v>68</v>
      </c>
      <c r="L15" s="572">
        <v>13</v>
      </c>
      <c r="M15" s="572">
        <v>13</v>
      </c>
      <c r="N15" s="572">
        <v>30</v>
      </c>
      <c r="O15" s="572">
        <v>0</v>
      </c>
      <c r="P15" s="572">
        <v>51</v>
      </c>
      <c r="Q15" s="572">
        <v>30</v>
      </c>
      <c r="R15" s="572">
        <v>121</v>
      </c>
      <c r="S15" s="572">
        <v>81</v>
      </c>
      <c r="T15" s="572">
        <v>11</v>
      </c>
      <c r="U15" s="572">
        <v>145</v>
      </c>
      <c r="V15" s="572">
        <v>32</v>
      </c>
      <c r="W15" s="572">
        <v>76</v>
      </c>
      <c r="X15" s="572">
        <v>11</v>
      </c>
      <c r="Y15" s="539">
        <v>1</v>
      </c>
      <c r="Z15" s="572">
        <v>2</v>
      </c>
      <c r="AA15" s="531"/>
      <c r="AC15" s="530"/>
    </row>
    <row r="16" spans="1:30" s="542" customFormat="1" ht="14.25" customHeight="1" x14ac:dyDescent="0.25">
      <c r="A16" s="806" t="s">
        <v>664</v>
      </c>
      <c r="B16" s="815" t="s">
        <v>635</v>
      </c>
      <c r="C16" s="541" t="s">
        <v>633</v>
      </c>
      <c r="D16" s="573">
        <f t="shared" si="0"/>
        <v>2650</v>
      </c>
      <c r="E16" s="539">
        <f t="shared" si="1"/>
        <v>2649</v>
      </c>
      <c r="F16" s="539">
        <f t="shared" ref="F16:Z16" si="4">SUM(F17:F18)</f>
        <v>0</v>
      </c>
      <c r="G16" s="539">
        <f t="shared" si="4"/>
        <v>1</v>
      </c>
      <c r="H16" s="539">
        <f t="shared" si="4"/>
        <v>19</v>
      </c>
      <c r="I16" s="539">
        <f t="shared" si="4"/>
        <v>23</v>
      </c>
      <c r="J16" s="539">
        <f t="shared" si="4"/>
        <v>242</v>
      </c>
      <c r="K16" s="539">
        <f t="shared" si="4"/>
        <v>273</v>
      </c>
      <c r="L16" s="539">
        <f t="shared" si="4"/>
        <v>66</v>
      </c>
      <c r="M16" s="539">
        <f t="shared" si="4"/>
        <v>29</v>
      </c>
      <c r="N16" s="539">
        <f t="shared" si="4"/>
        <v>32</v>
      </c>
      <c r="O16" s="539">
        <f t="shared" si="4"/>
        <v>7</v>
      </c>
      <c r="P16" s="539">
        <f t="shared" si="4"/>
        <v>151</v>
      </c>
      <c r="Q16" s="539">
        <f t="shared" si="4"/>
        <v>144</v>
      </c>
      <c r="R16" s="539">
        <f t="shared" si="4"/>
        <v>532</v>
      </c>
      <c r="S16" s="539">
        <f t="shared" si="4"/>
        <v>370</v>
      </c>
      <c r="T16" s="539">
        <f t="shared" si="4"/>
        <v>5</v>
      </c>
      <c r="U16" s="539">
        <f t="shared" si="4"/>
        <v>462</v>
      </c>
      <c r="V16" s="539">
        <f t="shared" si="4"/>
        <v>119</v>
      </c>
      <c r="W16" s="539">
        <f t="shared" si="4"/>
        <v>140</v>
      </c>
      <c r="X16" s="539">
        <f t="shared" si="4"/>
        <v>34</v>
      </c>
      <c r="Y16" s="539">
        <f t="shared" si="4"/>
        <v>0</v>
      </c>
      <c r="Z16" s="539">
        <f t="shared" si="4"/>
        <v>1</v>
      </c>
      <c r="AA16" s="531"/>
      <c r="AC16" s="530"/>
    </row>
    <row r="17" spans="1:29" s="537" customFormat="1" ht="14.25" customHeight="1" x14ac:dyDescent="0.25">
      <c r="A17" s="806"/>
      <c r="B17" s="815"/>
      <c r="C17" s="541" t="s">
        <v>632</v>
      </c>
      <c r="D17" s="573">
        <f t="shared" si="0"/>
        <v>1906</v>
      </c>
      <c r="E17" s="539">
        <f t="shared" si="1"/>
        <v>1905</v>
      </c>
      <c r="F17" s="539">
        <v>0</v>
      </c>
      <c r="G17" s="539">
        <v>0</v>
      </c>
      <c r="H17" s="572">
        <v>9</v>
      </c>
      <c r="I17" s="572">
        <v>11</v>
      </c>
      <c r="J17" s="572">
        <v>159</v>
      </c>
      <c r="K17" s="572">
        <v>188</v>
      </c>
      <c r="L17" s="572">
        <v>45</v>
      </c>
      <c r="M17" s="572">
        <v>15</v>
      </c>
      <c r="N17" s="572">
        <v>23</v>
      </c>
      <c r="O17" s="572">
        <v>3</v>
      </c>
      <c r="P17" s="572">
        <v>110</v>
      </c>
      <c r="Q17" s="572">
        <v>94</v>
      </c>
      <c r="R17" s="572">
        <v>386</v>
      </c>
      <c r="S17" s="572">
        <v>252</v>
      </c>
      <c r="T17" s="539">
        <v>4</v>
      </c>
      <c r="U17" s="572">
        <v>360</v>
      </c>
      <c r="V17" s="572">
        <v>91</v>
      </c>
      <c r="W17" s="572">
        <v>126</v>
      </c>
      <c r="X17" s="572">
        <v>29</v>
      </c>
      <c r="Y17" s="539">
        <v>0</v>
      </c>
      <c r="Z17" s="539">
        <v>1</v>
      </c>
      <c r="AA17" s="531"/>
      <c r="AC17" s="530"/>
    </row>
    <row r="18" spans="1:29" s="543" customFormat="1" ht="14.25" customHeight="1" x14ac:dyDescent="0.25">
      <c r="A18" s="806"/>
      <c r="B18" s="815"/>
      <c r="C18" s="541" t="s">
        <v>631</v>
      </c>
      <c r="D18" s="573">
        <f t="shared" si="0"/>
        <v>744</v>
      </c>
      <c r="E18" s="539">
        <f t="shared" si="1"/>
        <v>744</v>
      </c>
      <c r="F18" s="539">
        <v>0</v>
      </c>
      <c r="G18" s="539">
        <v>1</v>
      </c>
      <c r="H18" s="539">
        <v>10</v>
      </c>
      <c r="I18" s="539">
        <v>12</v>
      </c>
      <c r="J18" s="572">
        <v>83</v>
      </c>
      <c r="K18" s="572">
        <v>85</v>
      </c>
      <c r="L18" s="572">
        <v>21</v>
      </c>
      <c r="M18" s="572">
        <v>14</v>
      </c>
      <c r="N18" s="539">
        <v>9</v>
      </c>
      <c r="O18" s="572">
        <v>4</v>
      </c>
      <c r="P18" s="572">
        <v>41</v>
      </c>
      <c r="Q18" s="572">
        <v>50</v>
      </c>
      <c r="R18" s="572">
        <v>146</v>
      </c>
      <c r="S18" s="572">
        <v>118</v>
      </c>
      <c r="T18" s="572">
        <v>1</v>
      </c>
      <c r="U18" s="572">
        <v>102</v>
      </c>
      <c r="V18" s="572">
        <v>28</v>
      </c>
      <c r="W18" s="572">
        <v>14</v>
      </c>
      <c r="X18" s="572">
        <v>5</v>
      </c>
      <c r="Y18" s="539">
        <v>0</v>
      </c>
      <c r="Z18" s="539">
        <v>0</v>
      </c>
      <c r="AA18" s="531"/>
      <c r="AC18" s="530"/>
    </row>
    <row r="19" spans="1:29" s="542" customFormat="1" ht="14.25" customHeight="1" x14ac:dyDescent="0.25">
      <c r="A19" s="806"/>
      <c r="B19" s="815" t="s">
        <v>634</v>
      </c>
      <c r="C19" s="541" t="s">
        <v>633</v>
      </c>
      <c r="D19" s="573">
        <f t="shared" si="0"/>
        <v>3111</v>
      </c>
      <c r="E19" s="539">
        <f t="shared" si="1"/>
        <v>3103</v>
      </c>
      <c r="F19" s="539">
        <f t="shared" ref="F19:Z19" si="5">SUM(F20:F21)</f>
        <v>0</v>
      </c>
      <c r="G19" s="539">
        <f t="shared" si="5"/>
        <v>1</v>
      </c>
      <c r="H19" s="539">
        <f t="shared" si="5"/>
        <v>8</v>
      </c>
      <c r="I19" s="539">
        <f t="shared" si="5"/>
        <v>15</v>
      </c>
      <c r="J19" s="539">
        <f t="shared" si="5"/>
        <v>315</v>
      </c>
      <c r="K19" s="539">
        <f t="shared" si="5"/>
        <v>290</v>
      </c>
      <c r="L19" s="539">
        <f t="shared" si="5"/>
        <v>60</v>
      </c>
      <c r="M19" s="539">
        <f t="shared" si="5"/>
        <v>39</v>
      </c>
      <c r="N19" s="539">
        <f t="shared" si="5"/>
        <v>87</v>
      </c>
      <c r="O19" s="539">
        <f t="shared" si="5"/>
        <v>7</v>
      </c>
      <c r="P19" s="539">
        <f t="shared" si="5"/>
        <v>174</v>
      </c>
      <c r="Q19" s="539">
        <f t="shared" si="5"/>
        <v>132</v>
      </c>
      <c r="R19" s="539">
        <f t="shared" si="5"/>
        <v>505</v>
      </c>
      <c r="S19" s="539">
        <f t="shared" si="5"/>
        <v>337</v>
      </c>
      <c r="T19" s="539">
        <f t="shared" si="5"/>
        <v>71</v>
      </c>
      <c r="U19" s="539">
        <f t="shared" si="5"/>
        <v>497</v>
      </c>
      <c r="V19" s="539">
        <f t="shared" si="5"/>
        <v>138</v>
      </c>
      <c r="W19" s="539">
        <f t="shared" si="5"/>
        <v>371</v>
      </c>
      <c r="X19" s="539">
        <f t="shared" si="5"/>
        <v>53</v>
      </c>
      <c r="Y19" s="539">
        <f t="shared" si="5"/>
        <v>3</v>
      </c>
      <c r="Z19" s="539">
        <f t="shared" si="5"/>
        <v>8</v>
      </c>
      <c r="AA19" s="531"/>
      <c r="AC19" s="530"/>
    </row>
    <row r="20" spans="1:29" s="537" customFormat="1" ht="14.25" customHeight="1" x14ac:dyDescent="0.25">
      <c r="A20" s="806"/>
      <c r="B20" s="815"/>
      <c r="C20" s="541" t="s">
        <v>632</v>
      </c>
      <c r="D20" s="573">
        <f t="shared" si="0"/>
        <v>1954</v>
      </c>
      <c r="E20" s="539">
        <f t="shared" si="1"/>
        <v>1949</v>
      </c>
      <c r="F20" s="539">
        <v>0</v>
      </c>
      <c r="G20" s="539">
        <v>0</v>
      </c>
      <c r="H20" s="572">
        <v>4</v>
      </c>
      <c r="I20" s="572">
        <v>11</v>
      </c>
      <c r="J20" s="572">
        <v>182</v>
      </c>
      <c r="K20" s="572">
        <v>183</v>
      </c>
      <c r="L20" s="572">
        <v>37</v>
      </c>
      <c r="M20" s="572">
        <v>24</v>
      </c>
      <c r="N20" s="572">
        <v>44</v>
      </c>
      <c r="O20" s="572">
        <v>4</v>
      </c>
      <c r="P20" s="572">
        <v>115</v>
      </c>
      <c r="Q20" s="572">
        <v>77</v>
      </c>
      <c r="R20" s="572">
        <v>331</v>
      </c>
      <c r="S20" s="572">
        <v>226</v>
      </c>
      <c r="T20" s="572">
        <v>36</v>
      </c>
      <c r="U20" s="572">
        <v>329</v>
      </c>
      <c r="V20" s="572">
        <v>87</v>
      </c>
      <c r="W20" s="572">
        <v>221</v>
      </c>
      <c r="X20" s="572">
        <v>36</v>
      </c>
      <c r="Y20" s="572">
        <v>2</v>
      </c>
      <c r="Z20" s="572">
        <v>5</v>
      </c>
      <c r="AA20" s="531"/>
      <c r="AC20" s="530"/>
    </row>
    <row r="21" spans="1:29" s="543" customFormat="1" ht="14.25" customHeight="1" x14ac:dyDescent="0.25">
      <c r="A21" s="806"/>
      <c r="B21" s="815"/>
      <c r="C21" s="541" t="s">
        <v>631</v>
      </c>
      <c r="D21" s="573">
        <f t="shared" si="0"/>
        <v>1157</v>
      </c>
      <c r="E21" s="539">
        <f t="shared" si="1"/>
        <v>1154</v>
      </c>
      <c r="F21" s="539">
        <v>0</v>
      </c>
      <c r="G21" s="539">
        <v>1</v>
      </c>
      <c r="H21" s="539">
        <v>4</v>
      </c>
      <c r="I21" s="539">
        <v>4</v>
      </c>
      <c r="J21" s="572">
        <v>133</v>
      </c>
      <c r="K21" s="572">
        <v>107</v>
      </c>
      <c r="L21" s="572">
        <v>23</v>
      </c>
      <c r="M21" s="572">
        <v>15</v>
      </c>
      <c r="N21" s="572">
        <v>43</v>
      </c>
      <c r="O21" s="572">
        <v>3</v>
      </c>
      <c r="P21" s="572">
        <v>59</v>
      </c>
      <c r="Q21" s="572">
        <v>55</v>
      </c>
      <c r="R21" s="572">
        <v>174</v>
      </c>
      <c r="S21" s="572">
        <v>111</v>
      </c>
      <c r="T21" s="572">
        <v>35</v>
      </c>
      <c r="U21" s="572">
        <v>168</v>
      </c>
      <c r="V21" s="572">
        <v>51</v>
      </c>
      <c r="W21" s="572">
        <v>150</v>
      </c>
      <c r="X21" s="572">
        <v>17</v>
      </c>
      <c r="Y21" s="539">
        <v>1</v>
      </c>
      <c r="Z21" s="539">
        <v>3</v>
      </c>
      <c r="AA21" s="531"/>
      <c r="AC21" s="530"/>
    </row>
    <row r="22" spans="1:29" s="531" customFormat="1" ht="14.25" customHeight="1" x14ac:dyDescent="0.25">
      <c r="A22" s="806" t="s">
        <v>663</v>
      </c>
      <c r="B22" s="815" t="s">
        <v>635</v>
      </c>
      <c r="C22" s="541" t="s">
        <v>633</v>
      </c>
      <c r="D22" s="573">
        <f t="shared" si="0"/>
        <v>1356</v>
      </c>
      <c r="E22" s="539">
        <f t="shared" si="1"/>
        <v>1353</v>
      </c>
      <c r="F22" s="539">
        <f t="shared" ref="F22:Z22" si="6">SUM(F23:F24)</f>
        <v>1</v>
      </c>
      <c r="G22" s="539">
        <f t="shared" si="6"/>
        <v>2</v>
      </c>
      <c r="H22" s="539">
        <f t="shared" si="6"/>
        <v>14</v>
      </c>
      <c r="I22" s="539">
        <f t="shared" si="6"/>
        <v>11</v>
      </c>
      <c r="J22" s="539">
        <f t="shared" si="6"/>
        <v>120</v>
      </c>
      <c r="K22" s="539">
        <f t="shared" si="6"/>
        <v>141</v>
      </c>
      <c r="L22" s="539">
        <f t="shared" si="6"/>
        <v>41</v>
      </c>
      <c r="M22" s="539">
        <f t="shared" si="6"/>
        <v>20</v>
      </c>
      <c r="N22" s="539">
        <f t="shared" si="6"/>
        <v>19</v>
      </c>
      <c r="O22" s="539">
        <f t="shared" si="6"/>
        <v>2</v>
      </c>
      <c r="P22" s="539">
        <f t="shared" si="6"/>
        <v>92</v>
      </c>
      <c r="Q22" s="539">
        <f t="shared" si="6"/>
        <v>68</v>
      </c>
      <c r="R22" s="539">
        <f t="shared" si="6"/>
        <v>253</v>
      </c>
      <c r="S22" s="539">
        <f t="shared" si="6"/>
        <v>179</v>
      </c>
      <c r="T22" s="539">
        <f t="shared" si="6"/>
        <v>8</v>
      </c>
      <c r="U22" s="539">
        <f t="shared" si="6"/>
        <v>207</v>
      </c>
      <c r="V22" s="539">
        <f t="shared" si="6"/>
        <v>67</v>
      </c>
      <c r="W22" s="539">
        <f t="shared" si="6"/>
        <v>80</v>
      </c>
      <c r="X22" s="539">
        <f t="shared" si="6"/>
        <v>28</v>
      </c>
      <c r="Y22" s="539">
        <f t="shared" si="6"/>
        <v>0</v>
      </c>
      <c r="Z22" s="539">
        <f t="shared" si="6"/>
        <v>3</v>
      </c>
      <c r="AC22" s="530"/>
    </row>
    <row r="23" spans="1:29" s="546" customFormat="1" ht="14.25" customHeight="1" x14ac:dyDescent="0.25">
      <c r="A23" s="806"/>
      <c r="B23" s="815"/>
      <c r="C23" s="541" t="s">
        <v>632</v>
      </c>
      <c r="D23" s="573">
        <f t="shared" si="0"/>
        <v>722</v>
      </c>
      <c r="E23" s="539">
        <f t="shared" si="1"/>
        <v>719</v>
      </c>
      <c r="F23" s="539">
        <v>1</v>
      </c>
      <c r="G23" s="539">
        <v>0</v>
      </c>
      <c r="H23" s="572">
        <v>7</v>
      </c>
      <c r="I23" s="572">
        <v>6</v>
      </c>
      <c r="J23" s="572">
        <v>61</v>
      </c>
      <c r="K23" s="572">
        <v>69</v>
      </c>
      <c r="L23" s="572">
        <v>19</v>
      </c>
      <c r="M23" s="572">
        <v>9</v>
      </c>
      <c r="N23" s="572">
        <v>11</v>
      </c>
      <c r="O23" s="572">
        <v>2</v>
      </c>
      <c r="P23" s="572">
        <v>47</v>
      </c>
      <c r="Q23" s="572">
        <v>28</v>
      </c>
      <c r="R23" s="572">
        <v>127</v>
      </c>
      <c r="S23" s="572">
        <v>89</v>
      </c>
      <c r="T23" s="572">
        <v>3</v>
      </c>
      <c r="U23" s="572">
        <v>126</v>
      </c>
      <c r="V23" s="572">
        <v>37</v>
      </c>
      <c r="W23" s="572">
        <v>61</v>
      </c>
      <c r="X23" s="572">
        <v>16</v>
      </c>
      <c r="Y23" s="572">
        <v>0</v>
      </c>
      <c r="Z23" s="572">
        <v>3</v>
      </c>
      <c r="AA23" s="531"/>
      <c r="AC23" s="530"/>
    </row>
    <row r="24" spans="1:29" s="545" customFormat="1" ht="14.25" customHeight="1" x14ac:dyDescent="0.25">
      <c r="A24" s="806"/>
      <c r="B24" s="815"/>
      <c r="C24" s="541" t="s">
        <v>631</v>
      </c>
      <c r="D24" s="573">
        <f t="shared" si="0"/>
        <v>634</v>
      </c>
      <c r="E24" s="539">
        <f t="shared" si="1"/>
        <v>634</v>
      </c>
      <c r="F24" s="539">
        <v>0</v>
      </c>
      <c r="G24" s="539">
        <v>2</v>
      </c>
      <c r="H24" s="572">
        <v>7</v>
      </c>
      <c r="I24" s="572">
        <v>5</v>
      </c>
      <c r="J24" s="572">
        <v>59</v>
      </c>
      <c r="K24" s="572">
        <v>72</v>
      </c>
      <c r="L24" s="572">
        <v>22</v>
      </c>
      <c r="M24" s="572">
        <v>11</v>
      </c>
      <c r="N24" s="572">
        <v>8</v>
      </c>
      <c r="O24" s="572">
        <v>0</v>
      </c>
      <c r="P24" s="572">
        <v>45</v>
      </c>
      <c r="Q24" s="572">
        <v>40</v>
      </c>
      <c r="R24" s="572">
        <v>126</v>
      </c>
      <c r="S24" s="572">
        <v>90</v>
      </c>
      <c r="T24" s="572">
        <v>5</v>
      </c>
      <c r="U24" s="572">
        <v>81</v>
      </c>
      <c r="V24" s="572">
        <v>30</v>
      </c>
      <c r="W24" s="572">
        <v>19</v>
      </c>
      <c r="X24" s="572">
        <v>12</v>
      </c>
      <c r="Y24" s="539">
        <v>0</v>
      </c>
      <c r="Z24" s="539">
        <v>0</v>
      </c>
      <c r="AA24" s="531"/>
      <c r="AC24" s="530"/>
    </row>
    <row r="25" spans="1:29" s="542" customFormat="1" ht="14.25" customHeight="1" x14ac:dyDescent="0.25">
      <c r="A25" s="806" t="s">
        <v>662</v>
      </c>
      <c r="B25" s="815" t="s">
        <v>634</v>
      </c>
      <c r="C25" s="541" t="s">
        <v>633</v>
      </c>
      <c r="D25" s="573">
        <f t="shared" si="0"/>
        <v>1666</v>
      </c>
      <c r="E25" s="539">
        <f t="shared" si="1"/>
        <v>1661</v>
      </c>
      <c r="F25" s="539">
        <f t="shared" ref="F25:Z25" si="7">SUM(F26:F27)</f>
        <v>0</v>
      </c>
      <c r="G25" s="539">
        <f t="shared" si="7"/>
        <v>0</v>
      </c>
      <c r="H25" s="539">
        <f t="shared" si="7"/>
        <v>10</v>
      </c>
      <c r="I25" s="539">
        <f t="shared" si="7"/>
        <v>14</v>
      </c>
      <c r="J25" s="539">
        <f t="shared" si="7"/>
        <v>168</v>
      </c>
      <c r="K25" s="539">
        <f t="shared" si="7"/>
        <v>106</v>
      </c>
      <c r="L25" s="539">
        <f t="shared" si="7"/>
        <v>31</v>
      </c>
      <c r="M25" s="539">
        <f t="shared" si="7"/>
        <v>22</v>
      </c>
      <c r="N25" s="539">
        <f t="shared" si="7"/>
        <v>48</v>
      </c>
      <c r="O25" s="539">
        <f t="shared" si="7"/>
        <v>3</v>
      </c>
      <c r="P25" s="539">
        <f t="shared" si="7"/>
        <v>97</v>
      </c>
      <c r="Q25" s="539">
        <f t="shared" si="7"/>
        <v>48</v>
      </c>
      <c r="R25" s="539">
        <f t="shared" si="7"/>
        <v>280</v>
      </c>
      <c r="S25" s="539">
        <f t="shared" si="7"/>
        <v>152</v>
      </c>
      <c r="T25" s="539">
        <f t="shared" si="7"/>
        <v>54</v>
      </c>
      <c r="U25" s="539">
        <f t="shared" si="7"/>
        <v>291</v>
      </c>
      <c r="V25" s="539">
        <f t="shared" si="7"/>
        <v>63</v>
      </c>
      <c r="W25" s="539">
        <f t="shared" si="7"/>
        <v>236</v>
      </c>
      <c r="X25" s="539">
        <f t="shared" si="7"/>
        <v>35</v>
      </c>
      <c r="Y25" s="539">
        <f t="shared" si="7"/>
        <v>3</v>
      </c>
      <c r="Z25" s="539">
        <f t="shared" si="7"/>
        <v>5</v>
      </c>
      <c r="AA25" s="531"/>
      <c r="AC25" s="530"/>
    </row>
    <row r="26" spans="1:29" s="537" customFormat="1" ht="14.25" customHeight="1" x14ac:dyDescent="0.25">
      <c r="A26" s="806"/>
      <c r="B26" s="815"/>
      <c r="C26" s="541" t="s">
        <v>632</v>
      </c>
      <c r="D26" s="573">
        <f t="shared" si="0"/>
        <v>755</v>
      </c>
      <c r="E26" s="539">
        <f t="shared" si="1"/>
        <v>750</v>
      </c>
      <c r="F26" s="539">
        <v>0</v>
      </c>
      <c r="G26" s="539">
        <v>0</v>
      </c>
      <c r="H26" s="572">
        <v>3</v>
      </c>
      <c r="I26" s="572">
        <v>5</v>
      </c>
      <c r="J26" s="572">
        <v>60</v>
      </c>
      <c r="K26" s="572">
        <v>53</v>
      </c>
      <c r="L26" s="572">
        <v>19</v>
      </c>
      <c r="M26" s="572">
        <v>14</v>
      </c>
      <c r="N26" s="572">
        <v>26</v>
      </c>
      <c r="O26" s="572">
        <v>1</v>
      </c>
      <c r="P26" s="572">
        <v>47</v>
      </c>
      <c r="Q26" s="572">
        <v>21</v>
      </c>
      <c r="R26" s="572">
        <v>125</v>
      </c>
      <c r="S26" s="572">
        <v>71</v>
      </c>
      <c r="T26" s="572">
        <v>11</v>
      </c>
      <c r="U26" s="572">
        <v>137</v>
      </c>
      <c r="V26" s="572">
        <v>23</v>
      </c>
      <c r="W26" s="572">
        <v>106</v>
      </c>
      <c r="X26" s="572">
        <v>27</v>
      </c>
      <c r="Y26" s="572">
        <v>1</v>
      </c>
      <c r="Z26" s="572">
        <v>5</v>
      </c>
      <c r="AA26" s="531"/>
      <c r="AC26" s="530"/>
    </row>
    <row r="27" spans="1:29" s="543" customFormat="1" ht="14.25" customHeight="1" x14ac:dyDescent="0.25">
      <c r="A27" s="806"/>
      <c r="B27" s="815"/>
      <c r="C27" s="541" t="s">
        <v>631</v>
      </c>
      <c r="D27" s="573">
        <f t="shared" si="0"/>
        <v>911</v>
      </c>
      <c r="E27" s="539">
        <f t="shared" si="1"/>
        <v>911</v>
      </c>
      <c r="F27" s="539">
        <v>0</v>
      </c>
      <c r="G27" s="539">
        <v>0</v>
      </c>
      <c r="H27" s="572">
        <v>7</v>
      </c>
      <c r="I27" s="572">
        <v>9</v>
      </c>
      <c r="J27" s="572">
        <v>108</v>
      </c>
      <c r="K27" s="572">
        <v>53</v>
      </c>
      <c r="L27" s="572">
        <v>12</v>
      </c>
      <c r="M27" s="572">
        <v>8</v>
      </c>
      <c r="N27" s="572">
        <v>22</v>
      </c>
      <c r="O27" s="572">
        <v>2</v>
      </c>
      <c r="P27" s="572">
        <v>50</v>
      </c>
      <c r="Q27" s="572">
        <v>27</v>
      </c>
      <c r="R27" s="572">
        <v>155</v>
      </c>
      <c r="S27" s="572">
        <v>81</v>
      </c>
      <c r="T27" s="572">
        <v>43</v>
      </c>
      <c r="U27" s="572">
        <v>154</v>
      </c>
      <c r="V27" s="572">
        <v>40</v>
      </c>
      <c r="W27" s="572">
        <v>130</v>
      </c>
      <c r="X27" s="572">
        <v>8</v>
      </c>
      <c r="Y27" s="572">
        <v>2</v>
      </c>
      <c r="Z27" s="572">
        <v>0</v>
      </c>
      <c r="AA27" s="531"/>
      <c r="AC27" s="530"/>
    </row>
    <row r="28" spans="1:29" s="542" customFormat="1" ht="14.25" customHeight="1" x14ac:dyDescent="0.25">
      <c r="A28" s="806" t="s">
        <v>387</v>
      </c>
      <c r="B28" s="815" t="s">
        <v>635</v>
      </c>
      <c r="C28" s="541" t="s">
        <v>633</v>
      </c>
      <c r="D28" s="573">
        <f t="shared" si="0"/>
        <v>2294</v>
      </c>
      <c r="E28" s="539">
        <f t="shared" si="1"/>
        <v>2292</v>
      </c>
      <c r="F28" s="539">
        <f t="shared" ref="F28:Z28" si="8">SUM(F29:F30)</f>
        <v>0</v>
      </c>
      <c r="G28" s="539">
        <f t="shared" si="8"/>
        <v>2</v>
      </c>
      <c r="H28" s="539">
        <f t="shared" si="8"/>
        <v>11</v>
      </c>
      <c r="I28" s="539">
        <f t="shared" si="8"/>
        <v>13</v>
      </c>
      <c r="J28" s="539">
        <f t="shared" si="8"/>
        <v>205</v>
      </c>
      <c r="K28" s="539">
        <f t="shared" si="8"/>
        <v>236</v>
      </c>
      <c r="L28" s="539">
        <f t="shared" si="8"/>
        <v>60</v>
      </c>
      <c r="M28" s="539">
        <f t="shared" si="8"/>
        <v>33</v>
      </c>
      <c r="N28" s="539">
        <f t="shared" si="8"/>
        <v>23</v>
      </c>
      <c r="O28" s="539">
        <f t="shared" si="8"/>
        <v>8</v>
      </c>
      <c r="P28" s="539">
        <f t="shared" si="8"/>
        <v>184</v>
      </c>
      <c r="Q28" s="539">
        <f t="shared" si="8"/>
        <v>128</v>
      </c>
      <c r="R28" s="539">
        <f t="shared" si="8"/>
        <v>471</v>
      </c>
      <c r="S28" s="539">
        <f t="shared" si="8"/>
        <v>300</v>
      </c>
      <c r="T28" s="539">
        <f t="shared" si="8"/>
        <v>11</v>
      </c>
      <c r="U28" s="539">
        <f t="shared" si="8"/>
        <v>370</v>
      </c>
      <c r="V28" s="539">
        <f t="shared" si="8"/>
        <v>81</v>
      </c>
      <c r="W28" s="539">
        <f t="shared" si="8"/>
        <v>136</v>
      </c>
      <c r="X28" s="539">
        <f t="shared" si="8"/>
        <v>19</v>
      </c>
      <c r="Y28" s="539">
        <f t="shared" si="8"/>
        <v>1</v>
      </c>
      <c r="Z28" s="539">
        <f t="shared" si="8"/>
        <v>2</v>
      </c>
      <c r="AA28" s="531"/>
      <c r="AC28" s="530"/>
    </row>
    <row r="29" spans="1:29" s="537" customFormat="1" ht="14.25" customHeight="1" x14ac:dyDescent="0.25">
      <c r="A29" s="806"/>
      <c r="B29" s="815"/>
      <c r="C29" s="541" t="s">
        <v>632</v>
      </c>
      <c r="D29" s="573">
        <f t="shared" si="0"/>
        <v>1378</v>
      </c>
      <c r="E29" s="539">
        <f t="shared" si="1"/>
        <v>1376</v>
      </c>
      <c r="F29" s="539">
        <v>0</v>
      </c>
      <c r="G29" s="539">
        <v>1</v>
      </c>
      <c r="H29" s="572">
        <v>5</v>
      </c>
      <c r="I29" s="572">
        <v>6</v>
      </c>
      <c r="J29" s="572">
        <v>110</v>
      </c>
      <c r="K29" s="572">
        <v>122</v>
      </c>
      <c r="L29" s="572">
        <v>31</v>
      </c>
      <c r="M29" s="572">
        <v>21</v>
      </c>
      <c r="N29" s="572">
        <v>9</v>
      </c>
      <c r="O29" s="572">
        <v>5</v>
      </c>
      <c r="P29" s="572">
        <v>113</v>
      </c>
      <c r="Q29" s="572">
        <v>69</v>
      </c>
      <c r="R29" s="572">
        <v>288</v>
      </c>
      <c r="S29" s="572">
        <v>167</v>
      </c>
      <c r="T29" s="572">
        <v>3</v>
      </c>
      <c r="U29" s="572">
        <v>257</v>
      </c>
      <c r="V29" s="572">
        <v>46</v>
      </c>
      <c r="W29" s="575">
        <v>109</v>
      </c>
      <c r="X29" s="572">
        <v>14</v>
      </c>
      <c r="Y29" s="572">
        <v>0</v>
      </c>
      <c r="Z29" s="572">
        <v>2</v>
      </c>
      <c r="AA29" s="531"/>
      <c r="AC29" s="530"/>
    </row>
    <row r="30" spans="1:29" s="543" customFormat="1" ht="14.25" customHeight="1" x14ac:dyDescent="0.25">
      <c r="A30" s="806"/>
      <c r="B30" s="815"/>
      <c r="C30" s="541" t="s">
        <v>631</v>
      </c>
      <c r="D30" s="573">
        <f t="shared" si="0"/>
        <v>916</v>
      </c>
      <c r="E30" s="539">
        <f t="shared" si="1"/>
        <v>916</v>
      </c>
      <c r="F30" s="539">
        <v>0</v>
      </c>
      <c r="G30" s="572">
        <v>1</v>
      </c>
      <c r="H30" s="572">
        <v>6</v>
      </c>
      <c r="I30" s="572">
        <v>7</v>
      </c>
      <c r="J30" s="572">
        <v>95</v>
      </c>
      <c r="K30" s="572">
        <v>114</v>
      </c>
      <c r="L30" s="572">
        <v>29</v>
      </c>
      <c r="M30" s="572">
        <v>12</v>
      </c>
      <c r="N30" s="572">
        <v>14</v>
      </c>
      <c r="O30" s="572">
        <v>3</v>
      </c>
      <c r="P30" s="572">
        <v>71</v>
      </c>
      <c r="Q30" s="572">
        <v>59</v>
      </c>
      <c r="R30" s="572">
        <v>183</v>
      </c>
      <c r="S30" s="572">
        <v>133</v>
      </c>
      <c r="T30" s="572">
        <v>8</v>
      </c>
      <c r="U30" s="572">
        <v>113</v>
      </c>
      <c r="V30" s="572">
        <v>35</v>
      </c>
      <c r="W30" s="572">
        <v>27</v>
      </c>
      <c r="X30" s="572">
        <v>5</v>
      </c>
      <c r="Y30" s="539">
        <v>1</v>
      </c>
      <c r="Z30" s="539">
        <v>0</v>
      </c>
      <c r="AA30" s="531"/>
      <c r="AC30" s="530"/>
    </row>
    <row r="31" spans="1:29" s="542" customFormat="1" ht="14.25" customHeight="1" x14ac:dyDescent="0.25">
      <c r="A31" s="806"/>
      <c r="B31" s="815" t="s">
        <v>634</v>
      </c>
      <c r="C31" s="541" t="s">
        <v>633</v>
      </c>
      <c r="D31" s="573">
        <f t="shared" si="0"/>
        <v>2801</v>
      </c>
      <c r="E31" s="539">
        <f t="shared" si="1"/>
        <v>2794</v>
      </c>
      <c r="F31" s="539">
        <f t="shared" ref="F31:Z31" si="9">SUM(F32:F33)</f>
        <v>0</v>
      </c>
      <c r="G31" s="539">
        <f t="shared" si="9"/>
        <v>0</v>
      </c>
      <c r="H31" s="539">
        <f t="shared" si="9"/>
        <v>14</v>
      </c>
      <c r="I31" s="539">
        <f t="shared" si="9"/>
        <v>20</v>
      </c>
      <c r="J31" s="539">
        <f t="shared" si="9"/>
        <v>306</v>
      </c>
      <c r="K31" s="539">
        <f t="shared" si="9"/>
        <v>236</v>
      </c>
      <c r="L31" s="539">
        <f t="shared" si="9"/>
        <v>85</v>
      </c>
      <c r="M31" s="539">
        <f t="shared" si="9"/>
        <v>36</v>
      </c>
      <c r="N31" s="539">
        <f t="shared" si="9"/>
        <v>76</v>
      </c>
      <c r="O31" s="539">
        <f t="shared" si="9"/>
        <v>10</v>
      </c>
      <c r="P31" s="539">
        <f t="shared" si="9"/>
        <v>153</v>
      </c>
      <c r="Q31" s="539">
        <f t="shared" si="9"/>
        <v>95</v>
      </c>
      <c r="R31" s="539">
        <f t="shared" si="9"/>
        <v>501</v>
      </c>
      <c r="S31" s="539">
        <f t="shared" si="9"/>
        <v>286</v>
      </c>
      <c r="T31" s="539">
        <f t="shared" si="9"/>
        <v>58</v>
      </c>
      <c r="U31" s="539">
        <f t="shared" si="9"/>
        <v>456</v>
      </c>
      <c r="V31" s="539">
        <f t="shared" si="9"/>
        <v>86</v>
      </c>
      <c r="W31" s="539">
        <f t="shared" si="9"/>
        <v>333</v>
      </c>
      <c r="X31" s="539">
        <f t="shared" si="9"/>
        <v>41</v>
      </c>
      <c r="Y31" s="539">
        <f t="shared" si="9"/>
        <v>2</v>
      </c>
      <c r="Z31" s="539">
        <f t="shared" si="9"/>
        <v>7</v>
      </c>
      <c r="AA31" s="531"/>
      <c r="AC31" s="530"/>
    </row>
    <row r="32" spans="1:29" s="537" customFormat="1" ht="14.25" customHeight="1" x14ac:dyDescent="0.25">
      <c r="A32" s="806"/>
      <c r="B32" s="815"/>
      <c r="C32" s="541" t="s">
        <v>632</v>
      </c>
      <c r="D32" s="573">
        <f t="shared" si="0"/>
        <v>1542</v>
      </c>
      <c r="E32" s="539">
        <f t="shared" si="1"/>
        <v>1537</v>
      </c>
      <c r="F32" s="539">
        <v>0</v>
      </c>
      <c r="G32" s="539">
        <v>0</v>
      </c>
      <c r="H32" s="572">
        <v>8</v>
      </c>
      <c r="I32" s="572">
        <v>8</v>
      </c>
      <c r="J32" s="572">
        <v>162</v>
      </c>
      <c r="K32" s="572">
        <v>133</v>
      </c>
      <c r="L32" s="572">
        <v>40</v>
      </c>
      <c r="M32" s="572">
        <v>23</v>
      </c>
      <c r="N32" s="572">
        <v>41</v>
      </c>
      <c r="O32" s="539">
        <v>2</v>
      </c>
      <c r="P32" s="572">
        <v>88</v>
      </c>
      <c r="Q32" s="572">
        <v>55</v>
      </c>
      <c r="R32" s="572">
        <v>277</v>
      </c>
      <c r="S32" s="572">
        <v>160</v>
      </c>
      <c r="T32" s="572">
        <v>32</v>
      </c>
      <c r="U32" s="572">
        <v>255</v>
      </c>
      <c r="V32" s="572">
        <v>54</v>
      </c>
      <c r="W32" s="572">
        <v>173</v>
      </c>
      <c r="X32" s="572">
        <v>25</v>
      </c>
      <c r="Y32" s="539">
        <v>1</v>
      </c>
      <c r="Z32" s="572">
        <v>5</v>
      </c>
      <c r="AA32" s="531"/>
      <c r="AC32" s="530"/>
    </row>
    <row r="33" spans="1:29" s="543" customFormat="1" ht="14.25" customHeight="1" x14ac:dyDescent="0.25">
      <c r="A33" s="806"/>
      <c r="B33" s="815"/>
      <c r="C33" s="541" t="s">
        <v>631</v>
      </c>
      <c r="D33" s="573">
        <f t="shared" si="0"/>
        <v>1259</v>
      </c>
      <c r="E33" s="539">
        <f t="shared" si="1"/>
        <v>1257</v>
      </c>
      <c r="F33" s="539">
        <v>0</v>
      </c>
      <c r="G33" s="539">
        <v>0</v>
      </c>
      <c r="H33" s="572">
        <v>6</v>
      </c>
      <c r="I33" s="572">
        <v>12</v>
      </c>
      <c r="J33" s="572">
        <v>144</v>
      </c>
      <c r="K33" s="572">
        <v>103</v>
      </c>
      <c r="L33" s="572">
        <v>45</v>
      </c>
      <c r="M33" s="572">
        <v>13</v>
      </c>
      <c r="N33" s="572">
        <v>35</v>
      </c>
      <c r="O33" s="572">
        <v>8</v>
      </c>
      <c r="P33" s="572">
        <v>65</v>
      </c>
      <c r="Q33" s="572">
        <v>40</v>
      </c>
      <c r="R33" s="572">
        <v>224</v>
      </c>
      <c r="S33" s="572">
        <v>126</v>
      </c>
      <c r="T33" s="572">
        <v>26</v>
      </c>
      <c r="U33" s="572">
        <v>201</v>
      </c>
      <c r="V33" s="572">
        <v>32</v>
      </c>
      <c r="W33" s="572">
        <v>160</v>
      </c>
      <c r="X33" s="572">
        <v>16</v>
      </c>
      <c r="Y33" s="572">
        <v>1</v>
      </c>
      <c r="Z33" s="572">
        <v>2</v>
      </c>
      <c r="AA33" s="531"/>
      <c r="AC33" s="530"/>
    </row>
    <row r="34" spans="1:29" s="542" customFormat="1" ht="14.25" customHeight="1" x14ac:dyDescent="0.25">
      <c r="A34" s="806" t="s">
        <v>388</v>
      </c>
      <c r="B34" s="815" t="s">
        <v>635</v>
      </c>
      <c r="C34" s="541" t="s">
        <v>633</v>
      </c>
      <c r="D34" s="573">
        <f t="shared" si="0"/>
        <v>246</v>
      </c>
      <c r="E34" s="539">
        <f t="shared" si="1"/>
        <v>245</v>
      </c>
      <c r="F34" s="539">
        <f t="shared" ref="F34:Z34" si="10">SUM(F35:F36)</f>
        <v>0</v>
      </c>
      <c r="G34" s="539">
        <f t="shared" si="10"/>
        <v>0</v>
      </c>
      <c r="H34" s="539">
        <f t="shared" si="10"/>
        <v>1</v>
      </c>
      <c r="I34" s="539">
        <f t="shared" si="10"/>
        <v>1</v>
      </c>
      <c r="J34" s="539">
        <f t="shared" si="10"/>
        <v>13</v>
      </c>
      <c r="K34" s="539">
        <f t="shared" si="10"/>
        <v>28</v>
      </c>
      <c r="L34" s="539">
        <f t="shared" si="10"/>
        <v>10</v>
      </c>
      <c r="M34" s="539">
        <f t="shared" si="10"/>
        <v>3</v>
      </c>
      <c r="N34" s="539">
        <f t="shared" si="10"/>
        <v>2</v>
      </c>
      <c r="O34" s="539">
        <f t="shared" si="10"/>
        <v>0</v>
      </c>
      <c r="P34" s="539">
        <f t="shared" si="10"/>
        <v>13</v>
      </c>
      <c r="Q34" s="539">
        <f t="shared" si="10"/>
        <v>11</v>
      </c>
      <c r="R34" s="539">
        <f t="shared" si="10"/>
        <v>43</v>
      </c>
      <c r="S34" s="539">
        <f t="shared" si="10"/>
        <v>39</v>
      </c>
      <c r="T34" s="539">
        <f t="shared" si="10"/>
        <v>3</v>
      </c>
      <c r="U34" s="539">
        <f t="shared" si="10"/>
        <v>47</v>
      </c>
      <c r="V34" s="539">
        <f t="shared" si="10"/>
        <v>10</v>
      </c>
      <c r="W34" s="539">
        <f t="shared" si="10"/>
        <v>21</v>
      </c>
      <c r="X34" s="539">
        <f t="shared" si="10"/>
        <v>0</v>
      </c>
      <c r="Y34" s="539">
        <f t="shared" si="10"/>
        <v>0</v>
      </c>
      <c r="Z34" s="539">
        <f t="shared" si="10"/>
        <v>1</v>
      </c>
      <c r="AA34" s="531"/>
      <c r="AC34" s="530"/>
    </row>
    <row r="35" spans="1:29" s="537" customFormat="1" ht="14.25" customHeight="1" x14ac:dyDescent="0.25">
      <c r="A35" s="806"/>
      <c r="B35" s="815"/>
      <c r="C35" s="541" t="s">
        <v>632</v>
      </c>
      <c r="D35" s="573">
        <f t="shared" si="0"/>
        <v>166</v>
      </c>
      <c r="E35" s="539">
        <f t="shared" si="1"/>
        <v>166</v>
      </c>
      <c r="F35" s="539">
        <v>0</v>
      </c>
      <c r="G35" s="539">
        <v>0</v>
      </c>
      <c r="H35" s="539">
        <v>0</v>
      </c>
      <c r="I35" s="539">
        <v>0</v>
      </c>
      <c r="J35" s="572">
        <v>8</v>
      </c>
      <c r="K35" s="572">
        <v>16</v>
      </c>
      <c r="L35" s="572">
        <v>5</v>
      </c>
      <c r="M35" s="572">
        <v>2</v>
      </c>
      <c r="N35" s="539">
        <v>1</v>
      </c>
      <c r="O35" s="572">
        <v>0</v>
      </c>
      <c r="P35" s="572">
        <v>10</v>
      </c>
      <c r="Q35" s="572">
        <v>8</v>
      </c>
      <c r="R35" s="572">
        <v>27</v>
      </c>
      <c r="S35" s="572">
        <v>25</v>
      </c>
      <c r="T35" s="572">
        <v>2</v>
      </c>
      <c r="U35" s="572">
        <v>41</v>
      </c>
      <c r="V35" s="572">
        <v>6</v>
      </c>
      <c r="W35" s="572">
        <v>15</v>
      </c>
      <c r="X35" s="572">
        <v>0</v>
      </c>
      <c r="Y35" s="539">
        <v>0</v>
      </c>
      <c r="Z35" s="539">
        <v>0</v>
      </c>
      <c r="AA35" s="531"/>
      <c r="AC35" s="530"/>
    </row>
    <row r="36" spans="1:29" s="543" customFormat="1" ht="14.25" customHeight="1" x14ac:dyDescent="0.25">
      <c r="A36" s="806"/>
      <c r="B36" s="815"/>
      <c r="C36" s="541" t="s">
        <v>631</v>
      </c>
      <c r="D36" s="573">
        <f t="shared" si="0"/>
        <v>80</v>
      </c>
      <c r="E36" s="539">
        <f t="shared" si="1"/>
        <v>79</v>
      </c>
      <c r="F36" s="539">
        <v>0</v>
      </c>
      <c r="G36" s="539">
        <v>0</v>
      </c>
      <c r="H36" s="572">
        <v>1</v>
      </c>
      <c r="I36" s="572">
        <v>1</v>
      </c>
      <c r="J36" s="572">
        <v>5</v>
      </c>
      <c r="K36" s="572">
        <v>12</v>
      </c>
      <c r="L36" s="572">
        <v>5</v>
      </c>
      <c r="M36" s="539">
        <v>1</v>
      </c>
      <c r="N36" s="572">
        <v>1</v>
      </c>
      <c r="O36" s="539">
        <v>0</v>
      </c>
      <c r="P36" s="539">
        <v>3</v>
      </c>
      <c r="Q36" s="572">
        <v>3</v>
      </c>
      <c r="R36" s="572">
        <v>16</v>
      </c>
      <c r="S36" s="572">
        <v>14</v>
      </c>
      <c r="T36" s="539">
        <v>1</v>
      </c>
      <c r="U36" s="572">
        <v>6</v>
      </c>
      <c r="V36" s="572">
        <v>4</v>
      </c>
      <c r="W36" s="572">
        <v>6</v>
      </c>
      <c r="X36" s="539">
        <v>0</v>
      </c>
      <c r="Y36" s="539">
        <v>0</v>
      </c>
      <c r="Z36" s="572">
        <v>1</v>
      </c>
      <c r="AA36" s="531"/>
      <c r="AC36" s="530"/>
    </row>
    <row r="37" spans="1:29" s="542" customFormat="1" ht="14.25" customHeight="1" x14ac:dyDescent="0.25">
      <c r="A37" s="806" t="s">
        <v>661</v>
      </c>
      <c r="B37" s="815" t="s">
        <v>634</v>
      </c>
      <c r="C37" s="541" t="s">
        <v>633</v>
      </c>
      <c r="D37" s="573">
        <f t="shared" si="0"/>
        <v>290</v>
      </c>
      <c r="E37" s="539">
        <f t="shared" si="1"/>
        <v>290</v>
      </c>
      <c r="F37" s="539">
        <f t="shared" ref="F37:Z37" si="11">SUM(F38:F39)</f>
        <v>0</v>
      </c>
      <c r="G37" s="539">
        <f t="shared" si="11"/>
        <v>0</v>
      </c>
      <c r="H37" s="539">
        <f t="shared" si="11"/>
        <v>1</v>
      </c>
      <c r="I37" s="539">
        <f t="shared" si="11"/>
        <v>1</v>
      </c>
      <c r="J37" s="539">
        <f t="shared" si="11"/>
        <v>19</v>
      </c>
      <c r="K37" s="539">
        <f t="shared" si="11"/>
        <v>20</v>
      </c>
      <c r="L37" s="539">
        <f t="shared" si="11"/>
        <v>4</v>
      </c>
      <c r="M37" s="539">
        <f t="shared" si="11"/>
        <v>3</v>
      </c>
      <c r="N37" s="539">
        <f t="shared" si="11"/>
        <v>2</v>
      </c>
      <c r="O37" s="539">
        <f t="shared" si="11"/>
        <v>1</v>
      </c>
      <c r="P37" s="539">
        <f t="shared" si="11"/>
        <v>15</v>
      </c>
      <c r="Q37" s="539">
        <f t="shared" si="11"/>
        <v>16</v>
      </c>
      <c r="R37" s="539">
        <f t="shared" si="11"/>
        <v>54</v>
      </c>
      <c r="S37" s="539">
        <f t="shared" si="11"/>
        <v>40</v>
      </c>
      <c r="T37" s="539">
        <f t="shared" si="11"/>
        <v>13</v>
      </c>
      <c r="U37" s="539">
        <f t="shared" si="11"/>
        <v>46</v>
      </c>
      <c r="V37" s="539">
        <f t="shared" si="11"/>
        <v>11</v>
      </c>
      <c r="W37" s="539">
        <f t="shared" si="11"/>
        <v>39</v>
      </c>
      <c r="X37" s="539">
        <f t="shared" si="11"/>
        <v>5</v>
      </c>
      <c r="Y37" s="539">
        <f t="shared" si="11"/>
        <v>0</v>
      </c>
      <c r="Z37" s="539">
        <f t="shared" si="11"/>
        <v>0</v>
      </c>
      <c r="AA37" s="531"/>
      <c r="AC37" s="530"/>
    </row>
    <row r="38" spans="1:29" s="537" customFormat="1" ht="14.25" customHeight="1" x14ac:dyDescent="0.25">
      <c r="A38" s="806"/>
      <c r="B38" s="815"/>
      <c r="C38" s="541" t="s">
        <v>632</v>
      </c>
      <c r="D38" s="574">
        <f t="shared" si="0"/>
        <v>178</v>
      </c>
      <c r="E38" s="539">
        <f t="shared" si="1"/>
        <v>178</v>
      </c>
      <c r="F38" s="539">
        <v>0</v>
      </c>
      <c r="G38" s="539">
        <v>0</v>
      </c>
      <c r="H38" s="539">
        <v>0</v>
      </c>
      <c r="I38" s="539">
        <v>1</v>
      </c>
      <c r="J38" s="572">
        <v>12</v>
      </c>
      <c r="K38" s="572">
        <v>14</v>
      </c>
      <c r="L38" s="572">
        <v>3</v>
      </c>
      <c r="M38" s="572">
        <v>0</v>
      </c>
      <c r="N38" s="572">
        <v>2</v>
      </c>
      <c r="O38" s="539">
        <v>0</v>
      </c>
      <c r="P38" s="572">
        <v>10</v>
      </c>
      <c r="Q38" s="572">
        <v>8</v>
      </c>
      <c r="R38" s="572">
        <v>35</v>
      </c>
      <c r="S38" s="572">
        <v>26</v>
      </c>
      <c r="T38" s="572">
        <v>5</v>
      </c>
      <c r="U38" s="572">
        <v>30</v>
      </c>
      <c r="V38" s="572">
        <v>5</v>
      </c>
      <c r="W38" s="572">
        <v>23</v>
      </c>
      <c r="X38" s="572">
        <v>4</v>
      </c>
      <c r="Y38" s="572">
        <v>0</v>
      </c>
      <c r="Z38" s="539">
        <v>0</v>
      </c>
      <c r="AA38" s="531"/>
      <c r="AC38" s="530"/>
    </row>
    <row r="39" spans="1:29" s="543" customFormat="1" ht="14.25" customHeight="1" x14ac:dyDescent="0.25">
      <c r="A39" s="806"/>
      <c r="B39" s="815"/>
      <c r="C39" s="541" t="s">
        <v>631</v>
      </c>
      <c r="D39" s="573">
        <f t="shared" si="0"/>
        <v>112</v>
      </c>
      <c r="E39" s="539">
        <f t="shared" si="1"/>
        <v>112</v>
      </c>
      <c r="F39" s="539">
        <v>0</v>
      </c>
      <c r="G39" s="539">
        <v>0</v>
      </c>
      <c r="H39" s="572">
        <v>1</v>
      </c>
      <c r="I39" s="539">
        <v>0</v>
      </c>
      <c r="J39" s="572">
        <v>7</v>
      </c>
      <c r="K39" s="572">
        <v>6</v>
      </c>
      <c r="L39" s="539">
        <v>1</v>
      </c>
      <c r="M39" s="572">
        <v>3</v>
      </c>
      <c r="N39" s="539">
        <v>0</v>
      </c>
      <c r="O39" s="539">
        <v>1</v>
      </c>
      <c r="P39" s="572">
        <v>5</v>
      </c>
      <c r="Q39" s="572">
        <v>8</v>
      </c>
      <c r="R39" s="572">
        <v>19</v>
      </c>
      <c r="S39" s="572">
        <v>14</v>
      </c>
      <c r="T39" s="572">
        <v>8</v>
      </c>
      <c r="U39" s="572">
        <v>16</v>
      </c>
      <c r="V39" s="572">
        <v>6</v>
      </c>
      <c r="W39" s="572">
        <v>16</v>
      </c>
      <c r="X39" s="572">
        <v>1</v>
      </c>
      <c r="Y39" s="539">
        <v>0</v>
      </c>
      <c r="Z39" s="539">
        <v>0</v>
      </c>
      <c r="AA39" s="531"/>
      <c r="AC39" s="530"/>
    </row>
    <row r="40" spans="1:29" s="542" customFormat="1" ht="14.25" customHeight="1" x14ac:dyDescent="0.25">
      <c r="A40" s="806" t="s">
        <v>389</v>
      </c>
      <c r="B40" s="815" t="s">
        <v>635</v>
      </c>
      <c r="C40" s="541" t="s">
        <v>633</v>
      </c>
      <c r="D40" s="573">
        <f t="shared" si="0"/>
        <v>599</v>
      </c>
      <c r="E40" s="539">
        <f t="shared" si="1"/>
        <v>599</v>
      </c>
      <c r="F40" s="539">
        <f t="shared" ref="F40:Z40" si="12">SUM(F41:F42)</f>
        <v>0</v>
      </c>
      <c r="G40" s="539">
        <f t="shared" si="12"/>
        <v>0</v>
      </c>
      <c r="H40" s="539">
        <f t="shared" si="12"/>
        <v>1</v>
      </c>
      <c r="I40" s="539">
        <f t="shared" si="12"/>
        <v>4</v>
      </c>
      <c r="J40" s="539">
        <f t="shared" si="12"/>
        <v>33</v>
      </c>
      <c r="K40" s="539">
        <f t="shared" si="12"/>
        <v>50</v>
      </c>
      <c r="L40" s="539">
        <f t="shared" si="12"/>
        <v>4</v>
      </c>
      <c r="M40" s="539">
        <f t="shared" si="12"/>
        <v>3</v>
      </c>
      <c r="N40" s="539">
        <f t="shared" si="12"/>
        <v>6</v>
      </c>
      <c r="O40" s="539">
        <f t="shared" si="12"/>
        <v>2</v>
      </c>
      <c r="P40" s="539">
        <f t="shared" si="12"/>
        <v>59</v>
      </c>
      <c r="Q40" s="539">
        <f t="shared" si="12"/>
        <v>31</v>
      </c>
      <c r="R40" s="539">
        <f t="shared" si="12"/>
        <v>118</v>
      </c>
      <c r="S40" s="539">
        <f t="shared" si="12"/>
        <v>100</v>
      </c>
      <c r="T40" s="539">
        <f t="shared" si="12"/>
        <v>1</v>
      </c>
      <c r="U40" s="539">
        <f t="shared" si="12"/>
        <v>118</v>
      </c>
      <c r="V40" s="539">
        <f t="shared" si="12"/>
        <v>33</v>
      </c>
      <c r="W40" s="539">
        <f t="shared" si="12"/>
        <v>29</v>
      </c>
      <c r="X40" s="539">
        <f t="shared" si="12"/>
        <v>7</v>
      </c>
      <c r="Y40" s="539">
        <f t="shared" si="12"/>
        <v>0</v>
      </c>
      <c r="Z40" s="539">
        <f t="shared" si="12"/>
        <v>0</v>
      </c>
      <c r="AA40" s="531"/>
      <c r="AC40" s="530"/>
    </row>
    <row r="41" spans="1:29" s="537" customFormat="1" ht="14.25" customHeight="1" x14ac:dyDescent="0.25">
      <c r="A41" s="806"/>
      <c r="B41" s="815"/>
      <c r="C41" s="541" t="s">
        <v>632</v>
      </c>
      <c r="D41" s="573">
        <f t="shared" si="0"/>
        <v>335</v>
      </c>
      <c r="E41" s="539">
        <f t="shared" si="1"/>
        <v>335</v>
      </c>
      <c r="F41" s="539">
        <v>0</v>
      </c>
      <c r="G41" s="539">
        <v>0</v>
      </c>
      <c r="H41" s="539">
        <v>0</v>
      </c>
      <c r="I41" s="539">
        <v>1</v>
      </c>
      <c r="J41" s="572">
        <v>18</v>
      </c>
      <c r="K41" s="572">
        <v>25</v>
      </c>
      <c r="L41" s="572">
        <v>2</v>
      </c>
      <c r="M41" s="572">
        <v>1</v>
      </c>
      <c r="N41" s="572">
        <v>2</v>
      </c>
      <c r="O41" s="572">
        <v>1</v>
      </c>
      <c r="P41" s="572">
        <v>33</v>
      </c>
      <c r="Q41" s="572">
        <v>17</v>
      </c>
      <c r="R41" s="572">
        <v>57</v>
      </c>
      <c r="S41" s="572">
        <v>59</v>
      </c>
      <c r="T41" s="539">
        <v>0</v>
      </c>
      <c r="U41" s="572">
        <v>72</v>
      </c>
      <c r="V41" s="572">
        <v>19</v>
      </c>
      <c r="W41" s="572">
        <v>22</v>
      </c>
      <c r="X41" s="572">
        <v>6</v>
      </c>
      <c r="Y41" s="539">
        <v>0</v>
      </c>
      <c r="Z41" s="539">
        <v>0</v>
      </c>
      <c r="AA41" s="531"/>
      <c r="AC41" s="530"/>
    </row>
    <row r="42" spans="1:29" s="543" customFormat="1" ht="14.25" customHeight="1" x14ac:dyDescent="0.25">
      <c r="A42" s="806"/>
      <c r="B42" s="815"/>
      <c r="C42" s="541" t="s">
        <v>631</v>
      </c>
      <c r="D42" s="573">
        <f t="shared" si="0"/>
        <v>264</v>
      </c>
      <c r="E42" s="539">
        <f t="shared" si="1"/>
        <v>264</v>
      </c>
      <c r="F42" s="539">
        <v>0</v>
      </c>
      <c r="G42" s="539">
        <v>0</v>
      </c>
      <c r="H42" s="539">
        <v>1</v>
      </c>
      <c r="I42" s="539">
        <v>3</v>
      </c>
      <c r="J42" s="572">
        <v>15</v>
      </c>
      <c r="K42" s="572">
        <v>25</v>
      </c>
      <c r="L42" s="572">
        <v>2</v>
      </c>
      <c r="M42" s="572">
        <v>2</v>
      </c>
      <c r="N42" s="572">
        <v>4</v>
      </c>
      <c r="O42" s="572">
        <v>1</v>
      </c>
      <c r="P42" s="572">
        <v>26</v>
      </c>
      <c r="Q42" s="572">
        <v>14</v>
      </c>
      <c r="R42" s="572">
        <v>61</v>
      </c>
      <c r="S42" s="572">
        <v>41</v>
      </c>
      <c r="T42" s="572">
        <v>1</v>
      </c>
      <c r="U42" s="572">
        <v>46</v>
      </c>
      <c r="V42" s="572">
        <v>14</v>
      </c>
      <c r="W42" s="572">
        <v>7</v>
      </c>
      <c r="X42" s="572">
        <v>1</v>
      </c>
      <c r="Y42" s="539">
        <v>0</v>
      </c>
      <c r="Z42" s="539">
        <v>0</v>
      </c>
      <c r="AA42" s="531"/>
      <c r="AC42" s="530"/>
    </row>
    <row r="43" spans="1:29" s="542" customFormat="1" ht="14.25" customHeight="1" x14ac:dyDescent="0.25">
      <c r="A43" s="806"/>
      <c r="B43" s="815" t="s">
        <v>634</v>
      </c>
      <c r="C43" s="541" t="s">
        <v>633</v>
      </c>
      <c r="D43" s="573">
        <f t="shared" si="0"/>
        <v>662</v>
      </c>
      <c r="E43" s="539">
        <f t="shared" si="1"/>
        <v>660</v>
      </c>
      <c r="F43" s="539">
        <f t="shared" ref="F43:Z43" si="13">SUM(F44:F45)</f>
        <v>0</v>
      </c>
      <c r="G43" s="539">
        <f t="shared" si="13"/>
        <v>0</v>
      </c>
      <c r="H43" s="539">
        <f t="shared" si="13"/>
        <v>5</v>
      </c>
      <c r="I43" s="539">
        <f t="shared" si="13"/>
        <v>1</v>
      </c>
      <c r="J43" s="539">
        <f t="shared" si="13"/>
        <v>52</v>
      </c>
      <c r="K43" s="539">
        <f t="shared" si="13"/>
        <v>50</v>
      </c>
      <c r="L43" s="539">
        <f t="shared" si="13"/>
        <v>10</v>
      </c>
      <c r="M43" s="539">
        <f t="shared" si="13"/>
        <v>10</v>
      </c>
      <c r="N43" s="539">
        <f t="shared" si="13"/>
        <v>23</v>
      </c>
      <c r="O43" s="539">
        <f t="shared" si="13"/>
        <v>5</v>
      </c>
      <c r="P43" s="539">
        <f t="shared" si="13"/>
        <v>37</v>
      </c>
      <c r="Q43" s="539">
        <f t="shared" si="13"/>
        <v>22</v>
      </c>
      <c r="R43" s="539">
        <f t="shared" si="13"/>
        <v>132</v>
      </c>
      <c r="S43" s="539">
        <f t="shared" si="13"/>
        <v>77</v>
      </c>
      <c r="T43" s="539">
        <f t="shared" si="13"/>
        <v>10</v>
      </c>
      <c r="U43" s="539">
        <f t="shared" si="13"/>
        <v>118</v>
      </c>
      <c r="V43" s="539">
        <f t="shared" si="13"/>
        <v>21</v>
      </c>
      <c r="W43" s="539">
        <f t="shared" si="13"/>
        <v>70</v>
      </c>
      <c r="X43" s="539">
        <f t="shared" si="13"/>
        <v>16</v>
      </c>
      <c r="Y43" s="539">
        <f t="shared" si="13"/>
        <v>1</v>
      </c>
      <c r="Z43" s="539">
        <f t="shared" si="13"/>
        <v>2</v>
      </c>
      <c r="AA43" s="531"/>
      <c r="AC43" s="530"/>
    </row>
    <row r="44" spans="1:29" s="537" customFormat="1" ht="14.25" customHeight="1" x14ac:dyDescent="0.25">
      <c r="A44" s="806"/>
      <c r="B44" s="815"/>
      <c r="C44" s="541" t="s">
        <v>632</v>
      </c>
      <c r="D44" s="573">
        <f t="shared" si="0"/>
        <v>332</v>
      </c>
      <c r="E44" s="539">
        <f t="shared" si="1"/>
        <v>330</v>
      </c>
      <c r="F44" s="539">
        <v>0</v>
      </c>
      <c r="G44" s="539">
        <v>0</v>
      </c>
      <c r="H44" s="539">
        <v>4</v>
      </c>
      <c r="I44" s="572">
        <v>0</v>
      </c>
      <c r="J44" s="572">
        <v>28</v>
      </c>
      <c r="K44" s="572">
        <v>28</v>
      </c>
      <c r="L44" s="572">
        <v>4</v>
      </c>
      <c r="M44" s="572">
        <v>8</v>
      </c>
      <c r="N44" s="572">
        <v>9</v>
      </c>
      <c r="O44" s="572">
        <v>3</v>
      </c>
      <c r="P44" s="572">
        <v>20</v>
      </c>
      <c r="Q44" s="572">
        <v>11</v>
      </c>
      <c r="R44" s="572">
        <v>68</v>
      </c>
      <c r="S44" s="572">
        <v>35</v>
      </c>
      <c r="T44" s="572">
        <v>3</v>
      </c>
      <c r="U44" s="572">
        <v>65</v>
      </c>
      <c r="V44" s="572">
        <v>5</v>
      </c>
      <c r="W44" s="572">
        <v>33</v>
      </c>
      <c r="X44" s="572">
        <v>5</v>
      </c>
      <c r="Y44" s="572">
        <v>1</v>
      </c>
      <c r="Z44" s="572">
        <v>2</v>
      </c>
      <c r="AA44" s="531"/>
      <c r="AC44" s="530"/>
    </row>
    <row r="45" spans="1:29" s="543" customFormat="1" ht="14.25" customHeight="1" x14ac:dyDescent="0.25">
      <c r="A45" s="806"/>
      <c r="B45" s="815"/>
      <c r="C45" s="541" t="s">
        <v>631</v>
      </c>
      <c r="D45" s="573">
        <f t="shared" si="0"/>
        <v>330</v>
      </c>
      <c r="E45" s="539">
        <f t="shared" si="1"/>
        <v>330</v>
      </c>
      <c r="F45" s="539">
        <v>0</v>
      </c>
      <c r="G45" s="539">
        <v>0</v>
      </c>
      <c r="H45" s="572">
        <v>1</v>
      </c>
      <c r="I45" s="572">
        <v>1</v>
      </c>
      <c r="J45" s="572">
        <v>24</v>
      </c>
      <c r="K45" s="572">
        <v>22</v>
      </c>
      <c r="L45" s="572">
        <v>6</v>
      </c>
      <c r="M45" s="572">
        <v>2</v>
      </c>
      <c r="N45" s="572">
        <v>14</v>
      </c>
      <c r="O45" s="572">
        <v>2</v>
      </c>
      <c r="P45" s="572">
        <v>17</v>
      </c>
      <c r="Q45" s="572">
        <v>11</v>
      </c>
      <c r="R45" s="572">
        <v>64</v>
      </c>
      <c r="S45" s="572">
        <v>42</v>
      </c>
      <c r="T45" s="572">
        <v>7</v>
      </c>
      <c r="U45" s="572">
        <v>53</v>
      </c>
      <c r="V45" s="572">
        <v>16</v>
      </c>
      <c r="W45" s="572">
        <v>37</v>
      </c>
      <c r="X45" s="572">
        <v>11</v>
      </c>
      <c r="Y45" s="539">
        <v>0</v>
      </c>
      <c r="Z45" s="539">
        <v>0</v>
      </c>
      <c r="AA45" s="531"/>
      <c r="AC45" s="530"/>
    </row>
    <row r="46" spans="1:29" s="542" customFormat="1" ht="14.25" customHeight="1" x14ac:dyDescent="0.25">
      <c r="A46" s="806" t="s">
        <v>660</v>
      </c>
      <c r="B46" s="815" t="s">
        <v>635</v>
      </c>
      <c r="C46" s="541" t="s">
        <v>633</v>
      </c>
      <c r="D46" s="573">
        <f t="shared" si="0"/>
        <v>3623</v>
      </c>
      <c r="E46" s="539">
        <f t="shared" si="1"/>
        <v>3621</v>
      </c>
      <c r="F46" s="539">
        <f t="shared" ref="F46:Z46" si="14">SUM(F47:F48)</f>
        <v>2</v>
      </c>
      <c r="G46" s="539">
        <f t="shared" si="14"/>
        <v>4</v>
      </c>
      <c r="H46" s="539">
        <f t="shared" si="14"/>
        <v>16</v>
      </c>
      <c r="I46" s="539">
        <f t="shared" si="14"/>
        <v>21</v>
      </c>
      <c r="J46" s="539">
        <f t="shared" si="14"/>
        <v>199</v>
      </c>
      <c r="K46" s="539">
        <f t="shared" si="14"/>
        <v>189</v>
      </c>
      <c r="L46" s="539">
        <f t="shared" si="14"/>
        <v>76</v>
      </c>
      <c r="M46" s="539">
        <f t="shared" si="14"/>
        <v>50</v>
      </c>
      <c r="N46" s="539">
        <f t="shared" si="14"/>
        <v>70</v>
      </c>
      <c r="O46" s="539">
        <f t="shared" si="14"/>
        <v>22</v>
      </c>
      <c r="P46" s="539">
        <f t="shared" si="14"/>
        <v>281</v>
      </c>
      <c r="Q46" s="539">
        <f t="shared" si="14"/>
        <v>190</v>
      </c>
      <c r="R46" s="539">
        <f t="shared" si="14"/>
        <v>654</v>
      </c>
      <c r="S46" s="539">
        <f t="shared" si="14"/>
        <v>394</v>
      </c>
      <c r="T46" s="539">
        <f t="shared" si="14"/>
        <v>18</v>
      </c>
      <c r="U46" s="539">
        <f t="shared" si="14"/>
        <v>786</v>
      </c>
      <c r="V46" s="539">
        <f t="shared" si="14"/>
        <v>210</v>
      </c>
      <c r="W46" s="539">
        <f t="shared" si="14"/>
        <v>372</v>
      </c>
      <c r="X46" s="539">
        <f t="shared" si="14"/>
        <v>65</v>
      </c>
      <c r="Y46" s="539">
        <f t="shared" si="14"/>
        <v>2</v>
      </c>
      <c r="Z46" s="539">
        <f t="shared" si="14"/>
        <v>2</v>
      </c>
      <c r="AA46" s="531"/>
      <c r="AC46" s="530"/>
    </row>
    <row r="47" spans="1:29" s="537" customFormat="1" ht="14.25" customHeight="1" x14ac:dyDescent="0.25">
      <c r="A47" s="806"/>
      <c r="B47" s="815"/>
      <c r="C47" s="541" t="s">
        <v>632</v>
      </c>
      <c r="D47" s="573">
        <f t="shared" si="0"/>
        <v>67</v>
      </c>
      <c r="E47" s="539">
        <f t="shared" si="1"/>
        <v>67</v>
      </c>
      <c r="F47" s="539">
        <v>0</v>
      </c>
      <c r="G47" s="539">
        <v>0</v>
      </c>
      <c r="H47" s="539">
        <v>0</v>
      </c>
      <c r="I47" s="539">
        <v>0</v>
      </c>
      <c r="J47" s="539">
        <v>3</v>
      </c>
      <c r="K47" s="539">
        <v>0</v>
      </c>
      <c r="L47" s="572">
        <v>3</v>
      </c>
      <c r="M47" s="572">
        <v>0</v>
      </c>
      <c r="N47" s="539">
        <v>0</v>
      </c>
      <c r="O47" s="539">
        <v>0</v>
      </c>
      <c r="P47" s="572">
        <v>3</v>
      </c>
      <c r="Q47" s="572">
        <v>2</v>
      </c>
      <c r="R47" s="572">
        <v>16</v>
      </c>
      <c r="S47" s="572">
        <v>8</v>
      </c>
      <c r="T47" s="572">
        <v>2</v>
      </c>
      <c r="U47" s="572">
        <v>16</v>
      </c>
      <c r="V47" s="572">
        <v>2</v>
      </c>
      <c r="W47" s="572">
        <v>11</v>
      </c>
      <c r="X47" s="539">
        <v>1</v>
      </c>
      <c r="Y47" s="539">
        <v>0</v>
      </c>
      <c r="Z47" s="539">
        <v>0</v>
      </c>
      <c r="AA47" s="531"/>
      <c r="AC47" s="530"/>
    </row>
    <row r="48" spans="1:29" s="543" customFormat="1" ht="14.25" customHeight="1" x14ac:dyDescent="0.25">
      <c r="A48" s="806"/>
      <c r="B48" s="815"/>
      <c r="C48" s="541" t="s">
        <v>631</v>
      </c>
      <c r="D48" s="573">
        <f t="shared" si="0"/>
        <v>3556</v>
      </c>
      <c r="E48" s="539">
        <f t="shared" si="1"/>
        <v>3554</v>
      </c>
      <c r="F48" s="539">
        <v>2</v>
      </c>
      <c r="G48" s="572">
        <v>4</v>
      </c>
      <c r="H48" s="572">
        <v>16</v>
      </c>
      <c r="I48" s="572">
        <v>21</v>
      </c>
      <c r="J48" s="572">
        <v>196</v>
      </c>
      <c r="K48" s="572">
        <v>189</v>
      </c>
      <c r="L48" s="572">
        <v>73</v>
      </c>
      <c r="M48" s="572">
        <v>50</v>
      </c>
      <c r="N48" s="572">
        <v>70</v>
      </c>
      <c r="O48" s="572">
        <v>22</v>
      </c>
      <c r="P48" s="572">
        <v>278</v>
      </c>
      <c r="Q48" s="572">
        <v>188</v>
      </c>
      <c r="R48" s="572">
        <v>638</v>
      </c>
      <c r="S48" s="572">
        <v>386</v>
      </c>
      <c r="T48" s="572">
        <v>16</v>
      </c>
      <c r="U48" s="572">
        <v>770</v>
      </c>
      <c r="V48" s="572">
        <v>208</v>
      </c>
      <c r="W48" s="572">
        <v>361</v>
      </c>
      <c r="X48" s="572">
        <v>64</v>
      </c>
      <c r="Y48" s="572">
        <v>2</v>
      </c>
      <c r="Z48" s="572">
        <v>2</v>
      </c>
      <c r="AA48" s="531"/>
      <c r="AC48" s="530"/>
    </row>
    <row r="49" spans="1:29" s="542" customFormat="1" ht="14.25" customHeight="1" x14ac:dyDescent="0.25">
      <c r="A49" s="806"/>
      <c r="B49" s="815" t="s">
        <v>659</v>
      </c>
      <c r="C49" s="541" t="s">
        <v>633</v>
      </c>
      <c r="D49" s="573">
        <f t="shared" si="0"/>
        <v>3010</v>
      </c>
      <c r="E49" s="539">
        <f t="shared" si="1"/>
        <v>2999</v>
      </c>
      <c r="F49" s="539">
        <f t="shared" ref="F49:Z49" si="15">SUM(F50:F51)</f>
        <v>0</v>
      </c>
      <c r="G49" s="539">
        <f t="shared" si="15"/>
        <v>3</v>
      </c>
      <c r="H49" s="539">
        <f t="shared" si="15"/>
        <v>20</v>
      </c>
      <c r="I49" s="539">
        <f t="shared" si="15"/>
        <v>20</v>
      </c>
      <c r="J49" s="539">
        <f t="shared" si="15"/>
        <v>231</v>
      </c>
      <c r="K49" s="539">
        <f t="shared" si="15"/>
        <v>198</v>
      </c>
      <c r="L49" s="539">
        <f t="shared" si="15"/>
        <v>44</v>
      </c>
      <c r="M49" s="539">
        <f t="shared" si="15"/>
        <v>34</v>
      </c>
      <c r="N49" s="539">
        <f t="shared" si="15"/>
        <v>78</v>
      </c>
      <c r="O49" s="539">
        <f t="shared" si="15"/>
        <v>2</v>
      </c>
      <c r="P49" s="539">
        <f t="shared" si="15"/>
        <v>120</v>
      </c>
      <c r="Q49" s="539">
        <f t="shared" si="15"/>
        <v>121</v>
      </c>
      <c r="R49" s="539">
        <f t="shared" si="15"/>
        <v>394</v>
      </c>
      <c r="S49" s="539">
        <f t="shared" si="15"/>
        <v>251</v>
      </c>
      <c r="T49" s="539">
        <f t="shared" si="15"/>
        <v>77</v>
      </c>
      <c r="U49" s="539">
        <f t="shared" si="15"/>
        <v>657</v>
      </c>
      <c r="V49" s="539">
        <f t="shared" si="15"/>
        <v>118</v>
      </c>
      <c r="W49" s="539">
        <f t="shared" si="15"/>
        <v>572</v>
      </c>
      <c r="X49" s="539">
        <f t="shared" si="15"/>
        <v>59</v>
      </c>
      <c r="Y49" s="539">
        <f t="shared" si="15"/>
        <v>0</v>
      </c>
      <c r="Z49" s="539">
        <f t="shared" si="15"/>
        <v>11</v>
      </c>
      <c r="AA49" s="531"/>
      <c r="AC49" s="530"/>
    </row>
    <row r="50" spans="1:29" s="537" customFormat="1" ht="14.25" customHeight="1" x14ac:dyDescent="0.25">
      <c r="A50" s="806"/>
      <c r="B50" s="815"/>
      <c r="C50" s="541" t="s">
        <v>632</v>
      </c>
      <c r="D50" s="573">
        <f t="shared" si="0"/>
        <v>99</v>
      </c>
      <c r="E50" s="539">
        <f t="shared" si="1"/>
        <v>99</v>
      </c>
      <c r="F50" s="539">
        <v>0</v>
      </c>
      <c r="G50" s="539">
        <v>0</v>
      </c>
      <c r="H50" s="539">
        <v>2</v>
      </c>
      <c r="I50" s="539">
        <v>0</v>
      </c>
      <c r="J50" s="572">
        <v>8</v>
      </c>
      <c r="K50" s="572">
        <v>7</v>
      </c>
      <c r="L50" s="572">
        <v>1</v>
      </c>
      <c r="M50" s="572">
        <v>1</v>
      </c>
      <c r="N50" s="539">
        <v>1</v>
      </c>
      <c r="O50" s="539">
        <v>0</v>
      </c>
      <c r="P50" s="572">
        <v>3</v>
      </c>
      <c r="Q50" s="572">
        <v>6</v>
      </c>
      <c r="R50" s="572">
        <v>28</v>
      </c>
      <c r="S50" s="572">
        <v>13</v>
      </c>
      <c r="T50" s="539">
        <v>1</v>
      </c>
      <c r="U50" s="572">
        <v>20</v>
      </c>
      <c r="V50" s="572">
        <v>1</v>
      </c>
      <c r="W50" s="572">
        <v>5</v>
      </c>
      <c r="X50" s="572">
        <v>2</v>
      </c>
      <c r="Y50" s="539">
        <v>0</v>
      </c>
      <c r="Z50" s="539">
        <v>0</v>
      </c>
      <c r="AA50" s="531"/>
      <c r="AC50" s="530"/>
    </row>
    <row r="51" spans="1:29" s="529" customFormat="1" ht="14.25" customHeight="1" thickBot="1" x14ac:dyDescent="0.3">
      <c r="A51" s="819"/>
      <c r="B51" s="818"/>
      <c r="C51" s="536" t="s">
        <v>631</v>
      </c>
      <c r="D51" s="571">
        <f t="shared" si="0"/>
        <v>2911</v>
      </c>
      <c r="E51" s="533">
        <f t="shared" si="1"/>
        <v>2900</v>
      </c>
      <c r="F51" s="533">
        <v>0</v>
      </c>
      <c r="G51" s="570">
        <v>3</v>
      </c>
      <c r="H51" s="570">
        <v>18</v>
      </c>
      <c r="I51" s="570">
        <v>20</v>
      </c>
      <c r="J51" s="570">
        <v>223</v>
      </c>
      <c r="K51" s="570">
        <v>191</v>
      </c>
      <c r="L51" s="570">
        <v>43</v>
      </c>
      <c r="M51" s="570">
        <v>33</v>
      </c>
      <c r="N51" s="570">
        <v>77</v>
      </c>
      <c r="O51" s="570">
        <v>2</v>
      </c>
      <c r="P51" s="570">
        <v>117</v>
      </c>
      <c r="Q51" s="570">
        <v>115</v>
      </c>
      <c r="R51" s="570">
        <v>366</v>
      </c>
      <c r="S51" s="570">
        <v>238</v>
      </c>
      <c r="T51" s="570">
        <v>76</v>
      </c>
      <c r="U51" s="570">
        <v>637</v>
      </c>
      <c r="V51" s="570">
        <v>117</v>
      </c>
      <c r="W51" s="570">
        <v>567</v>
      </c>
      <c r="X51" s="570">
        <v>57</v>
      </c>
      <c r="Y51" s="533">
        <v>0</v>
      </c>
      <c r="Z51" s="570">
        <v>11</v>
      </c>
      <c r="AA51" s="531"/>
      <c r="AC51" s="530"/>
    </row>
    <row r="52" spans="1:29" s="567" customFormat="1" x14ac:dyDescent="0.2">
      <c r="A52" s="569"/>
      <c r="B52" s="569"/>
      <c r="C52" s="569"/>
      <c r="D52" s="568"/>
      <c r="E52" s="568"/>
      <c r="AC52" s="528"/>
    </row>
    <row r="53" spans="1:29" x14ac:dyDescent="0.2">
      <c r="AC53" s="528"/>
    </row>
    <row r="54" spans="1:29" x14ac:dyDescent="0.2">
      <c r="AC54" s="528"/>
    </row>
    <row r="55" spans="1:29" x14ac:dyDescent="0.2">
      <c r="AC55" s="528"/>
    </row>
    <row r="56" spans="1:29" x14ac:dyDescent="0.2">
      <c r="AC56" s="528"/>
    </row>
    <row r="57" spans="1:29" x14ac:dyDescent="0.2">
      <c r="AC57" s="528"/>
    </row>
    <row r="58" spans="1:29" x14ac:dyDescent="0.2">
      <c r="AC58" s="528"/>
    </row>
    <row r="59" spans="1:29" x14ac:dyDescent="0.2">
      <c r="AC59" s="528"/>
    </row>
    <row r="60" spans="1:29" x14ac:dyDescent="0.2">
      <c r="AC60" s="528"/>
    </row>
    <row r="61" spans="1:29" x14ac:dyDescent="0.2">
      <c r="AC61" s="528"/>
    </row>
    <row r="62" spans="1:29" x14ac:dyDescent="0.2">
      <c r="AC62" s="528"/>
    </row>
  </sheetData>
  <sheetProtection selectLockedCells="1" selectUnlockedCells="1"/>
  <mergeCells count="50">
    <mergeCell ref="A46:A51"/>
    <mergeCell ref="B46:B48"/>
    <mergeCell ref="B49:B51"/>
    <mergeCell ref="A34:A39"/>
    <mergeCell ref="B34:B36"/>
    <mergeCell ref="B37:B39"/>
    <mergeCell ref="A40:A45"/>
    <mergeCell ref="B40:B42"/>
    <mergeCell ref="B43:B45"/>
    <mergeCell ref="A22:A27"/>
    <mergeCell ref="B22:B24"/>
    <mergeCell ref="B25:B27"/>
    <mergeCell ref="A28:A33"/>
    <mergeCell ref="B28:B30"/>
    <mergeCell ref="B31:B33"/>
    <mergeCell ref="A10:A15"/>
    <mergeCell ref="B10:B12"/>
    <mergeCell ref="B13:B15"/>
    <mergeCell ref="A16:A21"/>
    <mergeCell ref="B16:B18"/>
    <mergeCell ref="B19:B21"/>
    <mergeCell ref="W5:X6"/>
    <mergeCell ref="Y5:Y7"/>
    <mergeCell ref="N7:O7"/>
    <mergeCell ref="A7:A9"/>
    <mergeCell ref="B7:B9"/>
    <mergeCell ref="C7:C9"/>
    <mergeCell ref="U6:V6"/>
    <mergeCell ref="N5:O5"/>
    <mergeCell ref="J5:K6"/>
    <mergeCell ref="L5:M5"/>
    <mergeCell ref="P5:T5"/>
    <mergeCell ref="U5:V5"/>
    <mergeCell ref="N6:O6"/>
    <mergeCell ref="A2:M2"/>
    <mergeCell ref="N2:Z2"/>
    <mergeCell ref="E4:M4"/>
    <mergeCell ref="N4:Y4"/>
    <mergeCell ref="A5:A6"/>
    <mergeCell ref="B5:B6"/>
    <mergeCell ref="C5:C6"/>
    <mergeCell ref="D5:D7"/>
    <mergeCell ref="E5:E7"/>
    <mergeCell ref="F5:I5"/>
    <mergeCell ref="Z5:Z7"/>
    <mergeCell ref="F6:G6"/>
    <mergeCell ref="H6:I6"/>
    <mergeCell ref="L6:M6"/>
    <mergeCell ref="P6:Q6"/>
    <mergeCell ref="R6:T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view="pageBreakPreview" zoomScale="85" zoomScaleNormal="85" zoomScaleSheetLayoutView="85" workbookViewId="0">
      <pane xSplit="2" ySplit="6" topLeftCell="C7" activePane="bottomRight" state="frozen"/>
      <selection pane="topRight"/>
      <selection pane="bottomLeft"/>
      <selection pane="bottomRight" activeCell="I2" sqref="I2:Q2"/>
    </sheetView>
  </sheetViews>
  <sheetFormatPr defaultRowHeight="12.75" x14ac:dyDescent="0.25"/>
  <cols>
    <col min="1" max="1" width="14.625" style="398" customWidth="1"/>
    <col min="2" max="2" width="17.625" style="398" customWidth="1"/>
    <col min="3" max="17" width="9.625" style="398" customWidth="1"/>
    <col min="18" max="16384" width="9" style="398"/>
  </cols>
  <sheetData>
    <row r="1" spans="1:22" s="450" customFormat="1" ht="18" customHeight="1" x14ac:dyDescent="0.25">
      <c r="A1" s="90" t="s">
        <v>340</v>
      </c>
      <c r="B1" s="90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7" t="s">
        <v>0</v>
      </c>
    </row>
    <row r="2" spans="1:22" s="449" customFormat="1" ht="24.95" customHeight="1" x14ac:dyDescent="0.25">
      <c r="A2" s="822" t="s">
        <v>689</v>
      </c>
      <c r="B2" s="822"/>
      <c r="C2" s="822"/>
      <c r="D2" s="822"/>
      <c r="E2" s="822"/>
      <c r="F2" s="822"/>
      <c r="G2" s="822"/>
      <c r="H2" s="822"/>
      <c r="I2" s="822" t="s">
        <v>688</v>
      </c>
      <c r="J2" s="822"/>
      <c r="K2" s="822"/>
      <c r="L2" s="822"/>
      <c r="M2" s="822"/>
      <c r="N2" s="822"/>
      <c r="O2" s="822"/>
      <c r="P2" s="822"/>
      <c r="Q2" s="822"/>
    </row>
    <row r="3" spans="1:22" s="376" customFormat="1" ht="15" customHeight="1" thickBot="1" x14ac:dyDescent="0.3">
      <c r="A3" s="380"/>
      <c r="B3" s="609"/>
      <c r="C3" s="608"/>
      <c r="D3" s="608"/>
      <c r="E3" s="608"/>
      <c r="F3" s="608"/>
      <c r="G3" s="379"/>
      <c r="H3" s="606" t="s">
        <v>576</v>
      </c>
      <c r="I3" s="607"/>
      <c r="J3" s="606" t="s">
        <v>687</v>
      </c>
      <c r="K3" s="605"/>
      <c r="L3" s="604"/>
      <c r="M3" s="487"/>
      <c r="N3" s="605"/>
      <c r="O3" s="604"/>
      <c r="P3" s="487"/>
      <c r="Q3" s="93" t="s">
        <v>10</v>
      </c>
    </row>
    <row r="4" spans="1:22" s="376" customFormat="1" ht="18" customHeight="1" x14ac:dyDescent="0.25">
      <c r="A4" s="823" t="s">
        <v>365</v>
      </c>
      <c r="B4" s="825" t="s">
        <v>506</v>
      </c>
      <c r="C4" s="827" t="s">
        <v>686</v>
      </c>
      <c r="D4" s="828"/>
      <c r="E4" s="829"/>
      <c r="F4" s="827" t="s">
        <v>685</v>
      </c>
      <c r="G4" s="828"/>
      <c r="H4" s="829"/>
      <c r="I4" s="828" t="s">
        <v>684</v>
      </c>
      <c r="J4" s="828"/>
      <c r="K4" s="829"/>
      <c r="L4" s="827" t="s">
        <v>683</v>
      </c>
      <c r="M4" s="828"/>
      <c r="N4" s="829"/>
      <c r="O4" s="827" t="s">
        <v>682</v>
      </c>
      <c r="P4" s="828"/>
      <c r="Q4" s="828"/>
    </row>
    <row r="5" spans="1:22" s="376" customFormat="1" ht="18" customHeight="1" x14ac:dyDescent="0.25">
      <c r="A5" s="824"/>
      <c r="B5" s="826"/>
      <c r="C5" s="830"/>
      <c r="D5" s="831"/>
      <c r="E5" s="832"/>
      <c r="F5" s="830"/>
      <c r="G5" s="831"/>
      <c r="H5" s="832"/>
      <c r="I5" s="831"/>
      <c r="J5" s="831"/>
      <c r="K5" s="832"/>
      <c r="L5" s="830"/>
      <c r="M5" s="831"/>
      <c r="N5" s="832"/>
      <c r="O5" s="830"/>
      <c r="P5" s="831"/>
      <c r="Q5" s="831"/>
    </row>
    <row r="6" spans="1:22" s="376" customFormat="1" ht="32.1" customHeight="1" thickBot="1" x14ac:dyDescent="0.3">
      <c r="A6" s="603" t="s">
        <v>64</v>
      </c>
      <c r="B6" s="602" t="s">
        <v>557</v>
      </c>
      <c r="C6" s="599" t="s">
        <v>153</v>
      </c>
      <c r="D6" s="599" t="s">
        <v>154</v>
      </c>
      <c r="E6" s="599" t="s">
        <v>155</v>
      </c>
      <c r="F6" s="599" t="s">
        <v>153</v>
      </c>
      <c r="G6" s="598" t="s">
        <v>603</v>
      </c>
      <c r="H6" s="600" t="s">
        <v>681</v>
      </c>
      <c r="I6" s="601" t="s">
        <v>153</v>
      </c>
      <c r="J6" s="598" t="s">
        <v>603</v>
      </c>
      <c r="K6" s="600" t="s">
        <v>681</v>
      </c>
      <c r="L6" s="599" t="s">
        <v>153</v>
      </c>
      <c r="M6" s="598" t="s">
        <v>603</v>
      </c>
      <c r="N6" s="600" t="s">
        <v>681</v>
      </c>
      <c r="O6" s="599" t="s">
        <v>153</v>
      </c>
      <c r="P6" s="598" t="s">
        <v>603</v>
      </c>
      <c r="Q6" s="598" t="s">
        <v>681</v>
      </c>
    </row>
    <row r="7" spans="1:22" s="375" customFormat="1" ht="19.149999999999999" customHeight="1" x14ac:dyDescent="0.25">
      <c r="A7" s="715" t="s">
        <v>680</v>
      </c>
      <c r="B7" s="597" t="s">
        <v>487</v>
      </c>
      <c r="C7" s="596">
        <v>55704</v>
      </c>
      <c r="D7" s="595">
        <v>26921</v>
      </c>
      <c r="E7" s="595">
        <v>28783</v>
      </c>
      <c r="F7" s="595">
        <v>31078</v>
      </c>
      <c r="G7" s="594">
        <v>16866</v>
      </c>
      <c r="H7" s="594">
        <v>14212</v>
      </c>
      <c r="I7" s="595">
        <v>18353</v>
      </c>
      <c r="J7" s="594">
        <v>7977</v>
      </c>
      <c r="K7" s="594">
        <v>10376</v>
      </c>
      <c r="L7" s="595">
        <v>4506</v>
      </c>
      <c r="M7" s="594">
        <v>1834</v>
      </c>
      <c r="N7" s="594">
        <v>2672</v>
      </c>
      <c r="O7" s="595">
        <v>1767</v>
      </c>
      <c r="P7" s="594">
        <v>244</v>
      </c>
      <c r="Q7" s="594">
        <v>1523</v>
      </c>
      <c r="R7" s="588"/>
      <c r="S7" s="588"/>
      <c r="U7" s="588"/>
      <c r="V7" s="588"/>
    </row>
    <row r="8" spans="1:22" s="375" customFormat="1" ht="19.149999999999999" customHeight="1" x14ac:dyDescent="0.25">
      <c r="A8" s="715"/>
      <c r="B8" s="597" t="s">
        <v>486</v>
      </c>
      <c r="C8" s="596">
        <v>30469</v>
      </c>
      <c r="D8" s="595">
        <v>15153</v>
      </c>
      <c r="E8" s="595">
        <v>15316</v>
      </c>
      <c r="F8" s="595">
        <v>17153</v>
      </c>
      <c r="G8" s="594">
        <v>9349</v>
      </c>
      <c r="H8" s="594">
        <v>7804</v>
      </c>
      <c r="I8" s="595">
        <v>10097</v>
      </c>
      <c r="J8" s="594">
        <v>4595</v>
      </c>
      <c r="K8" s="594">
        <v>5502</v>
      </c>
      <c r="L8" s="595">
        <v>2529</v>
      </c>
      <c r="M8" s="594">
        <v>1101</v>
      </c>
      <c r="N8" s="594">
        <v>1428</v>
      </c>
      <c r="O8" s="595">
        <v>690</v>
      </c>
      <c r="P8" s="594">
        <v>108</v>
      </c>
      <c r="Q8" s="594">
        <v>582</v>
      </c>
      <c r="R8" s="588"/>
      <c r="S8" s="588"/>
      <c r="U8" s="588"/>
      <c r="V8" s="588"/>
    </row>
    <row r="9" spans="1:22" s="375" customFormat="1" ht="19.149999999999999" customHeight="1" x14ac:dyDescent="0.25">
      <c r="A9" s="715"/>
      <c r="B9" s="597" t="s">
        <v>485</v>
      </c>
      <c r="C9" s="596">
        <v>25235</v>
      </c>
      <c r="D9" s="595">
        <v>11768</v>
      </c>
      <c r="E9" s="595">
        <v>13467</v>
      </c>
      <c r="F9" s="595">
        <v>13925</v>
      </c>
      <c r="G9" s="594">
        <v>7517</v>
      </c>
      <c r="H9" s="594">
        <v>6408</v>
      </c>
      <c r="I9" s="595">
        <v>8256</v>
      </c>
      <c r="J9" s="594">
        <v>3382</v>
      </c>
      <c r="K9" s="594">
        <v>4874</v>
      </c>
      <c r="L9" s="595">
        <v>1977</v>
      </c>
      <c r="M9" s="594">
        <v>733</v>
      </c>
      <c r="N9" s="594">
        <v>1244</v>
      </c>
      <c r="O9" s="595">
        <v>1077</v>
      </c>
      <c r="P9" s="594">
        <v>136</v>
      </c>
      <c r="Q9" s="594">
        <v>941</v>
      </c>
      <c r="R9" s="588"/>
      <c r="S9" s="588"/>
      <c r="U9" s="588"/>
      <c r="V9" s="588"/>
    </row>
    <row r="10" spans="1:22" s="375" customFormat="1" ht="19.149999999999999" customHeight="1" x14ac:dyDescent="0.25">
      <c r="A10" s="726" t="s">
        <v>679</v>
      </c>
      <c r="B10" s="393" t="s">
        <v>487</v>
      </c>
      <c r="C10" s="590">
        <v>57632</v>
      </c>
      <c r="D10" s="589">
        <v>27787</v>
      </c>
      <c r="E10" s="589">
        <v>29845</v>
      </c>
      <c r="F10" s="589">
        <v>32233</v>
      </c>
      <c r="G10" s="593">
        <v>17489</v>
      </c>
      <c r="H10" s="593">
        <v>14744</v>
      </c>
      <c r="I10" s="589">
        <v>18664</v>
      </c>
      <c r="J10" s="593">
        <v>8096</v>
      </c>
      <c r="K10" s="593">
        <v>10568</v>
      </c>
      <c r="L10" s="589">
        <v>4875</v>
      </c>
      <c r="M10" s="593">
        <v>1956</v>
      </c>
      <c r="N10" s="593">
        <v>2919</v>
      </c>
      <c r="O10" s="589">
        <v>1860</v>
      </c>
      <c r="P10" s="593">
        <v>246</v>
      </c>
      <c r="Q10" s="593">
        <v>1614</v>
      </c>
      <c r="R10" s="588"/>
      <c r="S10" s="588"/>
      <c r="U10" s="588"/>
      <c r="V10" s="588"/>
    </row>
    <row r="11" spans="1:22" s="375" customFormat="1" ht="19.149999999999999" customHeight="1" x14ac:dyDescent="0.25">
      <c r="A11" s="726"/>
      <c r="B11" s="393" t="s">
        <v>486</v>
      </c>
      <c r="C11" s="590">
        <v>31534</v>
      </c>
      <c r="D11" s="589">
        <v>15618</v>
      </c>
      <c r="E11" s="589">
        <v>15916</v>
      </c>
      <c r="F11" s="589">
        <v>17788</v>
      </c>
      <c r="G11" s="593">
        <v>9694</v>
      </c>
      <c r="H11" s="593">
        <v>8094</v>
      </c>
      <c r="I11" s="589">
        <v>10267</v>
      </c>
      <c r="J11" s="593">
        <v>4646</v>
      </c>
      <c r="K11" s="593">
        <v>5621</v>
      </c>
      <c r="L11" s="589">
        <v>2730</v>
      </c>
      <c r="M11" s="593">
        <v>1165</v>
      </c>
      <c r="N11" s="593">
        <v>1565</v>
      </c>
      <c r="O11" s="589">
        <v>749</v>
      </c>
      <c r="P11" s="593">
        <v>113</v>
      </c>
      <c r="Q11" s="593">
        <v>636</v>
      </c>
      <c r="R11" s="588"/>
      <c r="S11" s="588"/>
      <c r="U11" s="588"/>
      <c r="V11" s="588"/>
    </row>
    <row r="12" spans="1:22" s="375" customFormat="1" ht="19.149999999999999" customHeight="1" x14ac:dyDescent="0.25">
      <c r="A12" s="726"/>
      <c r="B12" s="393" t="s">
        <v>485</v>
      </c>
      <c r="C12" s="590">
        <v>26098</v>
      </c>
      <c r="D12" s="589">
        <v>12169</v>
      </c>
      <c r="E12" s="589">
        <v>13929</v>
      </c>
      <c r="F12" s="589">
        <v>14445</v>
      </c>
      <c r="G12" s="593">
        <v>7795</v>
      </c>
      <c r="H12" s="593">
        <v>6650</v>
      </c>
      <c r="I12" s="589">
        <v>8397</v>
      </c>
      <c r="J12" s="593">
        <v>3450</v>
      </c>
      <c r="K12" s="593">
        <v>4947</v>
      </c>
      <c r="L12" s="589">
        <v>2145</v>
      </c>
      <c r="M12" s="593">
        <v>791</v>
      </c>
      <c r="N12" s="593">
        <v>1354</v>
      </c>
      <c r="O12" s="589">
        <v>1111</v>
      </c>
      <c r="P12" s="593">
        <v>133</v>
      </c>
      <c r="Q12" s="593">
        <v>978</v>
      </c>
      <c r="R12" s="588"/>
      <c r="S12" s="588"/>
      <c r="U12" s="588"/>
      <c r="V12" s="588"/>
    </row>
    <row r="13" spans="1:22" s="375" customFormat="1" ht="19.149999999999999" customHeight="1" x14ac:dyDescent="0.25">
      <c r="A13" s="726" t="s">
        <v>678</v>
      </c>
      <c r="B13" s="393" t="s">
        <v>487</v>
      </c>
      <c r="C13" s="590">
        <v>59321</v>
      </c>
      <c r="D13" s="589">
        <v>28597</v>
      </c>
      <c r="E13" s="589">
        <v>30724</v>
      </c>
      <c r="F13" s="589">
        <v>33146</v>
      </c>
      <c r="G13" s="593">
        <v>17993</v>
      </c>
      <c r="H13" s="593">
        <v>15153</v>
      </c>
      <c r="I13" s="589">
        <v>19036</v>
      </c>
      <c r="J13" s="593">
        <v>8261</v>
      </c>
      <c r="K13" s="593">
        <v>10775</v>
      </c>
      <c r="L13" s="589">
        <v>5180</v>
      </c>
      <c r="M13" s="593">
        <v>2087</v>
      </c>
      <c r="N13" s="593">
        <v>3093</v>
      </c>
      <c r="O13" s="589">
        <v>1959</v>
      </c>
      <c r="P13" s="593">
        <v>256</v>
      </c>
      <c r="Q13" s="593">
        <v>1703</v>
      </c>
      <c r="R13" s="588"/>
      <c r="S13" s="588"/>
      <c r="U13" s="588"/>
      <c r="V13" s="588"/>
    </row>
    <row r="14" spans="1:22" s="375" customFormat="1" ht="19.149999999999999" customHeight="1" x14ac:dyDescent="0.25">
      <c r="A14" s="726"/>
      <c r="B14" s="393" t="s">
        <v>486</v>
      </c>
      <c r="C14" s="590">
        <v>32515</v>
      </c>
      <c r="D14" s="589">
        <v>16087</v>
      </c>
      <c r="E14" s="589">
        <v>16428</v>
      </c>
      <c r="F14" s="589">
        <v>18330</v>
      </c>
      <c r="G14" s="593">
        <v>9983</v>
      </c>
      <c r="H14" s="593">
        <v>8347</v>
      </c>
      <c r="I14" s="589">
        <v>10492</v>
      </c>
      <c r="J14" s="593">
        <v>4752</v>
      </c>
      <c r="K14" s="593">
        <v>5740</v>
      </c>
      <c r="L14" s="589">
        <v>2904</v>
      </c>
      <c r="M14" s="593">
        <v>1234</v>
      </c>
      <c r="N14" s="593">
        <v>1670</v>
      </c>
      <c r="O14" s="589">
        <v>789</v>
      </c>
      <c r="P14" s="593">
        <v>118</v>
      </c>
      <c r="Q14" s="593">
        <v>671</v>
      </c>
      <c r="R14" s="588"/>
      <c r="S14" s="588"/>
      <c r="U14" s="588"/>
      <c r="V14" s="588"/>
    </row>
    <row r="15" spans="1:22" s="375" customFormat="1" ht="19.149999999999999" customHeight="1" x14ac:dyDescent="0.25">
      <c r="A15" s="726"/>
      <c r="B15" s="393" t="s">
        <v>485</v>
      </c>
      <c r="C15" s="590">
        <v>26806</v>
      </c>
      <c r="D15" s="589">
        <v>12510</v>
      </c>
      <c r="E15" s="589">
        <v>14296</v>
      </c>
      <c r="F15" s="589">
        <v>14816</v>
      </c>
      <c r="G15" s="593">
        <v>8010</v>
      </c>
      <c r="H15" s="593">
        <v>6806</v>
      </c>
      <c r="I15" s="589">
        <v>8544</v>
      </c>
      <c r="J15" s="593">
        <v>3509</v>
      </c>
      <c r="K15" s="593">
        <v>5035</v>
      </c>
      <c r="L15" s="589">
        <v>2276</v>
      </c>
      <c r="M15" s="593">
        <v>853</v>
      </c>
      <c r="N15" s="593">
        <v>1423</v>
      </c>
      <c r="O15" s="589">
        <v>1170</v>
      </c>
      <c r="P15" s="593">
        <v>138</v>
      </c>
      <c r="Q15" s="593">
        <v>1032</v>
      </c>
      <c r="R15" s="588"/>
      <c r="S15" s="588"/>
      <c r="U15" s="588"/>
      <c r="V15" s="588"/>
    </row>
    <row r="16" spans="1:22" s="375" customFormat="1" ht="19.149999999999999" customHeight="1" x14ac:dyDescent="0.25">
      <c r="A16" s="726" t="s">
        <v>677</v>
      </c>
      <c r="B16" s="393" t="s">
        <v>487</v>
      </c>
      <c r="C16" s="590">
        <v>61044</v>
      </c>
      <c r="D16" s="589">
        <v>29410</v>
      </c>
      <c r="E16" s="589">
        <v>31634</v>
      </c>
      <c r="F16" s="589">
        <v>33953</v>
      </c>
      <c r="G16" s="593">
        <v>18455</v>
      </c>
      <c r="H16" s="593">
        <v>15498</v>
      </c>
      <c r="I16" s="589">
        <v>19511</v>
      </c>
      <c r="J16" s="593">
        <v>8497</v>
      </c>
      <c r="K16" s="593">
        <v>11014</v>
      </c>
      <c r="L16" s="589">
        <v>5491</v>
      </c>
      <c r="M16" s="593">
        <v>2185</v>
      </c>
      <c r="N16" s="593">
        <v>3306</v>
      </c>
      <c r="O16" s="589">
        <v>2089</v>
      </c>
      <c r="P16" s="593">
        <v>273</v>
      </c>
      <c r="Q16" s="593">
        <v>1816</v>
      </c>
      <c r="R16" s="588"/>
      <c r="S16" s="588"/>
      <c r="U16" s="588"/>
      <c r="V16" s="588"/>
    </row>
    <row r="17" spans="1:22" s="375" customFormat="1" ht="19.149999999999999" customHeight="1" x14ac:dyDescent="0.25">
      <c r="A17" s="726"/>
      <c r="B17" s="393" t="s">
        <v>486</v>
      </c>
      <c r="C17" s="590">
        <v>33539</v>
      </c>
      <c r="D17" s="589">
        <v>16574</v>
      </c>
      <c r="E17" s="589">
        <v>16965</v>
      </c>
      <c r="F17" s="589">
        <v>18774</v>
      </c>
      <c r="G17" s="593">
        <v>10248</v>
      </c>
      <c r="H17" s="593">
        <v>8526</v>
      </c>
      <c r="I17" s="589">
        <v>10810</v>
      </c>
      <c r="J17" s="593">
        <v>4898</v>
      </c>
      <c r="K17" s="593">
        <v>5912</v>
      </c>
      <c r="L17" s="589">
        <v>3104</v>
      </c>
      <c r="M17" s="593">
        <v>1300</v>
      </c>
      <c r="N17" s="593">
        <v>1804</v>
      </c>
      <c r="O17" s="589">
        <v>851</v>
      </c>
      <c r="P17" s="593">
        <v>128</v>
      </c>
      <c r="Q17" s="593">
        <v>723</v>
      </c>
      <c r="R17" s="588"/>
      <c r="S17" s="588"/>
      <c r="U17" s="588"/>
      <c r="V17" s="588"/>
    </row>
    <row r="18" spans="1:22" s="375" customFormat="1" ht="19.149999999999999" customHeight="1" x14ac:dyDescent="0.25">
      <c r="A18" s="726"/>
      <c r="B18" s="393" t="s">
        <v>485</v>
      </c>
      <c r="C18" s="590">
        <v>27505</v>
      </c>
      <c r="D18" s="589">
        <v>12836</v>
      </c>
      <c r="E18" s="589">
        <v>14669</v>
      </c>
      <c r="F18" s="589">
        <v>15179</v>
      </c>
      <c r="G18" s="593">
        <v>8207</v>
      </c>
      <c r="H18" s="593">
        <v>6972</v>
      </c>
      <c r="I18" s="589">
        <v>8701</v>
      </c>
      <c r="J18" s="593">
        <v>3599</v>
      </c>
      <c r="K18" s="593">
        <v>5102</v>
      </c>
      <c r="L18" s="589">
        <v>2387</v>
      </c>
      <c r="M18" s="593">
        <v>885</v>
      </c>
      <c r="N18" s="593">
        <v>1502</v>
      </c>
      <c r="O18" s="589">
        <v>1238</v>
      </c>
      <c r="P18" s="593">
        <v>145</v>
      </c>
      <c r="Q18" s="593">
        <v>1093</v>
      </c>
      <c r="R18" s="588"/>
      <c r="S18" s="588"/>
      <c r="U18" s="588"/>
      <c r="V18" s="588"/>
    </row>
    <row r="19" spans="1:22" s="375" customFormat="1" ht="19.149999999999999" customHeight="1" x14ac:dyDescent="0.25">
      <c r="A19" s="726" t="s">
        <v>676</v>
      </c>
      <c r="B19" s="393" t="s">
        <v>487</v>
      </c>
      <c r="C19" s="590">
        <v>62818</v>
      </c>
      <c r="D19" s="589">
        <v>30226</v>
      </c>
      <c r="E19" s="589">
        <v>32592</v>
      </c>
      <c r="F19" s="589">
        <v>34831</v>
      </c>
      <c r="G19" s="593">
        <v>18893</v>
      </c>
      <c r="H19" s="593">
        <v>15938</v>
      </c>
      <c r="I19" s="589">
        <v>20009</v>
      </c>
      <c r="J19" s="593">
        <v>8745</v>
      </c>
      <c r="K19" s="593">
        <v>11264</v>
      </c>
      <c r="L19" s="589">
        <v>5802</v>
      </c>
      <c r="M19" s="593">
        <v>2302</v>
      </c>
      <c r="N19" s="593">
        <v>3500</v>
      </c>
      <c r="O19" s="589">
        <v>2176</v>
      </c>
      <c r="P19" s="593">
        <v>286</v>
      </c>
      <c r="Q19" s="593">
        <v>1890</v>
      </c>
      <c r="R19" s="588"/>
      <c r="S19" s="588"/>
      <c r="U19" s="588"/>
      <c r="V19" s="588"/>
    </row>
    <row r="20" spans="1:22" s="375" customFormat="1" ht="19.149999999999999" customHeight="1" x14ac:dyDescent="0.25">
      <c r="A20" s="726"/>
      <c r="B20" s="393" t="s">
        <v>486</v>
      </c>
      <c r="C20" s="590">
        <v>34503</v>
      </c>
      <c r="D20" s="589">
        <v>17031</v>
      </c>
      <c r="E20" s="589">
        <v>17472</v>
      </c>
      <c r="F20" s="589">
        <v>19192</v>
      </c>
      <c r="G20" s="593">
        <v>10460</v>
      </c>
      <c r="H20" s="593">
        <v>8732</v>
      </c>
      <c r="I20" s="589">
        <v>11114</v>
      </c>
      <c r="J20" s="593">
        <v>5054</v>
      </c>
      <c r="K20" s="593">
        <v>6060</v>
      </c>
      <c r="L20" s="589">
        <v>3293</v>
      </c>
      <c r="M20" s="593">
        <v>1372</v>
      </c>
      <c r="N20" s="593">
        <v>1921</v>
      </c>
      <c r="O20" s="589">
        <v>904</v>
      </c>
      <c r="P20" s="593">
        <v>145</v>
      </c>
      <c r="Q20" s="593">
        <v>759</v>
      </c>
      <c r="R20" s="588"/>
      <c r="S20" s="588"/>
      <c r="U20" s="588"/>
      <c r="V20" s="588"/>
    </row>
    <row r="21" spans="1:22" s="375" customFormat="1" ht="19.149999999999999" customHeight="1" x14ac:dyDescent="0.25">
      <c r="A21" s="726"/>
      <c r="B21" s="393" t="s">
        <v>485</v>
      </c>
      <c r="C21" s="590">
        <v>28315</v>
      </c>
      <c r="D21" s="589">
        <v>13195</v>
      </c>
      <c r="E21" s="589">
        <v>15120</v>
      </c>
      <c r="F21" s="589">
        <v>15639</v>
      </c>
      <c r="G21" s="593">
        <v>8433</v>
      </c>
      <c r="H21" s="593">
        <v>7206</v>
      </c>
      <c r="I21" s="589">
        <v>8895</v>
      </c>
      <c r="J21" s="593">
        <v>3691</v>
      </c>
      <c r="K21" s="593">
        <v>5204</v>
      </c>
      <c r="L21" s="589">
        <v>2509</v>
      </c>
      <c r="M21" s="593">
        <v>930</v>
      </c>
      <c r="N21" s="593">
        <v>1579</v>
      </c>
      <c r="O21" s="589">
        <v>1272</v>
      </c>
      <c r="P21" s="593">
        <v>141</v>
      </c>
      <c r="Q21" s="593">
        <v>1131</v>
      </c>
      <c r="R21" s="588"/>
      <c r="S21" s="588"/>
      <c r="U21" s="588"/>
      <c r="V21" s="588"/>
    </row>
    <row r="22" spans="1:22" s="375" customFormat="1" ht="19.149999999999999" customHeight="1" x14ac:dyDescent="0.25">
      <c r="A22" s="726" t="s">
        <v>675</v>
      </c>
      <c r="B22" s="393" t="s">
        <v>487</v>
      </c>
      <c r="C22" s="590">
        <v>64212</v>
      </c>
      <c r="D22" s="589">
        <v>30886</v>
      </c>
      <c r="E22" s="589">
        <v>33326</v>
      </c>
      <c r="F22" s="589">
        <v>35400</v>
      </c>
      <c r="G22" s="593">
        <v>19214</v>
      </c>
      <c r="H22" s="593">
        <v>16186</v>
      </c>
      <c r="I22" s="589">
        <v>20497</v>
      </c>
      <c r="J22" s="593">
        <v>8978</v>
      </c>
      <c r="K22" s="593">
        <v>11519</v>
      </c>
      <c r="L22" s="589">
        <v>6048</v>
      </c>
      <c r="M22" s="593">
        <v>2400</v>
      </c>
      <c r="N22" s="593">
        <v>3648</v>
      </c>
      <c r="O22" s="589">
        <v>2267</v>
      </c>
      <c r="P22" s="593">
        <v>294</v>
      </c>
      <c r="Q22" s="593">
        <v>1973</v>
      </c>
      <c r="R22" s="588"/>
      <c r="S22" s="588"/>
      <c r="U22" s="588"/>
      <c r="V22" s="588"/>
    </row>
    <row r="23" spans="1:22" s="375" customFormat="1" ht="19.149999999999999" customHeight="1" x14ac:dyDescent="0.25">
      <c r="A23" s="726"/>
      <c r="B23" s="393" t="s">
        <v>486</v>
      </c>
      <c r="C23" s="590">
        <v>35319</v>
      </c>
      <c r="D23" s="589">
        <v>17421</v>
      </c>
      <c r="E23" s="589">
        <v>17898</v>
      </c>
      <c r="F23" s="589">
        <v>19523</v>
      </c>
      <c r="G23" s="593">
        <v>10662</v>
      </c>
      <c r="H23" s="593">
        <v>8861</v>
      </c>
      <c r="I23" s="589">
        <v>11423</v>
      </c>
      <c r="J23" s="593">
        <v>5204</v>
      </c>
      <c r="K23" s="593">
        <v>6219</v>
      </c>
      <c r="L23" s="589">
        <v>3431</v>
      </c>
      <c r="M23" s="593">
        <v>1412</v>
      </c>
      <c r="N23" s="593">
        <v>2019</v>
      </c>
      <c r="O23" s="589">
        <v>942</v>
      </c>
      <c r="P23" s="593">
        <v>143</v>
      </c>
      <c r="Q23" s="593">
        <v>799</v>
      </c>
      <c r="R23" s="588"/>
      <c r="S23" s="588"/>
      <c r="U23" s="588"/>
      <c r="V23" s="588"/>
    </row>
    <row r="24" spans="1:22" s="375" customFormat="1" ht="19.149999999999999" customHeight="1" x14ac:dyDescent="0.25">
      <c r="A24" s="726"/>
      <c r="B24" s="393" t="s">
        <v>485</v>
      </c>
      <c r="C24" s="590">
        <v>28893</v>
      </c>
      <c r="D24" s="589">
        <v>13465</v>
      </c>
      <c r="E24" s="589">
        <v>15428</v>
      </c>
      <c r="F24" s="589">
        <v>15877</v>
      </c>
      <c r="G24" s="593">
        <v>8552</v>
      </c>
      <c r="H24" s="593">
        <v>7325</v>
      </c>
      <c r="I24" s="589">
        <v>9074</v>
      </c>
      <c r="J24" s="593">
        <v>3774</v>
      </c>
      <c r="K24" s="593">
        <v>5300</v>
      </c>
      <c r="L24" s="589">
        <v>2617</v>
      </c>
      <c r="M24" s="593">
        <v>988</v>
      </c>
      <c r="N24" s="593">
        <v>1629</v>
      </c>
      <c r="O24" s="589">
        <v>1325</v>
      </c>
      <c r="P24" s="593">
        <v>151</v>
      </c>
      <c r="Q24" s="593">
        <v>1174</v>
      </c>
      <c r="R24" s="588"/>
      <c r="S24" s="588"/>
      <c r="U24" s="588"/>
      <c r="V24" s="588"/>
    </row>
    <row r="25" spans="1:22" s="375" customFormat="1" ht="19.149999999999999" customHeight="1" x14ac:dyDescent="0.25">
      <c r="A25" s="726" t="s">
        <v>674</v>
      </c>
      <c r="B25" s="393" t="s">
        <v>487</v>
      </c>
      <c r="C25" s="590">
        <v>65440</v>
      </c>
      <c r="D25" s="589">
        <v>31457</v>
      </c>
      <c r="E25" s="589">
        <v>33983</v>
      </c>
      <c r="F25" s="589">
        <v>36038</v>
      </c>
      <c r="G25" s="593">
        <v>19519</v>
      </c>
      <c r="H25" s="593">
        <v>16519</v>
      </c>
      <c r="I25" s="589">
        <v>20761</v>
      </c>
      <c r="J25" s="593">
        <v>9125</v>
      </c>
      <c r="K25" s="593">
        <v>11636</v>
      </c>
      <c r="L25" s="589">
        <v>6270</v>
      </c>
      <c r="M25" s="593">
        <v>2507</v>
      </c>
      <c r="N25" s="593">
        <v>3763</v>
      </c>
      <c r="O25" s="589">
        <v>2371</v>
      </c>
      <c r="P25" s="593">
        <v>306</v>
      </c>
      <c r="Q25" s="593">
        <v>2065</v>
      </c>
      <c r="R25" s="588"/>
      <c r="S25" s="588"/>
      <c r="U25" s="588"/>
      <c r="V25" s="588"/>
    </row>
    <row r="26" spans="1:22" s="375" customFormat="1" ht="19.149999999999999" customHeight="1" x14ac:dyDescent="0.25">
      <c r="A26" s="726"/>
      <c r="B26" s="393" t="s">
        <v>486</v>
      </c>
      <c r="C26" s="590">
        <v>35987</v>
      </c>
      <c r="D26" s="589">
        <v>17726</v>
      </c>
      <c r="E26" s="589">
        <v>18261</v>
      </c>
      <c r="F26" s="589">
        <v>19825</v>
      </c>
      <c r="G26" s="593">
        <v>10802</v>
      </c>
      <c r="H26" s="593">
        <v>9023</v>
      </c>
      <c r="I26" s="589">
        <v>11581</v>
      </c>
      <c r="J26" s="593">
        <v>5279</v>
      </c>
      <c r="K26" s="593">
        <v>6302</v>
      </c>
      <c r="L26" s="589">
        <v>3575</v>
      </c>
      <c r="M26" s="593">
        <v>1487</v>
      </c>
      <c r="N26" s="593">
        <v>2088</v>
      </c>
      <c r="O26" s="589">
        <v>1006</v>
      </c>
      <c r="P26" s="593">
        <v>158</v>
      </c>
      <c r="Q26" s="593">
        <v>848</v>
      </c>
      <c r="R26" s="588"/>
      <c r="S26" s="588"/>
      <c r="U26" s="588"/>
      <c r="V26" s="588"/>
    </row>
    <row r="27" spans="1:22" s="375" customFormat="1" ht="19.149999999999999" customHeight="1" x14ac:dyDescent="0.25">
      <c r="A27" s="726"/>
      <c r="B27" s="393" t="s">
        <v>485</v>
      </c>
      <c r="C27" s="590">
        <v>29453</v>
      </c>
      <c r="D27" s="589">
        <v>13731</v>
      </c>
      <c r="E27" s="589">
        <v>15722</v>
      </c>
      <c r="F27" s="589">
        <v>16213</v>
      </c>
      <c r="G27" s="593">
        <v>8717</v>
      </c>
      <c r="H27" s="593">
        <v>7496</v>
      </c>
      <c r="I27" s="589">
        <v>9180</v>
      </c>
      <c r="J27" s="593">
        <v>3846</v>
      </c>
      <c r="K27" s="593">
        <v>5334</v>
      </c>
      <c r="L27" s="589">
        <v>2695</v>
      </c>
      <c r="M27" s="593">
        <v>1020</v>
      </c>
      <c r="N27" s="593">
        <v>1675</v>
      </c>
      <c r="O27" s="589">
        <v>1365</v>
      </c>
      <c r="P27" s="593">
        <v>148</v>
      </c>
      <c r="Q27" s="593">
        <v>1217</v>
      </c>
      <c r="R27" s="588"/>
      <c r="S27" s="588"/>
      <c r="U27" s="588"/>
      <c r="V27" s="588"/>
    </row>
    <row r="28" spans="1:22" s="375" customFormat="1" ht="19.149999999999999" customHeight="1" x14ac:dyDescent="0.25">
      <c r="A28" s="726" t="s">
        <v>673</v>
      </c>
      <c r="B28" s="393" t="s">
        <v>487</v>
      </c>
      <c r="C28" s="590">
        <v>67748</v>
      </c>
      <c r="D28" s="589">
        <v>32490</v>
      </c>
      <c r="E28" s="589">
        <v>35258</v>
      </c>
      <c r="F28" s="589">
        <v>37056</v>
      </c>
      <c r="G28" s="589">
        <v>19977</v>
      </c>
      <c r="H28" s="589">
        <v>17079</v>
      </c>
      <c r="I28" s="589">
        <v>21673</v>
      </c>
      <c r="J28" s="589">
        <v>9558</v>
      </c>
      <c r="K28" s="589">
        <v>12115</v>
      </c>
      <c r="L28" s="589">
        <v>6581</v>
      </c>
      <c r="M28" s="589">
        <v>2643</v>
      </c>
      <c r="N28" s="589">
        <v>3938</v>
      </c>
      <c r="O28" s="589">
        <v>2438</v>
      </c>
      <c r="P28" s="589">
        <v>312</v>
      </c>
      <c r="Q28" s="589">
        <v>2126</v>
      </c>
      <c r="R28" s="588"/>
      <c r="S28" s="588"/>
      <c r="U28" s="588"/>
      <c r="V28" s="588"/>
    </row>
    <row r="29" spans="1:22" s="375" customFormat="1" ht="19.149999999999999" customHeight="1" x14ac:dyDescent="0.25">
      <c r="A29" s="726"/>
      <c r="B29" s="393" t="s">
        <v>486</v>
      </c>
      <c r="C29" s="590">
        <v>37384</v>
      </c>
      <c r="D29" s="589">
        <v>18390</v>
      </c>
      <c r="E29" s="589">
        <v>18994</v>
      </c>
      <c r="F29" s="589">
        <v>20426</v>
      </c>
      <c r="G29" s="589">
        <v>11108</v>
      </c>
      <c r="H29" s="589">
        <v>9318</v>
      </c>
      <c r="I29" s="589">
        <v>12107</v>
      </c>
      <c r="J29" s="589">
        <v>5535</v>
      </c>
      <c r="K29" s="589">
        <v>6572</v>
      </c>
      <c r="L29" s="589">
        <v>3798</v>
      </c>
      <c r="M29" s="589">
        <v>1583</v>
      </c>
      <c r="N29" s="589">
        <v>2215</v>
      </c>
      <c r="O29" s="589">
        <v>1053</v>
      </c>
      <c r="P29" s="589">
        <v>164</v>
      </c>
      <c r="Q29" s="589">
        <v>889</v>
      </c>
      <c r="R29" s="588"/>
      <c r="S29" s="588"/>
      <c r="U29" s="588"/>
      <c r="V29" s="588"/>
    </row>
    <row r="30" spans="1:22" s="375" customFormat="1" ht="19.149999999999999" customHeight="1" x14ac:dyDescent="0.25">
      <c r="A30" s="726"/>
      <c r="B30" s="393" t="s">
        <v>485</v>
      </c>
      <c r="C30" s="590">
        <v>30364</v>
      </c>
      <c r="D30" s="589">
        <v>14100</v>
      </c>
      <c r="E30" s="589">
        <v>16264</v>
      </c>
      <c r="F30" s="589">
        <v>16630</v>
      </c>
      <c r="G30" s="589">
        <v>8869</v>
      </c>
      <c r="H30" s="589">
        <v>7761</v>
      </c>
      <c r="I30" s="589">
        <v>9566</v>
      </c>
      <c r="J30" s="589">
        <v>4023</v>
      </c>
      <c r="K30" s="589">
        <v>5543</v>
      </c>
      <c r="L30" s="589">
        <v>2783</v>
      </c>
      <c r="M30" s="589">
        <v>1060</v>
      </c>
      <c r="N30" s="589">
        <v>1723</v>
      </c>
      <c r="O30" s="589">
        <v>1385</v>
      </c>
      <c r="P30" s="589">
        <v>148</v>
      </c>
      <c r="Q30" s="589">
        <v>1237</v>
      </c>
      <c r="R30" s="588"/>
      <c r="S30" s="588"/>
      <c r="U30" s="588"/>
      <c r="V30" s="588"/>
    </row>
    <row r="31" spans="1:22" s="375" customFormat="1" ht="19.149999999999999" customHeight="1" x14ac:dyDescent="0.25">
      <c r="A31" s="726" t="s">
        <v>672</v>
      </c>
      <c r="B31" s="393" t="s">
        <v>487</v>
      </c>
      <c r="C31" s="590">
        <v>69896</v>
      </c>
      <c r="D31" s="589">
        <v>33482</v>
      </c>
      <c r="E31" s="589">
        <v>36414</v>
      </c>
      <c r="F31" s="589">
        <v>37942</v>
      </c>
      <c r="G31" s="589">
        <v>20440</v>
      </c>
      <c r="H31" s="589">
        <v>17502</v>
      </c>
      <c r="I31" s="589">
        <v>22502</v>
      </c>
      <c r="J31" s="589">
        <v>9963</v>
      </c>
      <c r="K31" s="589">
        <v>12539</v>
      </c>
      <c r="L31" s="589">
        <v>6864</v>
      </c>
      <c r="M31" s="589">
        <v>2754</v>
      </c>
      <c r="N31" s="589">
        <v>4110</v>
      </c>
      <c r="O31" s="589">
        <v>2588</v>
      </c>
      <c r="P31" s="589">
        <v>325</v>
      </c>
      <c r="Q31" s="589">
        <v>2263</v>
      </c>
      <c r="R31" s="588"/>
      <c r="S31" s="588"/>
      <c r="U31" s="588"/>
      <c r="V31" s="588"/>
    </row>
    <row r="32" spans="1:22" s="375" customFormat="1" ht="19.149999999999999" customHeight="1" x14ac:dyDescent="0.25">
      <c r="A32" s="726"/>
      <c r="B32" s="393" t="s">
        <v>486</v>
      </c>
      <c r="C32" s="590">
        <v>38553</v>
      </c>
      <c r="D32" s="589">
        <v>18928</v>
      </c>
      <c r="E32" s="589">
        <v>19625</v>
      </c>
      <c r="F32" s="589">
        <v>20912</v>
      </c>
      <c r="G32" s="589">
        <v>11356</v>
      </c>
      <c r="H32" s="589">
        <v>9556</v>
      </c>
      <c r="I32" s="589">
        <v>12555</v>
      </c>
      <c r="J32" s="589">
        <v>5742</v>
      </c>
      <c r="K32" s="589">
        <v>6813</v>
      </c>
      <c r="L32" s="589">
        <v>3963</v>
      </c>
      <c r="M32" s="589">
        <v>1662</v>
      </c>
      <c r="N32" s="589">
        <v>2301</v>
      </c>
      <c r="O32" s="589">
        <v>1123</v>
      </c>
      <c r="P32" s="589">
        <v>168</v>
      </c>
      <c r="Q32" s="589">
        <v>955</v>
      </c>
      <c r="R32" s="588"/>
      <c r="S32" s="588"/>
      <c r="U32" s="588"/>
      <c r="V32" s="588"/>
    </row>
    <row r="33" spans="1:24" s="375" customFormat="1" ht="19.149999999999999" customHeight="1" x14ac:dyDescent="0.25">
      <c r="A33" s="726"/>
      <c r="B33" s="393" t="s">
        <v>485</v>
      </c>
      <c r="C33" s="590">
        <v>31343</v>
      </c>
      <c r="D33" s="589">
        <v>14554</v>
      </c>
      <c r="E33" s="589">
        <v>16789</v>
      </c>
      <c r="F33" s="589">
        <v>17030</v>
      </c>
      <c r="G33" s="589">
        <v>9084</v>
      </c>
      <c r="H33" s="589">
        <v>7946</v>
      </c>
      <c r="I33" s="589">
        <v>9947</v>
      </c>
      <c r="J33" s="589">
        <v>4221</v>
      </c>
      <c r="K33" s="589">
        <v>5726</v>
      </c>
      <c r="L33" s="589">
        <v>2901</v>
      </c>
      <c r="M33" s="589">
        <v>1092</v>
      </c>
      <c r="N33" s="589">
        <v>1809</v>
      </c>
      <c r="O33" s="589">
        <v>1465</v>
      </c>
      <c r="P33" s="589">
        <v>157</v>
      </c>
      <c r="Q33" s="589">
        <v>1308</v>
      </c>
      <c r="R33" s="588"/>
      <c r="S33" s="588"/>
      <c r="U33" s="588"/>
      <c r="V33" s="588"/>
    </row>
    <row r="34" spans="1:24" s="592" customFormat="1" ht="19.149999999999999" customHeight="1" x14ac:dyDescent="0.25">
      <c r="A34" s="726" t="s">
        <v>671</v>
      </c>
      <c r="B34" s="393" t="s">
        <v>487</v>
      </c>
      <c r="C34" s="590">
        <f>SUM(C37,'2-12 續'!C7,'2-12 續'!C10,'2-12 續'!C13,'2-12 續'!C16,'2-12 續'!C19,'2-12 續'!C22,'2-12 續'!C25,'2-12 續'!C28,'2-12 續'!C31,'2-12 續'!C34,'2-12 續'!C37,'2-12 續'!C40)</f>
        <v>72140</v>
      </c>
      <c r="D34" s="589">
        <f>SUM(D37,'2-12 續'!D7,'2-12 續'!D10,'2-12 續'!D13,'2-12 續'!D16,'2-12 續'!D19,'2-12 續'!D22,'2-12 續'!D25,'2-12 續'!D28,'2-12 續'!D31,'2-12 續'!D34,'2-12 續'!D37,'2-12 續'!D40)</f>
        <v>34503</v>
      </c>
      <c r="E34" s="589">
        <f>SUM(E37,'2-12 續'!E7,'2-12 續'!E10,'2-12 續'!E13,'2-12 續'!E16,'2-12 續'!E19,'2-12 續'!E22,'2-12 續'!E25,'2-12 續'!E28,'2-12 續'!E31,'2-12 續'!E34,'2-12 續'!E37,'2-12 續'!E40)</f>
        <v>37637</v>
      </c>
      <c r="F34" s="589">
        <f>SUM(F37,'2-12 續'!F7,'2-12 續'!F10,'2-12 續'!F13,'2-12 續'!F16,'2-12 續'!F19,'2-12 續'!F22,'2-12 續'!F25,'2-12 續'!F28,'2-12 續'!F31,'2-12 續'!F34,'2-12 續'!F37,'2-12 續'!F40)</f>
        <v>39006</v>
      </c>
      <c r="G34" s="589">
        <f>SUM(G37,'2-12 續'!G7,'2-12 續'!G10,'2-12 續'!G13,'2-12 續'!G16,'2-12 續'!G19,'2-12 續'!G22,'2-12 續'!G25,'2-12 續'!G28,'2-12 續'!G31,'2-12 續'!G34,'2-12 續'!G37,'2-12 續'!G40)</f>
        <v>20978</v>
      </c>
      <c r="H34" s="589">
        <f>SUM(H37,'2-12 續'!H7,'2-12 續'!H10,'2-12 續'!H13,'2-12 續'!H16,'2-12 續'!H19,'2-12 續'!H22,'2-12 續'!H25,'2-12 續'!H28,'2-12 續'!H31,'2-12 續'!H34,'2-12 續'!H37,'2-12 續'!H40)</f>
        <v>18028</v>
      </c>
      <c r="I34" s="589">
        <f>SUM(I37,'2-12 續'!I7,'2-12 續'!I10,'2-12 續'!I13,'2-12 續'!I16,'2-12 續'!I19,'2-12 續'!I22,'2-12 續'!I25,'2-12 續'!I28,'2-12 續'!I31,'2-12 續'!I34,'2-12 續'!I37,'2-12 續'!I40)</f>
        <v>23243</v>
      </c>
      <c r="J34" s="589">
        <f>SUM(J37,'2-12 續'!J7,'2-12 續'!J10,'2-12 續'!J13,'2-12 續'!J16,'2-12 續'!J19,'2-12 續'!J22,'2-12 續'!J25,'2-12 續'!J28,'2-12 續'!J31,'2-12 續'!J34,'2-12 續'!J37,'2-12 續'!J40)</f>
        <v>10328</v>
      </c>
      <c r="K34" s="589">
        <f>SUM(K37,'2-12 續'!K7,'2-12 續'!K10,'2-12 續'!K13,'2-12 續'!K16,'2-12 續'!K19,'2-12 續'!K22,'2-12 續'!K25,'2-12 續'!K28,'2-12 續'!K31,'2-12 續'!K34,'2-12 續'!K37,'2-12 續'!K40)</f>
        <v>12915</v>
      </c>
      <c r="L34" s="589">
        <f>SUM(L37,'2-12 續'!L7,'2-12 續'!L10,'2-12 續'!L13,'2-12 續'!L16,'2-12 續'!L19,'2-12 續'!L22,'2-12 續'!L25,'2-12 續'!L28,'2-12 續'!L31,'2-12 續'!L34,'2-12 續'!L37,'2-12 續'!L40)</f>
        <v>7202</v>
      </c>
      <c r="M34" s="589">
        <f>SUM(M37,'2-12 續'!M7,'2-12 續'!M10,'2-12 續'!M13,'2-12 續'!M16,'2-12 續'!M19,'2-12 續'!M22,'2-12 續'!M25,'2-12 續'!M28,'2-12 續'!M31,'2-12 續'!M34,'2-12 續'!M37,'2-12 續'!M40)</f>
        <v>2865</v>
      </c>
      <c r="N34" s="589">
        <f>SUM(N37,'2-12 續'!N7,'2-12 續'!N10,'2-12 續'!N13,'2-12 續'!N16,'2-12 續'!N19,'2-12 續'!N22,'2-12 續'!N25,'2-12 續'!N28,'2-12 續'!N31,'2-12 續'!N34,'2-12 續'!N37,'2-12 續'!N40)</f>
        <v>4337</v>
      </c>
      <c r="O34" s="589">
        <f>SUM(O37,'2-12 續'!O7,'2-12 續'!O10,'2-12 續'!O13,'2-12 續'!O16,'2-12 續'!O19,'2-12 續'!O22,'2-12 續'!O25,'2-12 續'!O28,'2-12 續'!O31,'2-12 續'!O34,'2-12 續'!O37,'2-12 續'!O40)</f>
        <v>2689</v>
      </c>
      <c r="P34" s="589">
        <f>SUM(P37,'2-12 續'!P7,'2-12 續'!P10,'2-12 續'!P13,'2-12 續'!P16,'2-12 續'!P19,'2-12 續'!P22,'2-12 續'!P25,'2-12 續'!P28,'2-12 續'!P31,'2-12 續'!P34,'2-12 續'!P37,'2-12 續'!P40)</f>
        <v>332</v>
      </c>
      <c r="Q34" s="589">
        <f>SUM(Q37,'2-12 續'!Q7,'2-12 續'!Q10,'2-12 續'!Q13,'2-12 續'!Q16,'2-12 續'!Q19,'2-12 續'!Q22,'2-12 續'!Q25,'2-12 續'!Q28,'2-12 續'!Q31,'2-12 續'!Q34,'2-12 續'!Q37,'2-12 續'!Q40)</f>
        <v>2357</v>
      </c>
      <c r="R34" s="588"/>
      <c r="S34" s="588"/>
      <c r="T34" s="375"/>
      <c r="U34" s="588"/>
      <c r="V34" s="588"/>
      <c r="W34" s="375"/>
      <c r="X34" s="375"/>
    </row>
    <row r="35" spans="1:24" s="591" customFormat="1" ht="19.149999999999999" customHeight="1" x14ac:dyDescent="0.25">
      <c r="A35" s="726"/>
      <c r="B35" s="393" t="s">
        <v>486</v>
      </c>
      <c r="C35" s="590">
        <f>SUM(C38,'2-12 續'!C8,'2-12 續'!C11,'2-12 續'!C14,'2-12 續'!C17,'2-12 續'!C20,'2-12 續'!C23,'2-12 續'!C26,'2-12 續'!C29,'2-12 續'!C32,'2-12 續'!C35,'2-12 續'!C38,'2-12 續'!C41)</f>
        <v>39758</v>
      </c>
      <c r="D35" s="589">
        <f>SUM(D38,'2-12 續'!D8,'2-12 續'!D11,'2-12 續'!D14,'2-12 續'!D17,'2-12 續'!D20,'2-12 續'!D23,'2-12 續'!D26,'2-12 續'!D29,'2-12 續'!D32,'2-12 續'!D35,'2-12 續'!D38,'2-12 續'!D41)</f>
        <v>19466</v>
      </c>
      <c r="E35" s="589">
        <f>SUM(E38,'2-12 續'!E8,'2-12 續'!E11,'2-12 續'!E14,'2-12 續'!E17,'2-12 續'!E20,'2-12 續'!E23,'2-12 續'!E26,'2-12 續'!E29,'2-12 續'!E32,'2-12 續'!E35,'2-12 續'!E38,'2-12 續'!E41)</f>
        <v>20292</v>
      </c>
      <c r="F35" s="589">
        <f>SUM(F38,'2-12 續'!F8,'2-12 續'!F11,'2-12 續'!F14,'2-12 續'!F17,'2-12 續'!F20,'2-12 續'!F23,'2-12 續'!F26,'2-12 續'!F29,'2-12 續'!F32,'2-12 續'!F35,'2-12 續'!F38,'2-12 續'!F41)</f>
        <v>21414</v>
      </c>
      <c r="G35" s="589">
        <f>SUM(G38,'2-12 續'!G8,'2-12 續'!G11,'2-12 續'!G14,'2-12 續'!G17,'2-12 續'!G20,'2-12 續'!G23,'2-12 續'!G26,'2-12 續'!G29,'2-12 續'!G32,'2-12 續'!G35,'2-12 續'!G38,'2-12 續'!G41)</f>
        <v>11627</v>
      </c>
      <c r="H35" s="589">
        <f>SUM(H38,'2-12 續'!H8,'2-12 續'!H11,'2-12 續'!H14,'2-12 續'!H17,'2-12 續'!H20,'2-12 續'!H23,'2-12 續'!H26,'2-12 續'!H29,'2-12 續'!H32,'2-12 續'!H35,'2-12 續'!H38,'2-12 續'!H41)</f>
        <v>9787</v>
      </c>
      <c r="I35" s="589">
        <f>SUM(I38,'2-12 續'!I8,'2-12 續'!I11,'2-12 續'!I14,'2-12 續'!I17,'2-12 續'!I20,'2-12 續'!I23,'2-12 續'!I26,'2-12 續'!I29,'2-12 續'!I32,'2-12 續'!I35,'2-12 續'!I38,'2-12 續'!I41)</f>
        <v>12990</v>
      </c>
      <c r="J35" s="589">
        <f>SUM(J38,'2-12 續'!J8,'2-12 續'!J11,'2-12 續'!J14,'2-12 續'!J17,'2-12 續'!J20,'2-12 續'!J23,'2-12 續'!J26,'2-12 續'!J29,'2-12 續'!J32,'2-12 續'!J35,'2-12 續'!J38,'2-12 續'!J41)</f>
        <v>5934</v>
      </c>
      <c r="K35" s="589">
        <f>SUM(K38,'2-12 續'!K8,'2-12 續'!K11,'2-12 續'!K14,'2-12 續'!K17,'2-12 續'!K20,'2-12 續'!K23,'2-12 續'!K26,'2-12 續'!K29,'2-12 續'!K32,'2-12 續'!K35,'2-12 續'!K38,'2-12 續'!K41)</f>
        <v>7056</v>
      </c>
      <c r="L35" s="589">
        <f>SUM(L38,'2-12 續'!L8,'2-12 續'!L11,'2-12 續'!L14,'2-12 續'!L17,'2-12 續'!L20,'2-12 續'!L23,'2-12 續'!L26,'2-12 續'!L29,'2-12 續'!L32,'2-12 續'!L35,'2-12 續'!L38,'2-12 續'!L41)</f>
        <v>4176</v>
      </c>
      <c r="M35" s="589">
        <f>SUM(M38,'2-12 續'!M8,'2-12 續'!M11,'2-12 續'!M14,'2-12 續'!M17,'2-12 續'!M20,'2-12 續'!M23,'2-12 續'!M26,'2-12 續'!M29,'2-12 續'!M32,'2-12 續'!M35,'2-12 續'!M38,'2-12 續'!M41)</f>
        <v>1734</v>
      </c>
      <c r="N35" s="589">
        <f>SUM(N38,'2-12 續'!N8,'2-12 續'!N11,'2-12 續'!N14,'2-12 續'!N17,'2-12 續'!N20,'2-12 續'!N23,'2-12 續'!N26,'2-12 續'!N29,'2-12 續'!N32,'2-12 續'!N35,'2-12 續'!N38,'2-12 續'!N41)</f>
        <v>2442</v>
      </c>
      <c r="O35" s="589">
        <f>SUM(O38,'2-12 續'!O8,'2-12 續'!O11,'2-12 續'!O14,'2-12 續'!O17,'2-12 續'!O20,'2-12 續'!O23,'2-12 續'!O26,'2-12 續'!O29,'2-12 續'!O32,'2-12 續'!O35,'2-12 續'!O38,'2-12 續'!O41)</f>
        <v>1178</v>
      </c>
      <c r="P35" s="589">
        <f>SUM(P38,'2-12 續'!P8,'2-12 續'!P11,'2-12 續'!P14,'2-12 續'!P17,'2-12 續'!P20,'2-12 續'!P23,'2-12 續'!P26,'2-12 續'!P29,'2-12 續'!P32,'2-12 續'!P35,'2-12 續'!P38,'2-12 續'!P41)</f>
        <v>171</v>
      </c>
      <c r="Q35" s="589">
        <f>SUM(Q38,'2-12 續'!Q8,'2-12 續'!Q11,'2-12 續'!Q14,'2-12 續'!Q17,'2-12 續'!Q20,'2-12 續'!Q23,'2-12 續'!Q26,'2-12 續'!Q29,'2-12 續'!Q32,'2-12 續'!Q35,'2-12 續'!Q38,'2-12 續'!Q41)</f>
        <v>1007</v>
      </c>
      <c r="R35" s="588"/>
      <c r="S35" s="588"/>
      <c r="T35" s="375"/>
      <c r="U35" s="588"/>
      <c r="V35" s="588"/>
      <c r="W35" s="375"/>
      <c r="X35" s="375"/>
    </row>
    <row r="36" spans="1:24" s="591" customFormat="1" ht="19.149999999999999" customHeight="1" x14ac:dyDescent="0.25">
      <c r="A36" s="726"/>
      <c r="B36" s="393" t="s">
        <v>485</v>
      </c>
      <c r="C36" s="590">
        <f>SUM(C39,'2-12 續'!C9,'2-12 續'!C12,'2-12 續'!C15,'2-12 續'!C18,'2-12 續'!C21,'2-12 續'!C24,'2-12 續'!C27,'2-12 續'!C30,'2-12 續'!C33,'2-12 續'!C36,'2-12 續'!C39,'2-12 續'!C42)</f>
        <v>32382</v>
      </c>
      <c r="D36" s="589">
        <f>SUM(D39,'2-12 續'!D9,'2-12 續'!D12,'2-12 續'!D15,'2-12 續'!D18,'2-12 續'!D21,'2-12 續'!D24,'2-12 續'!D27,'2-12 續'!D30,'2-12 續'!D33,'2-12 續'!D36,'2-12 續'!D39,'2-12 續'!D42)</f>
        <v>15037</v>
      </c>
      <c r="E36" s="589">
        <f>SUM(E39,'2-12 續'!E9,'2-12 續'!E12,'2-12 續'!E15,'2-12 續'!E18,'2-12 續'!E21,'2-12 續'!E24,'2-12 續'!E27,'2-12 續'!E30,'2-12 續'!E33,'2-12 續'!E36,'2-12 續'!E39,'2-12 續'!E42)</f>
        <v>17345</v>
      </c>
      <c r="F36" s="589">
        <f>SUM(F39,'2-12 續'!F9,'2-12 續'!F12,'2-12 續'!F15,'2-12 續'!F18,'2-12 續'!F21,'2-12 續'!F24,'2-12 續'!F27,'2-12 續'!F30,'2-12 續'!F33,'2-12 續'!F36,'2-12 續'!F39,'2-12 續'!F42)</f>
        <v>17592</v>
      </c>
      <c r="G36" s="589">
        <f>SUM(G39,'2-12 續'!G9,'2-12 續'!G12,'2-12 續'!G15,'2-12 續'!G18,'2-12 續'!G21,'2-12 續'!G24,'2-12 續'!G27,'2-12 續'!G30,'2-12 續'!G33,'2-12 續'!G36,'2-12 續'!G39,'2-12 續'!G42)</f>
        <v>9351</v>
      </c>
      <c r="H36" s="589">
        <f>SUM(H39,'2-12 續'!H9,'2-12 續'!H12,'2-12 續'!H15,'2-12 續'!H18,'2-12 續'!H21,'2-12 續'!H24,'2-12 續'!H27,'2-12 續'!H30,'2-12 續'!H33,'2-12 續'!H36,'2-12 續'!H39,'2-12 續'!H42)</f>
        <v>8241</v>
      </c>
      <c r="I36" s="589">
        <f>SUM(I39,'2-12 續'!I9,'2-12 續'!I12,'2-12 續'!I15,'2-12 續'!I18,'2-12 續'!I21,'2-12 續'!I24,'2-12 續'!I27,'2-12 續'!I30,'2-12 續'!I33,'2-12 續'!I36,'2-12 續'!I39,'2-12 續'!I42)</f>
        <v>10253</v>
      </c>
      <c r="J36" s="589">
        <f>SUM(J39,'2-12 續'!J9,'2-12 續'!J12,'2-12 續'!J15,'2-12 續'!J18,'2-12 續'!J21,'2-12 續'!J24,'2-12 續'!J27,'2-12 續'!J30,'2-12 續'!J33,'2-12 續'!J36,'2-12 續'!J39,'2-12 續'!J42)</f>
        <v>4394</v>
      </c>
      <c r="K36" s="589">
        <f>SUM(K39,'2-12 續'!K9,'2-12 續'!K12,'2-12 續'!K15,'2-12 續'!K18,'2-12 續'!K21,'2-12 續'!K24,'2-12 續'!K27,'2-12 續'!K30,'2-12 續'!K33,'2-12 續'!K36,'2-12 續'!K39,'2-12 續'!K42)</f>
        <v>5859</v>
      </c>
      <c r="L36" s="589">
        <f>SUM(L39,'2-12 續'!L9,'2-12 續'!L12,'2-12 續'!L15,'2-12 續'!L18,'2-12 續'!L21,'2-12 續'!L24,'2-12 續'!L27,'2-12 續'!L30,'2-12 續'!L33,'2-12 續'!L36,'2-12 續'!L39,'2-12 續'!L42)</f>
        <v>3026</v>
      </c>
      <c r="M36" s="589">
        <f>SUM(M39,'2-12 續'!M9,'2-12 續'!M12,'2-12 續'!M15,'2-12 續'!M18,'2-12 續'!M21,'2-12 續'!M24,'2-12 續'!M27,'2-12 續'!M30,'2-12 續'!M33,'2-12 續'!M36,'2-12 續'!M39,'2-12 續'!M42)</f>
        <v>1131</v>
      </c>
      <c r="N36" s="589">
        <f>SUM(N39,'2-12 續'!N9,'2-12 續'!N12,'2-12 續'!N15,'2-12 續'!N18,'2-12 續'!N21,'2-12 續'!N24,'2-12 續'!N27,'2-12 續'!N30,'2-12 續'!N33,'2-12 續'!N36,'2-12 續'!N39,'2-12 續'!N42)</f>
        <v>1895</v>
      </c>
      <c r="O36" s="589">
        <f>SUM(O39,'2-12 續'!O9,'2-12 續'!O12,'2-12 續'!O15,'2-12 續'!O18,'2-12 續'!O21,'2-12 續'!O24,'2-12 續'!O27,'2-12 續'!O30,'2-12 續'!O33,'2-12 續'!O36,'2-12 續'!O39,'2-12 續'!O42)</f>
        <v>1511</v>
      </c>
      <c r="P36" s="589">
        <f>SUM(P39,'2-12 續'!P9,'2-12 續'!P12,'2-12 續'!P15,'2-12 續'!P18,'2-12 續'!P21,'2-12 續'!P24,'2-12 續'!P27,'2-12 續'!P30,'2-12 續'!P33,'2-12 續'!P36,'2-12 續'!P39,'2-12 續'!P42)</f>
        <v>161</v>
      </c>
      <c r="Q36" s="589">
        <f>SUM(Q39,'2-12 續'!Q9,'2-12 續'!Q12,'2-12 續'!Q15,'2-12 續'!Q18,'2-12 續'!Q21,'2-12 續'!Q24,'2-12 續'!Q27,'2-12 續'!Q30,'2-12 續'!Q33,'2-12 續'!Q36,'2-12 續'!Q39,'2-12 續'!Q42)</f>
        <v>1350</v>
      </c>
      <c r="R36" s="588"/>
      <c r="S36" s="588"/>
      <c r="T36" s="375"/>
      <c r="U36" s="588"/>
      <c r="V36" s="588"/>
      <c r="W36" s="375"/>
      <c r="X36" s="375"/>
    </row>
    <row r="37" spans="1:24" ht="19.149999999999999" customHeight="1" x14ac:dyDescent="0.25">
      <c r="A37" s="715" t="s">
        <v>670</v>
      </c>
      <c r="B37" s="393" t="s">
        <v>487</v>
      </c>
      <c r="C37" s="590">
        <f t="shared" ref="C37:E39" si="0">SUM(F37,I37,L37,O37)</f>
        <v>7657</v>
      </c>
      <c r="D37" s="589">
        <f t="shared" si="0"/>
        <v>3512</v>
      </c>
      <c r="E37" s="589">
        <f t="shared" si="0"/>
        <v>4145</v>
      </c>
      <c r="F37" s="589">
        <f t="shared" ref="F37:Q37" si="1">SUM(F38:F39)</f>
        <v>4253</v>
      </c>
      <c r="G37" s="589">
        <f t="shared" si="1"/>
        <v>2229</v>
      </c>
      <c r="H37" s="589">
        <f t="shared" si="1"/>
        <v>2024</v>
      </c>
      <c r="I37" s="589">
        <f t="shared" si="1"/>
        <v>2431</v>
      </c>
      <c r="J37" s="589">
        <f t="shared" si="1"/>
        <v>1003</v>
      </c>
      <c r="K37" s="589">
        <f t="shared" si="1"/>
        <v>1428</v>
      </c>
      <c r="L37" s="589">
        <f t="shared" si="1"/>
        <v>770</v>
      </c>
      <c r="M37" s="589">
        <f t="shared" si="1"/>
        <v>262</v>
      </c>
      <c r="N37" s="589">
        <f t="shared" si="1"/>
        <v>508</v>
      </c>
      <c r="O37" s="589">
        <f t="shared" si="1"/>
        <v>203</v>
      </c>
      <c r="P37" s="589">
        <f t="shared" si="1"/>
        <v>18</v>
      </c>
      <c r="Q37" s="589">
        <f t="shared" si="1"/>
        <v>185</v>
      </c>
      <c r="R37" s="588"/>
      <c r="S37" s="588"/>
      <c r="T37" s="375"/>
      <c r="U37" s="588"/>
      <c r="V37" s="588"/>
      <c r="W37" s="375"/>
      <c r="X37" s="375"/>
    </row>
    <row r="38" spans="1:24" s="375" customFormat="1" ht="19.149999999999999" customHeight="1" x14ac:dyDescent="0.25">
      <c r="A38" s="715"/>
      <c r="B38" s="393" t="s">
        <v>486</v>
      </c>
      <c r="C38" s="590">
        <f t="shared" si="0"/>
        <v>5015</v>
      </c>
      <c r="D38" s="589">
        <f t="shared" si="0"/>
        <v>2359</v>
      </c>
      <c r="E38" s="589">
        <f t="shared" si="0"/>
        <v>2656</v>
      </c>
      <c r="F38" s="589">
        <f>SUM(G38:H38)</f>
        <v>2746</v>
      </c>
      <c r="G38" s="589">
        <v>1436</v>
      </c>
      <c r="H38" s="589">
        <v>1310</v>
      </c>
      <c r="I38" s="589">
        <f>SUM(J38:K38)</f>
        <v>1629</v>
      </c>
      <c r="J38" s="589">
        <v>719</v>
      </c>
      <c r="K38" s="589">
        <v>910</v>
      </c>
      <c r="L38" s="589">
        <f>SUM(M38:N38)</f>
        <v>521</v>
      </c>
      <c r="M38" s="589">
        <v>191</v>
      </c>
      <c r="N38" s="589">
        <v>330</v>
      </c>
      <c r="O38" s="589">
        <f>SUM(P38:Q38)</f>
        <v>119</v>
      </c>
      <c r="P38" s="589">
        <v>13</v>
      </c>
      <c r="Q38" s="589">
        <v>106</v>
      </c>
      <c r="R38" s="588"/>
      <c r="S38" s="588"/>
      <c r="U38" s="588"/>
      <c r="V38" s="588"/>
    </row>
    <row r="39" spans="1:24" s="375" customFormat="1" ht="19.149999999999999" customHeight="1" thickBot="1" x14ac:dyDescent="0.3">
      <c r="A39" s="715"/>
      <c r="B39" s="393" t="s">
        <v>485</v>
      </c>
      <c r="C39" s="590">
        <f t="shared" si="0"/>
        <v>2642</v>
      </c>
      <c r="D39" s="589">
        <f t="shared" si="0"/>
        <v>1153</v>
      </c>
      <c r="E39" s="589">
        <f t="shared" si="0"/>
        <v>1489</v>
      </c>
      <c r="F39" s="589">
        <f>SUM(G39:H39)</f>
        <v>1507</v>
      </c>
      <c r="G39" s="589">
        <v>793</v>
      </c>
      <c r="H39" s="589">
        <v>714</v>
      </c>
      <c r="I39" s="589">
        <f>SUM(J39:K39)</f>
        <v>802</v>
      </c>
      <c r="J39" s="589">
        <v>284</v>
      </c>
      <c r="K39" s="589">
        <v>518</v>
      </c>
      <c r="L39" s="589">
        <f>SUM(M39:N39)</f>
        <v>249</v>
      </c>
      <c r="M39" s="589">
        <v>71</v>
      </c>
      <c r="N39" s="589">
        <v>178</v>
      </c>
      <c r="O39" s="589">
        <f>SUM(P39:Q39)</f>
        <v>84</v>
      </c>
      <c r="P39" s="589">
        <v>5</v>
      </c>
      <c r="Q39" s="589">
        <v>79</v>
      </c>
      <c r="R39" s="588"/>
      <c r="S39" s="588"/>
      <c r="U39" s="588"/>
      <c r="V39" s="588"/>
    </row>
    <row r="40" spans="1:24" ht="14.1" customHeight="1" x14ac:dyDescent="0.25">
      <c r="A40" s="587" t="s">
        <v>484</v>
      </c>
      <c r="B40" s="586"/>
      <c r="C40" s="585"/>
      <c r="D40" s="585"/>
      <c r="E40" s="585"/>
      <c r="F40" s="585"/>
      <c r="G40" s="584"/>
      <c r="H40" s="584"/>
      <c r="I40" s="585" t="s">
        <v>90</v>
      </c>
      <c r="J40" s="584"/>
      <c r="K40" s="584"/>
      <c r="L40" s="585"/>
      <c r="M40" s="584"/>
      <c r="N40" s="584"/>
      <c r="O40" s="585"/>
      <c r="P40" s="584"/>
      <c r="Q40" s="584"/>
    </row>
    <row r="41" spans="1:24" ht="14.1" customHeight="1" x14ac:dyDescent="0.25">
      <c r="A41" s="380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</row>
    <row r="42" spans="1:24" x14ac:dyDescent="0.25">
      <c r="D42" s="580"/>
      <c r="H42" s="581"/>
      <c r="I42" s="580"/>
      <c r="N42" s="581"/>
      <c r="O42" s="580"/>
      <c r="P42" s="581"/>
      <c r="Q42" s="581"/>
    </row>
    <row r="43" spans="1:24" x14ac:dyDescent="0.25">
      <c r="D43" s="582"/>
      <c r="F43" s="580"/>
      <c r="G43" s="581"/>
      <c r="H43" s="583"/>
      <c r="I43" s="582"/>
      <c r="J43" s="581"/>
      <c r="N43" s="583"/>
      <c r="O43" s="582"/>
      <c r="P43" s="583"/>
      <c r="Q43" s="583"/>
    </row>
    <row r="44" spans="1:24" x14ac:dyDescent="0.25">
      <c r="D44" s="582"/>
      <c r="E44" s="580"/>
      <c r="F44" s="582"/>
      <c r="G44" s="583"/>
      <c r="H44" s="583"/>
      <c r="I44" s="582"/>
      <c r="J44" s="583"/>
      <c r="K44" s="581"/>
      <c r="L44" s="580"/>
      <c r="N44" s="583"/>
      <c r="O44" s="582"/>
      <c r="P44" s="583"/>
      <c r="Q44" s="583"/>
    </row>
    <row r="45" spans="1:24" x14ac:dyDescent="0.25">
      <c r="D45" s="580"/>
      <c r="E45" s="582"/>
      <c r="F45" s="582"/>
      <c r="G45" s="583"/>
      <c r="H45" s="581"/>
      <c r="I45" s="580"/>
      <c r="J45" s="583"/>
      <c r="K45" s="583"/>
      <c r="L45" s="582"/>
      <c r="N45" s="581"/>
      <c r="O45" s="580"/>
      <c r="P45" s="581"/>
      <c r="Q45" s="581"/>
    </row>
    <row r="46" spans="1:24" x14ac:dyDescent="0.25">
      <c r="D46" s="582"/>
      <c r="E46" s="582"/>
      <c r="F46" s="580"/>
      <c r="G46" s="581"/>
      <c r="H46" s="583"/>
      <c r="I46" s="582"/>
      <c r="J46" s="581"/>
      <c r="K46" s="583"/>
      <c r="L46" s="582"/>
      <c r="N46" s="583"/>
      <c r="O46" s="582"/>
      <c r="P46" s="583"/>
      <c r="Q46" s="583"/>
    </row>
    <row r="47" spans="1:24" x14ac:dyDescent="0.25">
      <c r="D47" s="582"/>
      <c r="E47" s="580"/>
      <c r="F47" s="582"/>
      <c r="G47" s="583"/>
      <c r="H47" s="583"/>
      <c r="I47" s="582"/>
      <c r="J47" s="583"/>
      <c r="K47" s="581"/>
      <c r="L47" s="580"/>
      <c r="N47" s="583"/>
      <c r="O47" s="582"/>
      <c r="P47" s="583"/>
      <c r="Q47" s="583"/>
    </row>
    <row r="48" spans="1:24" x14ac:dyDescent="0.25">
      <c r="D48" s="580"/>
      <c r="E48" s="582"/>
      <c r="F48" s="582"/>
      <c r="G48" s="583"/>
      <c r="H48" s="581"/>
      <c r="I48" s="580"/>
      <c r="J48" s="583"/>
      <c r="K48" s="583"/>
      <c r="L48" s="582"/>
      <c r="N48" s="581"/>
      <c r="O48" s="580"/>
      <c r="P48" s="581"/>
      <c r="Q48" s="581"/>
    </row>
    <row r="49" spans="4:17" x14ac:dyDescent="0.25">
      <c r="D49" s="578"/>
      <c r="E49" s="582"/>
      <c r="F49" s="580"/>
      <c r="G49" s="581"/>
      <c r="H49" s="579"/>
      <c r="I49" s="578"/>
      <c r="J49" s="581"/>
      <c r="K49" s="583"/>
      <c r="L49" s="582"/>
      <c r="N49" s="579"/>
      <c r="O49" s="578"/>
      <c r="P49" s="579"/>
      <c r="Q49" s="579"/>
    </row>
    <row r="50" spans="4:17" x14ac:dyDescent="0.25">
      <c r="D50" s="578"/>
      <c r="E50" s="580"/>
      <c r="F50" s="578"/>
      <c r="G50" s="579"/>
      <c r="H50" s="579"/>
      <c r="I50" s="578"/>
      <c r="J50" s="579"/>
      <c r="K50" s="581"/>
      <c r="L50" s="580"/>
      <c r="N50" s="579"/>
      <c r="O50" s="578"/>
      <c r="P50" s="579"/>
      <c r="Q50" s="579"/>
    </row>
    <row r="51" spans="4:17" x14ac:dyDescent="0.25">
      <c r="E51" s="578"/>
      <c r="F51" s="578"/>
      <c r="G51" s="579"/>
      <c r="J51" s="579"/>
      <c r="K51" s="579"/>
      <c r="L51" s="578"/>
    </row>
    <row r="52" spans="4:17" x14ac:dyDescent="0.25">
      <c r="E52" s="578"/>
      <c r="K52" s="579"/>
      <c r="L52" s="578"/>
    </row>
  </sheetData>
  <sheetProtection selectLockedCells="1" selectUnlockedCells="1"/>
  <mergeCells count="20">
    <mergeCell ref="A2:H2"/>
    <mergeCell ref="I2:Q2"/>
    <mergeCell ref="A4:A5"/>
    <mergeCell ref="B4:B5"/>
    <mergeCell ref="C4:E5"/>
    <mergeCell ref="F4:H5"/>
    <mergeCell ref="I4:K5"/>
    <mergeCell ref="L4:N5"/>
    <mergeCell ref="O4:Q5"/>
    <mergeCell ref="A34:A36"/>
    <mergeCell ref="A37:A39"/>
    <mergeCell ref="A7:A9"/>
    <mergeCell ref="A10:A12"/>
    <mergeCell ref="A13:A15"/>
    <mergeCell ref="A16:A18"/>
    <mergeCell ref="A19:A21"/>
    <mergeCell ref="A28:A30"/>
    <mergeCell ref="A22:A24"/>
    <mergeCell ref="A31:A33"/>
    <mergeCell ref="A25:A2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view="pageBreakPreview" zoomScale="70" zoomScaleNormal="120" zoomScaleSheetLayoutView="70" workbookViewId="0">
      <pane ySplit="5" topLeftCell="A6" activePane="bottomLeft" state="frozen"/>
      <selection pane="bottomLeft" activeCell="B12" sqref="B12"/>
    </sheetView>
  </sheetViews>
  <sheetFormatPr defaultRowHeight="12.75" x14ac:dyDescent="0.25"/>
  <cols>
    <col min="1" max="1" width="14.625" style="64" customWidth="1"/>
    <col min="2" max="2" width="17.625" style="64" customWidth="1"/>
    <col min="3" max="17" width="9.625" style="64" customWidth="1"/>
    <col min="18" max="26" width="8.125" style="64" customWidth="1"/>
    <col min="27" max="16384" width="9" style="64"/>
  </cols>
  <sheetData>
    <row r="1" spans="1:26" s="54" customFormat="1" ht="18" customHeight="1" x14ac:dyDescent="0.25">
      <c r="A1" s="90" t="s">
        <v>340</v>
      </c>
      <c r="B1" s="90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7" t="s">
        <v>0</v>
      </c>
      <c r="R1" s="90"/>
    </row>
    <row r="2" spans="1:26" s="491" customFormat="1" ht="24.95" customHeight="1" x14ac:dyDescent="0.25">
      <c r="A2" s="782" t="s">
        <v>711</v>
      </c>
      <c r="B2" s="782"/>
      <c r="C2" s="782"/>
      <c r="D2" s="782"/>
      <c r="E2" s="782"/>
      <c r="F2" s="782"/>
      <c r="G2" s="782"/>
      <c r="H2" s="782"/>
      <c r="I2" s="782" t="s">
        <v>710</v>
      </c>
      <c r="J2" s="782"/>
      <c r="K2" s="782"/>
      <c r="L2" s="782"/>
      <c r="M2" s="782"/>
      <c r="N2" s="782"/>
      <c r="O2" s="782"/>
      <c r="P2" s="782"/>
      <c r="Q2" s="782"/>
      <c r="R2" s="833"/>
      <c r="S2" s="833"/>
      <c r="T2" s="833"/>
      <c r="U2" s="833"/>
      <c r="V2" s="833"/>
      <c r="W2" s="833"/>
      <c r="X2" s="833"/>
      <c r="Y2" s="833"/>
      <c r="Z2" s="833"/>
    </row>
    <row r="3" spans="1:26" s="379" customFormat="1" ht="15" customHeight="1" thickBot="1" x14ac:dyDescent="0.3">
      <c r="A3" s="380"/>
      <c r="B3" s="609"/>
      <c r="C3" s="608"/>
      <c r="D3" s="608"/>
      <c r="E3" s="608"/>
      <c r="F3" s="608"/>
      <c r="G3" s="446"/>
      <c r="H3" s="606" t="s">
        <v>576</v>
      </c>
      <c r="I3" s="607"/>
      <c r="J3" s="606" t="s">
        <v>687</v>
      </c>
      <c r="K3" s="605"/>
      <c r="L3" s="604"/>
      <c r="M3" s="487"/>
      <c r="N3" s="605"/>
      <c r="O3" s="604"/>
      <c r="P3" s="487"/>
      <c r="Q3" s="93" t="s">
        <v>10</v>
      </c>
    </row>
    <row r="4" spans="1:26" s="379" customFormat="1" ht="18" customHeight="1" x14ac:dyDescent="0.25">
      <c r="A4" s="626" t="s">
        <v>709</v>
      </c>
      <c r="B4" s="834" t="s">
        <v>506</v>
      </c>
      <c r="C4" s="836" t="s">
        <v>708</v>
      </c>
      <c r="D4" s="837"/>
      <c r="E4" s="838"/>
      <c r="F4" s="836" t="s">
        <v>707</v>
      </c>
      <c r="G4" s="837"/>
      <c r="H4" s="838"/>
      <c r="I4" s="837" t="s">
        <v>706</v>
      </c>
      <c r="J4" s="837"/>
      <c r="K4" s="838"/>
      <c r="L4" s="836" t="s">
        <v>705</v>
      </c>
      <c r="M4" s="837"/>
      <c r="N4" s="838"/>
      <c r="O4" s="836" t="s">
        <v>704</v>
      </c>
      <c r="P4" s="837"/>
      <c r="Q4" s="837"/>
    </row>
    <row r="5" spans="1:26" s="379" customFormat="1" ht="16.5" customHeight="1" x14ac:dyDescent="0.25">
      <c r="A5" s="627"/>
      <c r="B5" s="835"/>
      <c r="C5" s="839"/>
      <c r="D5" s="840"/>
      <c r="E5" s="841"/>
      <c r="F5" s="839"/>
      <c r="G5" s="840"/>
      <c r="H5" s="841"/>
      <c r="I5" s="840"/>
      <c r="J5" s="840"/>
      <c r="K5" s="841"/>
      <c r="L5" s="839"/>
      <c r="M5" s="840"/>
      <c r="N5" s="841"/>
      <c r="O5" s="839"/>
      <c r="P5" s="840"/>
      <c r="Q5" s="840"/>
    </row>
    <row r="6" spans="1:26" s="379" customFormat="1" ht="31.5" customHeight="1" thickBot="1" x14ac:dyDescent="0.3">
      <c r="A6" s="348" t="s">
        <v>666</v>
      </c>
      <c r="B6" s="602" t="s">
        <v>557</v>
      </c>
      <c r="C6" s="620" t="s">
        <v>153</v>
      </c>
      <c r="D6" s="620" t="s">
        <v>154</v>
      </c>
      <c r="E6" s="620" t="s">
        <v>155</v>
      </c>
      <c r="F6" s="620" t="s">
        <v>153</v>
      </c>
      <c r="G6" s="619" t="s">
        <v>603</v>
      </c>
      <c r="H6" s="621" t="s">
        <v>681</v>
      </c>
      <c r="I6" s="622" t="s">
        <v>153</v>
      </c>
      <c r="J6" s="619" t="s">
        <v>603</v>
      </c>
      <c r="K6" s="621" t="s">
        <v>681</v>
      </c>
      <c r="L6" s="620" t="s">
        <v>153</v>
      </c>
      <c r="M6" s="619" t="s">
        <v>603</v>
      </c>
      <c r="N6" s="621" t="s">
        <v>681</v>
      </c>
      <c r="O6" s="620" t="s">
        <v>153</v>
      </c>
      <c r="P6" s="619" t="s">
        <v>603</v>
      </c>
      <c r="Q6" s="619" t="s">
        <v>681</v>
      </c>
    </row>
    <row r="7" spans="1:26" s="618" customFormat="1" ht="18.2" customHeight="1" x14ac:dyDescent="0.25">
      <c r="A7" s="843" t="s">
        <v>703</v>
      </c>
      <c r="B7" s="393" t="s">
        <v>487</v>
      </c>
      <c r="C7" s="590">
        <f t="shared" ref="C7:C42" si="0">SUM(F7,I7,L7,O7)</f>
        <v>8746</v>
      </c>
      <c r="D7" s="589">
        <f t="shared" ref="D7:D42" si="1">SUM(G7,J7,M7,P7)</f>
        <v>3930</v>
      </c>
      <c r="E7" s="589">
        <f t="shared" ref="E7:E42" si="2">SUM(H7,K7,N7,Q7)</f>
        <v>4816</v>
      </c>
      <c r="F7" s="589">
        <f t="shared" ref="F7:Q7" si="3">SUM(F8:F9)</f>
        <v>4808</v>
      </c>
      <c r="G7" s="589">
        <f t="shared" si="3"/>
        <v>2529</v>
      </c>
      <c r="H7" s="589">
        <f t="shared" si="3"/>
        <v>2279</v>
      </c>
      <c r="I7" s="589">
        <f t="shared" si="3"/>
        <v>2661</v>
      </c>
      <c r="J7" s="589">
        <f t="shared" si="3"/>
        <v>1073</v>
      </c>
      <c r="K7" s="589">
        <f t="shared" si="3"/>
        <v>1588</v>
      </c>
      <c r="L7" s="589">
        <f t="shared" si="3"/>
        <v>925</v>
      </c>
      <c r="M7" s="589">
        <f t="shared" si="3"/>
        <v>306</v>
      </c>
      <c r="N7" s="589">
        <f t="shared" si="3"/>
        <v>619</v>
      </c>
      <c r="O7" s="589">
        <f t="shared" si="3"/>
        <v>352</v>
      </c>
      <c r="P7" s="589">
        <f t="shared" si="3"/>
        <v>22</v>
      </c>
      <c r="Q7" s="589">
        <f t="shared" si="3"/>
        <v>330</v>
      </c>
      <c r="R7" s="617"/>
      <c r="S7" s="617"/>
      <c r="T7" s="496"/>
      <c r="U7" s="617"/>
      <c r="V7" s="617"/>
      <c r="W7" s="496"/>
      <c r="X7" s="496"/>
    </row>
    <row r="8" spans="1:26" s="496" customFormat="1" ht="18.2" customHeight="1" x14ac:dyDescent="0.25">
      <c r="A8" s="715"/>
      <c r="B8" s="393" t="s">
        <v>486</v>
      </c>
      <c r="C8" s="590">
        <f t="shared" si="0"/>
        <v>5098</v>
      </c>
      <c r="D8" s="589">
        <f t="shared" si="1"/>
        <v>2369</v>
      </c>
      <c r="E8" s="589">
        <f t="shared" si="2"/>
        <v>2729</v>
      </c>
      <c r="F8" s="589">
        <f>SUM(G8:H8)</f>
        <v>2745</v>
      </c>
      <c r="G8" s="589">
        <v>1460</v>
      </c>
      <c r="H8" s="589">
        <v>1285</v>
      </c>
      <c r="I8" s="589">
        <f>SUM(J8:K8)</f>
        <v>1643</v>
      </c>
      <c r="J8" s="589">
        <v>694</v>
      </c>
      <c r="K8" s="589">
        <v>949</v>
      </c>
      <c r="L8" s="589">
        <f>SUM(M8:N8)</f>
        <v>547</v>
      </c>
      <c r="M8" s="589">
        <v>202</v>
      </c>
      <c r="N8" s="589">
        <v>345</v>
      </c>
      <c r="O8" s="589">
        <f>SUM(P8:Q8)</f>
        <v>163</v>
      </c>
      <c r="P8" s="589">
        <v>13</v>
      </c>
      <c r="Q8" s="589">
        <v>150</v>
      </c>
      <c r="R8" s="617"/>
      <c r="S8" s="617"/>
      <c r="U8" s="617"/>
      <c r="V8" s="617"/>
    </row>
    <row r="9" spans="1:26" s="496" customFormat="1" ht="18.2" customHeight="1" x14ac:dyDescent="0.25">
      <c r="A9" s="715"/>
      <c r="B9" s="393" t="s">
        <v>485</v>
      </c>
      <c r="C9" s="590">
        <f t="shared" si="0"/>
        <v>3648</v>
      </c>
      <c r="D9" s="589">
        <f t="shared" si="1"/>
        <v>1561</v>
      </c>
      <c r="E9" s="589">
        <f t="shared" si="2"/>
        <v>2087</v>
      </c>
      <c r="F9" s="589">
        <f>SUM(G9:H9)</f>
        <v>2063</v>
      </c>
      <c r="G9" s="589">
        <v>1069</v>
      </c>
      <c r="H9" s="589">
        <v>994</v>
      </c>
      <c r="I9" s="589">
        <f>SUM(J9:K9)</f>
        <v>1018</v>
      </c>
      <c r="J9" s="589">
        <v>379</v>
      </c>
      <c r="K9" s="589">
        <v>639</v>
      </c>
      <c r="L9" s="589">
        <f>SUM(M9:N9)</f>
        <v>378</v>
      </c>
      <c r="M9" s="589">
        <v>104</v>
      </c>
      <c r="N9" s="589">
        <v>274</v>
      </c>
      <c r="O9" s="589">
        <f>SUM(P9:Q9)</f>
        <v>189</v>
      </c>
      <c r="P9" s="589">
        <v>9</v>
      </c>
      <c r="Q9" s="589">
        <v>180</v>
      </c>
      <c r="R9" s="617"/>
      <c r="S9" s="617"/>
      <c r="U9" s="617"/>
      <c r="V9" s="617"/>
    </row>
    <row r="10" spans="1:26" s="380" customFormat="1" ht="18.2" customHeight="1" x14ac:dyDescent="0.25">
      <c r="A10" s="715" t="s">
        <v>702</v>
      </c>
      <c r="B10" s="393" t="s">
        <v>487</v>
      </c>
      <c r="C10" s="614">
        <f t="shared" si="0"/>
        <v>7204</v>
      </c>
      <c r="D10" s="615">
        <f t="shared" si="1"/>
        <v>3439</v>
      </c>
      <c r="E10" s="615">
        <f t="shared" si="2"/>
        <v>3765</v>
      </c>
      <c r="F10" s="615">
        <f t="shared" ref="F10:Q10" si="4">SUM(F11:F12)</f>
        <v>3975</v>
      </c>
      <c r="G10" s="615">
        <f t="shared" si="4"/>
        <v>2129</v>
      </c>
      <c r="H10" s="615">
        <f t="shared" si="4"/>
        <v>1846</v>
      </c>
      <c r="I10" s="615">
        <f t="shared" si="4"/>
        <v>2262</v>
      </c>
      <c r="J10" s="615">
        <f t="shared" si="4"/>
        <v>989</v>
      </c>
      <c r="K10" s="615">
        <f t="shared" si="4"/>
        <v>1273</v>
      </c>
      <c r="L10" s="615">
        <f t="shared" si="4"/>
        <v>702</v>
      </c>
      <c r="M10" s="615">
        <f t="shared" si="4"/>
        <v>280</v>
      </c>
      <c r="N10" s="615">
        <f t="shared" si="4"/>
        <v>422</v>
      </c>
      <c r="O10" s="615">
        <f t="shared" si="4"/>
        <v>265</v>
      </c>
      <c r="P10" s="615">
        <f t="shared" si="4"/>
        <v>41</v>
      </c>
      <c r="Q10" s="615">
        <f t="shared" si="4"/>
        <v>224</v>
      </c>
    </row>
    <row r="11" spans="1:26" s="379" customFormat="1" ht="18.2" customHeight="1" x14ac:dyDescent="0.25">
      <c r="A11" s="715"/>
      <c r="B11" s="393" t="s">
        <v>701</v>
      </c>
      <c r="C11" s="614">
        <f t="shared" si="0"/>
        <v>3697</v>
      </c>
      <c r="D11" s="589">
        <f t="shared" si="1"/>
        <v>1872</v>
      </c>
      <c r="E11" s="589">
        <f t="shared" si="2"/>
        <v>1825</v>
      </c>
      <c r="F11" s="615">
        <f>SUM(G11:H11)</f>
        <v>1926</v>
      </c>
      <c r="G11" s="615">
        <v>1045</v>
      </c>
      <c r="H11" s="615">
        <v>881</v>
      </c>
      <c r="I11" s="615">
        <f>SUM(J11:K11)</f>
        <v>1243</v>
      </c>
      <c r="J11" s="615">
        <v>617</v>
      </c>
      <c r="K11" s="615">
        <v>626</v>
      </c>
      <c r="L11" s="615">
        <f>SUM(M11:N11)</f>
        <v>383</v>
      </c>
      <c r="M11" s="615">
        <v>180</v>
      </c>
      <c r="N11" s="615">
        <v>203</v>
      </c>
      <c r="O11" s="615">
        <f>SUM(P11:Q11)</f>
        <v>145</v>
      </c>
      <c r="P11" s="615">
        <v>30</v>
      </c>
      <c r="Q11" s="615">
        <v>115</v>
      </c>
      <c r="R11" s="380"/>
      <c r="S11" s="380"/>
      <c r="T11" s="380"/>
      <c r="U11" s="380"/>
      <c r="V11" s="380"/>
      <c r="W11" s="380"/>
      <c r="X11" s="380"/>
    </row>
    <row r="12" spans="1:26" s="379" customFormat="1" ht="18.2" customHeight="1" x14ac:dyDescent="0.25">
      <c r="A12" s="715"/>
      <c r="B12" s="393" t="s">
        <v>700</v>
      </c>
      <c r="C12" s="614">
        <f t="shared" si="0"/>
        <v>3507</v>
      </c>
      <c r="D12" s="589">
        <f t="shared" si="1"/>
        <v>1567</v>
      </c>
      <c r="E12" s="589">
        <f t="shared" si="2"/>
        <v>1940</v>
      </c>
      <c r="F12" s="615">
        <f>SUM(G12:H12)</f>
        <v>2049</v>
      </c>
      <c r="G12" s="615">
        <v>1084</v>
      </c>
      <c r="H12" s="615">
        <v>965</v>
      </c>
      <c r="I12" s="615">
        <f>SUM(J12:K12)</f>
        <v>1019</v>
      </c>
      <c r="J12" s="615">
        <v>372</v>
      </c>
      <c r="K12" s="615">
        <v>647</v>
      </c>
      <c r="L12" s="615">
        <f>SUM(M12:N12)</f>
        <v>319</v>
      </c>
      <c r="M12" s="615">
        <v>100</v>
      </c>
      <c r="N12" s="615">
        <v>219</v>
      </c>
      <c r="O12" s="615">
        <f>SUM(P12:Q12)</f>
        <v>120</v>
      </c>
      <c r="P12" s="615">
        <v>11</v>
      </c>
      <c r="Q12" s="615">
        <v>109</v>
      </c>
      <c r="R12" s="380"/>
      <c r="S12" s="380"/>
      <c r="T12" s="380"/>
      <c r="U12" s="380"/>
      <c r="V12" s="380"/>
      <c r="W12" s="380"/>
      <c r="X12" s="380"/>
    </row>
    <row r="13" spans="1:26" ht="18.2" customHeight="1" x14ac:dyDescent="0.25">
      <c r="A13" s="715" t="s">
        <v>699</v>
      </c>
      <c r="B13" s="393" t="s">
        <v>487</v>
      </c>
      <c r="C13" s="614">
        <f t="shared" si="0"/>
        <v>4315</v>
      </c>
      <c r="D13" s="615">
        <f t="shared" si="1"/>
        <v>2012</v>
      </c>
      <c r="E13" s="615">
        <f t="shared" si="2"/>
        <v>2303</v>
      </c>
      <c r="F13" s="615">
        <f t="shared" ref="F13:Q13" si="5">SUM(F14:F15)</f>
        <v>2437</v>
      </c>
      <c r="G13" s="615">
        <f t="shared" si="5"/>
        <v>1288</v>
      </c>
      <c r="H13" s="615">
        <f t="shared" si="5"/>
        <v>1149</v>
      </c>
      <c r="I13" s="615">
        <f t="shared" si="5"/>
        <v>1307</v>
      </c>
      <c r="J13" s="615">
        <f t="shared" si="5"/>
        <v>533</v>
      </c>
      <c r="K13" s="615">
        <f t="shared" si="5"/>
        <v>774</v>
      </c>
      <c r="L13" s="615">
        <f t="shared" si="5"/>
        <v>449</v>
      </c>
      <c r="M13" s="615">
        <f t="shared" si="5"/>
        <v>173</v>
      </c>
      <c r="N13" s="615">
        <f t="shared" si="5"/>
        <v>276</v>
      </c>
      <c r="O13" s="615">
        <f t="shared" si="5"/>
        <v>122</v>
      </c>
      <c r="P13" s="615">
        <f t="shared" si="5"/>
        <v>18</v>
      </c>
      <c r="Q13" s="615">
        <f t="shared" si="5"/>
        <v>104</v>
      </c>
      <c r="R13" s="380"/>
      <c r="S13" s="380"/>
      <c r="T13" s="380"/>
      <c r="U13" s="380"/>
      <c r="V13" s="380"/>
      <c r="W13" s="380"/>
      <c r="X13" s="380"/>
    </row>
    <row r="14" spans="1:26" s="378" customFormat="1" ht="18.2" customHeight="1" x14ac:dyDescent="0.25">
      <c r="A14" s="715"/>
      <c r="B14" s="393" t="s">
        <v>495</v>
      </c>
      <c r="C14" s="614">
        <f t="shared" si="0"/>
        <v>2564</v>
      </c>
      <c r="D14" s="589">
        <f t="shared" si="1"/>
        <v>1242</v>
      </c>
      <c r="E14" s="589">
        <f t="shared" si="2"/>
        <v>1322</v>
      </c>
      <c r="F14" s="615">
        <f>SUM(G14:H14)</f>
        <v>1436</v>
      </c>
      <c r="G14" s="615">
        <v>779</v>
      </c>
      <c r="H14" s="615">
        <v>657</v>
      </c>
      <c r="I14" s="615">
        <f>SUM(J14:K14)</f>
        <v>761</v>
      </c>
      <c r="J14" s="615">
        <v>329</v>
      </c>
      <c r="K14" s="615">
        <v>432</v>
      </c>
      <c r="L14" s="615">
        <f>SUM(M14:N14)</f>
        <v>302</v>
      </c>
      <c r="M14" s="615">
        <v>123</v>
      </c>
      <c r="N14" s="615">
        <v>179</v>
      </c>
      <c r="O14" s="615">
        <f>SUM(P14:Q14)</f>
        <v>65</v>
      </c>
      <c r="P14" s="616">
        <v>11</v>
      </c>
      <c r="Q14" s="616">
        <v>54</v>
      </c>
      <c r="R14" s="380"/>
      <c r="S14" s="380"/>
      <c r="T14" s="380"/>
      <c r="U14" s="380"/>
      <c r="V14" s="380"/>
      <c r="W14" s="380"/>
      <c r="X14" s="380"/>
    </row>
    <row r="15" spans="1:26" s="378" customFormat="1" ht="18.2" customHeight="1" x14ac:dyDescent="0.25">
      <c r="A15" s="715"/>
      <c r="B15" s="393" t="s">
        <v>494</v>
      </c>
      <c r="C15" s="614">
        <f t="shared" si="0"/>
        <v>1751</v>
      </c>
      <c r="D15" s="589">
        <f t="shared" si="1"/>
        <v>770</v>
      </c>
      <c r="E15" s="589">
        <f t="shared" si="2"/>
        <v>981</v>
      </c>
      <c r="F15" s="615">
        <f>SUM(G15:H15)</f>
        <v>1001</v>
      </c>
      <c r="G15" s="615">
        <v>509</v>
      </c>
      <c r="H15" s="615">
        <v>492</v>
      </c>
      <c r="I15" s="615">
        <f>SUM(J15:K15)</f>
        <v>546</v>
      </c>
      <c r="J15" s="615">
        <v>204</v>
      </c>
      <c r="K15" s="615">
        <v>342</v>
      </c>
      <c r="L15" s="615">
        <f>SUM(M15:N15)</f>
        <v>147</v>
      </c>
      <c r="M15" s="615">
        <v>50</v>
      </c>
      <c r="N15" s="615">
        <v>97</v>
      </c>
      <c r="O15" s="615">
        <f>SUM(P15:Q15)</f>
        <v>57</v>
      </c>
      <c r="P15" s="616">
        <v>7</v>
      </c>
      <c r="Q15" s="616">
        <v>50</v>
      </c>
      <c r="R15" s="380"/>
      <c r="S15" s="380"/>
      <c r="T15" s="380"/>
      <c r="U15" s="380"/>
      <c r="V15" s="380"/>
      <c r="W15" s="380"/>
      <c r="X15" s="380"/>
    </row>
    <row r="16" spans="1:26" ht="18.2" customHeight="1" x14ac:dyDescent="0.25">
      <c r="A16" s="715" t="s">
        <v>698</v>
      </c>
      <c r="B16" s="393" t="s">
        <v>487</v>
      </c>
      <c r="C16" s="614">
        <f t="shared" si="0"/>
        <v>4616</v>
      </c>
      <c r="D16" s="615">
        <f t="shared" si="1"/>
        <v>2197</v>
      </c>
      <c r="E16" s="615">
        <f t="shared" si="2"/>
        <v>2419</v>
      </c>
      <c r="F16" s="615">
        <f t="shared" ref="F16:Q16" si="6">SUM(F17:F18)</f>
        <v>2529</v>
      </c>
      <c r="G16" s="615">
        <f t="shared" si="6"/>
        <v>1336</v>
      </c>
      <c r="H16" s="615">
        <f t="shared" si="6"/>
        <v>1193</v>
      </c>
      <c r="I16" s="615">
        <f t="shared" si="6"/>
        <v>1550</v>
      </c>
      <c r="J16" s="615">
        <f t="shared" si="6"/>
        <v>686</v>
      </c>
      <c r="K16" s="615">
        <f t="shared" si="6"/>
        <v>864</v>
      </c>
      <c r="L16" s="615">
        <f t="shared" si="6"/>
        <v>445</v>
      </c>
      <c r="M16" s="615">
        <f t="shared" si="6"/>
        <v>162</v>
      </c>
      <c r="N16" s="615">
        <f t="shared" si="6"/>
        <v>283</v>
      </c>
      <c r="O16" s="615">
        <f t="shared" si="6"/>
        <v>92</v>
      </c>
      <c r="P16" s="615">
        <f t="shared" si="6"/>
        <v>13</v>
      </c>
      <c r="Q16" s="615">
        <f t="shared" si="6"/>
        <v>79</v>
      </c>
      <c r="R16" s="380"/>
      <c r="S16" s="380"/>
      <c r="T16" s="380"/>
      <c r="U16" s="380"/>
      <c r="V16" s="380"/>
      <c r="W16" s="380"/>
      <c r="X16" s="380"/>
    </row>
    <row r="17" spans="1:24" s="378" customFormat="1" ht="18.2" customHeight="1" x14ac:dyDescent="0.25">
      <c r="A17" s="715"/>
      <c r="B17" s="393" t="s">
        <v>486</v>
      </c>
      <c r="C17" s="614">
        <f t="shared" si="0"/>
        <v>3272</v>
      </c>
      <c r="D17" s="589">
        <f t="shared" si="1"/>
        <v>1590</v>
      </c>
      <c r="E17" s="589">
        <f t="shared" si="2"/>
        <v>1682</v>
      </c>
      <c r="F17" s="615">
        <f>SUM(G17:H17)</f>
        <v>1733</v>
      </c>
      <c r="G17" s="615">
        <v>930</v>
      </c>
      <c r="H17" s="615">
        <v>803</v>
      </c>
      <c r="I17" s="615">
        <f>SUM(J17:K17)</f>
        <v>1132</v>
      </c>
      <c r="J17" s="615">
        <v>518</v>
      </c>
      <c r="K17" s="615">
        <v>614</v>
      </c>
      <c r="L17" s="615">
        <f>SUM(M17:N17)</f>
        <v>346</v>
      </c>
      <c r="M17" s="615">
        <v>132</v>
      </c>
      <c r="N17" s="615">
        <v>214</v>
      </c>
      <c r="O17" s="615">
        <f>SUM(P17:Q17)</f>
        <v>61</v>
      </c>
      <c r="P17" s="616">
        <v>10</v>
      </c>
      <c r="Q17" s="616">
        <v>51</v>
      </c>
      <c r="R17" s="380"/>
      <c r="S17" s="380"/>
      <c r="T17" s="380"/>
      <c r="U17" s="380"/>
      <c r="V17" s="380"/>
      <c r="W17" s="380"/>
      <c r="X17" s="380"/>
    </row>
    <row r="18" spans="1:24" s="378" customFormat="1" ht="18.2" customHeight="1" x14ac:dyDescent="0.25">
      <c r="A18" s="715"/>
      <c r="B18" s="393" t="s">
        <v>485</v>
      </c>
      <c r="C18" s="614">
        <f t="shared" si="0"/>
        <v>1344</v>
      </c>
      <c r="D18" s="589">
        <f t="shared" si="1"/>
        <v>607</v>
      </c>
      <c r="E18" s="589">
        <f t="shared" si="2"/>
        <v>737</v>
      </c>
      <c r="F18" s="615">
        <f>SUM(G18:H18)</f>
        <v>796</v>
      </c>
      <c r="G18" s="615">
        <v>406</v>
      </c>
      <c r="H18" s="615">
        <v>390</v>
      </c>
      <c r="I18" s="615">
        <f>SUM(J18:K18)</f>
        <v>418</v>
      </c>
      <c r="J18" s="615">
        <v>168</v>
      </c>
      <c r="K18" s="615">
        <v>250</v>
      </c>
      <c r="L18" s="615">
        <f>SUM(M18:N18)</f>
        <v>99</v>
      </c>
      <c r="M18" s="615">
        <v>30</v>
      </c>
      <c r="N18" s="615">
        <v>69</v>
      </c>
      <c r="O18" s="615">
        <f>SUM(P18:Q18)</f>
        <v>31</v>
      </c>
      <c r="P18" s="616">
        <v>3</v>
      </c>
      <c r="Q18" s="616">
        <v>28</v>
      </c>
      <c r="R18" s="380"/>
      <c r="S18" s="380"/>
      <c r="T18" s="380"/>
      <c r="U18" s="380"/>
      <c r="V18" s="380"/>
      <c r="W18" s="380"/>
      <c r="X18" s="380"/>
    </row>
    <row r="19" spans="1:24" ht="18.2" customHeight="1" x14ac:dyDescent="0.25">
      <c r="A19" s="715" t="s">
        <v>697</v>
      </c>
      <c r="B19" s="393" t="s">
        <v>487</v>
      </c>
      <c r="C19" s="614">
        <f t="shared" si="0"/>
        <v>3599</v>
      </c>
      <c r="D19" s="615">
        <f t="shared" si="1"/>
        <v>1790</v>
      </c>
      <c r="E19" s="615">
        <f t="shared" si="2"/>
        <v>1809</v>
      </c>
      <c r="F19" s="615">
        <f t="shared" ref="F19:Q19" si="7">SUM(F20:F21)</f>
        <v>1947</v>
      </c>
      <c r="G19" s="615">
        <f t="shared" si="7"/>
        <v>1080</v>
      </c>
      <c r="H19" s="615">
        <f t="shared" si="7"/>
        <v>867</v>
      </c>
      <c r="I19" s="615">
        <f t="shared" si="7"/>
        <v>1179</v>
      </c>
      <c r="J19" s="615">
        <f t="shared" si="7"/>
        <v>529</v>
      </c>
      <c r="K19" s="615">
        <f t="shared" si="7"/>
        <v>650</v>
      </c>
      <c r="L19" s="615">
        <f t="shared" si="7"/>
        <v>385</v>
      </c>
      <c r="M19" s="615">
        <f t="shared" si="7"/>
        <v>164</v>
      </c>
      <c r="N19" s="615">
        <f t="shared" si="7"/>
        <v>221</v>
      </c>
      <c r="O19" s="615">
        <f t="shared" si="7"/>
        <v>88</v>
      </c>
      <c r="P19" s="615">
        <f t="shared" si="7"/>
        <v>17</v>
      </c>
      <c r="Q19" s="615">
        <f t="shared" si="7"/>
        <v>71</v>
      </c>
      <c r="R19" s="380"/>
      <c r="S19" s="380"/>
      <c r="T19" s="380"/>
      <c r="U19" s="380"/>
      <c r="V19" s="380"/>
      <c r="W19" s="380"/>
      <c r="X19" s="380"/>
    </row>
    <row r="20" spans="1:24" s="378" customFormat="1" ht="18.2" customHeight="1" x14ac:dyDescent="0.25">
      <c r="A20" s="715"/>
      <c r="B20" s="393" t="s">
        <v>486</v>
      </c>
      <c r="C20" s="614">
        <f t="shared" si="0"/>
        <v>2690</v>
      </c>
      <c r="D20" s="589">
        <f t="shared" si="1"/>
        <v>1363</v>
      </c>
      <c r="E20" s="589">
        <f t="shared" si="2"/>
        <v>1327</v>
      </c>
      <c r="F20" s="615">
        <f>SUM(G20:H20)</f>
        <v>1435</v>
      </c>
      <c r="G20" s="615">
        <v>797</v>
      </c>
      <c r="H20" s="615">
        <v>638</v>
      </c>
      <c r="I20" s="615">
        <f>SUM(J20:K20)</f>
        <v>882</v>
      </c>
      <c r="J20" s="615">
        <v>415</v>
      </c>
      <c r="K20" s="615">
        <v>467</v>
      </c>
      <c r="L20" s="615">
        <f>SUM(M20:N20)</f>
        <v>298</v>
      </c>
      <c r="M20" s="615">
        <v>137</v>
      </c>
      <c r="N20" s="615">
        <v>161</v>
      </c>
      <c r="O20" s="615">
        <f>SUM(P20:Q20)</f>
        <v>75</v>
      </c>
      <c r="P20" s="616">
        <v>14</v>
      </c>
      <c r="Q20" s="616">
        <v>61</v>
      </c>
      <c r="R20" s="380"/>
      <c r="S20" s="380"/>
      <c r="T20" s="380"/>
      <c r="U20" s="380"/>
      <c r="V20" s="380"/>
      <c r="W20" s="380"/>
      <c r="X20" s="380"/>
    </row>
    <row r="21" spans="1:24" s="378" customFormat="1" ht="18.2" customHeight="1" x14ac:dyDescent="0.25">
      <c r="A21" s="715"/>
      <c r="B21" s="393" t="s">
        <v>485</v>
      </c>
      <c r="C21" s="614">
        <f t="shared" si="0"/>
        <v>909</v>
      </c>
      <c r="D21" s="589">
        <f t="shared" si="1"/>
        <v>427</v>
      </c>
      <c r="E21" s="589">
        <f t="shared" si="2"/>
        <v>482</v>
      </c>
      <c r="F21" s="615">
        <f>SUM(G21:H21)</f>
        <v>512</v>
      </c>
      <c r="G21" s="615">
        <v>283</v>
      </c>
      <c r="H21" s="615">
        <v>229</v>
      </c>
      <c r="I21" s="615">
        <f>SUM(J21:K21)</f>
        <v>297</v>
      </c>
      <c r="J21" s="615">
        <v>114</v>
      </c>
      <c r="K21" s="615">
        <v>183</v>
      </c>
      <c r="L21" s="615">
        <f>SUM(M21:N21)</f>
        <v>87</v>
      </c>
      <c r="M21" s="615">
        <v>27</v>
      </c>
      <c r="N21" s="615">
        <v>60</v>
      </c>
      <c r="O21" s="615">
        <f>SUM(P21:Q21)</f>
        <v>13</v>
      </c>
      <c r="P21" s="616">
        <v>3</v>
      </c>
      <c r="Q21" s="616">
        <v>10</v>
      </c>
      <c r="R21" s="380"/>
      <c r="S21" s="380"/>
      <c r="T21" s="380"/>
      <c r="U21" s="380"/>
      <c r="V21" s="380"/>
      <c r="W21" s="380"/>
      <c r="X21" s="380"/>
    </row>
    <row r="22" spans="1:24" ht="18.2" customHeight="1" x14ac:dyDescent="0.25">
      <c r="A22" s="715" t="s">
        <v>696</v>
      </c>
      <c r="B22" s="393" t="s">
        <v>487</v>
      </c>
      <c r="C22" s="614">
        <f t="shared" si="0"/>
        <v>7227</v>
      </c>
      <c r="D22" s="615">
        <f t="shared" si="1"/>
        <v>3549</v>
      </c>
      <c r="E22" s="615">
        <f t="shared" si="2"/>
        <v>3678</v>
      </c>
      <c r="F22" s="615">
        <f t="shared" ref="F22:Q22" si="8">SUM(F23:F24)</f>
        <v>4036</v>
      </c>
      <c r="G22" s="615">
        <f t="shared" si="8"/>
        <v>2208</v>
      </c>
      <c r="H22" s="615">
        <f t="shared" si="8"/>
        <v>1828</v>
      </c>
      <c r="I22" s="615">
        <f t="shared" si="8"/>
        <v>2283</v>
      </c>
      <c r="J22" s="615">
        <f t="shared" si="8"/>
        <v>1039</v>
      </c>
      <c r="K22" s="615">
        <f t="shared" si="8"/>
        <v>1244</v>
      </c>
      <c r="L22" s="615">
        <f t="shared" si="8"/>
        <v>702</v>
      </c>
      <c r="M22" s="615">
        <f t="shared" si="8"/>
        <v>281</v>
      </c>
      <c r="N22" s="615">
        <f t="shared" si="8"/>
        <v>421</v>
      </c>
      <c r="O22" s="615">
        <f t="shared" si="8"/>
        <v>206</v>
      </c>
      <c r="P22" s="615">
        <f t="shared" si="8"/>
        <v>21</v>
      </c>
      <c r="Q22" s="615">
        <f t="shared" si="8"/>
        <v>185</v>
      </c>
      <c r="R22" s="380"/>
      <c r="S22" s="380"/>
      <c r="T22" s="380"/>
      <c r="U22" s="380"/>
      <c r="V22" s="380"/>
      <c r="W22" s="380"/>
      <c r="X22" s="380"/>
    </row>
    <row r="23" spans="1:24" s="378" customFormat="1" ht="18.2" customHeight="1" x14ac:dyDescent="0.25">
      <c r="A23" s="715"/>
      <c r="B23" s="393" t="s">
        <v>486</v>
      </c>
      <c r="C23" s="614">
        <f t="shared" si="0"/>
        <v>5382</v>
      </c>
      <c r="D23" s="589">
        <f t="shared" si="1"/>
        <v>2750</v>
      </c>
      <c r="E23" s="589">
        <f t="shared" si="2"/>
        <v>2632</v>
      </c>
      <c r="F23" s="615">
        <f>SUM(G23:H23)</f>
        <v>2995</v>
      </c>
      <c r="G23" s="615">
        <v>1670</v>
      </c>
      <c r="H23" s="615">
        <v>1325</v>
      </c>
      <c r="I23" s="615">
        <f>SUM(J23:K23)</f>
        <v>1701</v>
      </c>
      <c r="J23" s="615">
        <v>825</v>
      </c>
      <c r="K23" s="615">
        <v>876</v>
      </c>
      <c r="L23" s="615">
        <f>SUM(M23:N23)</f>
        <v>554</v>
      </c>
      <c r="M23" s="615">
        <v>241</v>
      </c>
      <c r="N23" s="615">
        <v>313</v>
      </c>
      <c r="O23" s="615">
        <f>SUM(P23:Q23)</f>
        <v>132</v>
      </c>
      <c r="P23" s="616">
        <v>14</v>
      </c>
      <c r="Q23" s="616">
        <v>118</v>
      </c>
      <c r="R23" s="380"/>
      <c r="S23" s="380"/>
      <c r="T23" s="380"/>
      <c r="U23" s="380"/>
      <c r="V23" s="380"/>
      <c r="W23" s="380"/>
      <c r="X23" s="380"/>
    </row>
    <row r="24" spans="1:24" s="378" customFormat="1" ht="18.2" customHeight="1" x14ac:dyDescent="0.25">
      <c r="A24" s="715"/>
      <c r="B24" s="393" t="s">
        <v>485</v>
      </c>
      <c r="C24" s="614">
        <f t="shared" si="0"/>
        <v>1845</v>
      </c>
      <c r="D24" s="589">
        <f t="shared" si="1"/>
        <v>799</v>
      </c>
      <c r="E24" s="589">
        <f t="shared" si="2"/>
        <v>1046</v>
      </c>
      <c r="F24" s="615">
        <f>SUM(G24:H24)</f>
        <v>1041</v>
      </c>
      <c r="G24" s="615">
        <v>538</v>
      </c>
      <c r="H24" s="615">
        <v>503</v>
      </c>
      <c r="I24" s="615">
        <f>SUM(J24:K24)</f>
        <v>582</v>
      </c>
      <c r="J24" s="615">
        <v>214</v>
      </c>
      <c r="K24" s="615">
        <v>368</v>
      </c>
      <c r="L24" s="615">
        <f>SUM(M24:N24)</f>
        <v>148</v>
      </c>
      <c r="M24" s="615">
        <v>40</v>
      </c>
      <c r="N24" s="615">
        <v>108</v>
      </c>
      <c r="O24" s="615">
        <f>SUM(P24:Q24)</f>
        <v>74</v>
      </c>
      <c r="P24" s="616">
        <v>7</v>
      </c>
      <c r="Q24" s="616">
        <v>67</v>
      </c>
      <c r="R24" s="380"/>
      <c r="S24" s="380"/>
      <c r="T24" s="380"/>
      <c r="U24" s="380"/>
      <c r="V24" s="380"/>
      <c r="W24" s="380"/>
      <c r="X24" s="380"/>
    </row>
    <row r="25" spans="1:24" ht="18.2" customHeight="1" x14ac:dyDescent="0.25">
      <c r="A25" s="715" t="s">
        <v>695</v>
      </c>
      <c r="B25" s="393" t="s">
        <v>487</v>
      </c>
      <c r="C25" s="614">
        <f t="shared" si="0"/>
        <v>7466</v>
      </c>
      <c r="D25" s="615">
        <f t="shared" si="1"/>
        <v>3531</v>
      </c>
      <c r="E25" s="615">
        <f t="shared" si="2"/>
        <v>3935</v>
      </c>
      <c r="F25" s="615">
        <f t="shared" ref="F25:Q25" si="9">SUM(F26:F27)</f>
        <v>4059</v>
      </c>
      <c r="G25" s="615">
        <f t="shared" si="9"/>
        <v>2197</v>
      </c>
      <c r="H25" s="615">
        <f t="shared" si="9"/>
        <v>1862</v>
      </c>
      <c r="I25" s="615">
        <f t="shared" si="9"/>
        <v>2343</v>
      </c>
      <c r="J25" s="615">
        <f t="shared" si="9"/>
        <v>988</v>
      </c>
      <c r="K25" s="615">
        <f t="shared" si="9"/>
        <v>1355</v>
      </c>
      <c r="L25" s="615">
        <f t="shared" si="9"/>
        <v>777</v>
      </c>
      <c r="M25" s="615">
        <f t="shared" si="9"/>
        <v>316</v>
      </c>
      <c r="N25" s="615">
        <f t="shared" si="9"/>
        <v>461</v>
      </c>
      <c r="O25" s="615">
        <f t="shared" si="9"/>
        <v>287</v>
      </c>
      <c r="P25" s="615">
        <f t="shared" si="9"/>
        <v>30</v>
      </c>
      <c r="Q25" s="615">
        <f t="shared" si="9"/>
        <v>257</v>
      </c>
      <c r="R25" s="380"/>
      <c r="S25" s="380"/>
      <c r="T25" s="380"/>
      <c r="U25" s="380"/>
      <c r="V25" s="380"/>
      <c r="W25" s="380"/>
      <c r="X25" s="380"/>
    </row>
    <row r="26" spans="1:24" s="378" customFormat="1" ht="18.2" customHeight="1" x14ac:dyDescent="0.25">
      <c r="A26" s="715"/>
      <c r="B26" s="393" t="s">
        <v>486</v>
      </c>
      <c r="C26" s="614">
        <f t="shared" si="0"/>
        <v>4864</v>
      </c>
      <c r="D26" s="589">
        <f t="shared" si="1"/>
        <v>2424</v>
      </c>
      <c r="E26" s="589">
        <f t="shared" si="2"/>
        <v>2440</v>
      </c>
      <c r="F26" s="615">
        <f>SUM(G26:H26)</f>
        <v>2588</v>
      </c>
      <c r="G26" s="615">
        <v>1440</v>
      </c>
      <c r="H26" s="615">
        <v>1148</v>
      </c>
      <c r="I26" s="615">
        <f>SUM(J26:K26)</f>
        <v>1586</v>
      </c>
      <c r="J26" s="615">
        <v>729</v>
      </c>
      <c r="K26" s="615">
        <v>857</v>
      </c>
      <c r="L26" s="615">
        <f>SUM(M26:N26)</f>
        <v>540</v>
      </c>
      <c r="M26" s="615">
        <v>237</v>
      </c>
      <c r="N26" s="615">
        <v>303</v>
      </c>
      <c r="O26" s="615">
        <f>SUM(P26:Q26)</f>
        <v>150</v>
      </c>
      <c r="P26" s="616">
        <v>18</v>
      </c>
      <c r="Q26" s="616">
        <v>132</v>
      </c>
      <c r="R26" s="380"/>
      <c r="S26" s="380"/>
      <c r="T26" s="380"/>
      <c r="U26" s="380"/>
      <c r="V26" s="380"/>
      <c r="W26" s="380"/>
      <c r="X26" s="380"/>
    </row>
    <row r="27" spans="1:24" s="378" customFormat="1" ht="18.2" customHeight="1" x14ac:dyDescent="0.25">
      <c r="A27" s="715"/>
      <c r="B27" s="393" t="s">
        <v>485</v>
      </c>
      <c r="C27" s="614">
        <f t="shared" si="0"/>
        <v>2602</v>
      </c>
      <c r="D27" s="589">
        <f t="shared" si="1"/>
        <v>1107</v>
      </c>
      <c r="E27" s="589">
        <f t="shared" si="2"/>
        <v>1495</v>
      </c>
      <c r="F27" s="615">
        <f>SUM(G27:H27)</f>
        <v>1471</v>
      </c>
      <c r="G27" s="615">
        <v>757</v>
      </c>
      <c r="H27" s="615">
        <v>714</v>
      </c>
      <c r="I27" s="615">
        <f>SUM(J27:K27)</f>
        <v>757</v>
      </c>
      <c r="J27" s="615">
        <v>259</v>
      </c>
      <c r="K27" s="615">
        <v>498</v>
      </c>
      <c r="L27" s="615">
        <f>SUM(M27:N27)</f>
        <v>237</v>
      </c>
      <c r="M27" s="615">
        <v>79</v>
      </c>
      <c r="N27" s="615">
        <v>158</v>
      </c>
      <c r="O27" s="615">
        <f>SUM(P27:Q27)</f>
        <v>137</v>
      </c>
      <c r="P27" s="616">
        <v>12</v>
      </c>
      <c r="Q27" s="616">
        <v>125</v>
      </c>
      <c r="R27" s="380"/>
      <c r="S27" s="380"/>
      <c r="T27" s="380"/>
      <c r="U27" s="380"/>
      <c r="V27" s="380"/>
      <c r="W27" s="380"/>
      <c r="X27" s="380"/>
    </row>
    <row r="28" spans="1:24" ht="18.2" customHeight="1" x14ac:dyDescent="0.25">
      <c r="A28" s="715" t="s">
        <v>694</v>
      </c>
      <c r="B28" s="393" t="s">
        <v>487</v>
      </c>
      <c r="C28" s="614">
        <f t="shared" si="0"/>
        <v>3985</v>
      </c>
      <c r="D28" s="615">
        <f t="shared" si="1"/>
        <v>1865</v>
      </c>
      <c r="E28" s="615">
        <f t="shared" si="2"/>
        <v>2120</v>
      </c>
      <c r="F28" s="615">
        <f t="shared" ref="F28:Q28" si="10">SUM(F29:F30)</f>
        <v>2141</v>
      </c>
      <c r="G28" s="615">
        <f t="shared" si="10"/>
        <v>1170</v>
      </c>
      <c r="H28" s="615">
        <f t="shared" si="10"/>
        <v>971</v>
      </c>
      <c r="I28" s="615">
        <f t="shared" si="10"/>
        <v>1255</v>
      </c>
      <c r="J28" s="615">
        <f t="shared" si="10"/>
        <v>536</v>
      </c>
      <c r="K28" s="615">
        <f t="shared" si="10"/>
        <v>719</v>
      </c>
      <c r="L28" s="615">
        <f t="shared" si="10"/>
        <v>382</v>
      </c>
      <c r="M28" s="615">
        <f t="shared" si="10"/>
        <v>142</v>
      </c>
      <c r="N28" s="615">
        <f t="shared" si="10"/>
        <v>240</v>
      </c>
      <c r="O28" s="615">
        <f t="shared" si="10"/>
        <v>207</v>
      </c>
      <c r="P28" s="615">
        <f t="shared" si="10"/>
        <v>17</v>
      </c>
      <c r="Q28" s="615">
        <f t="shared" si="10"/>
        <v>190</v>
      </c>
      <c r="R28" s="380"/>
      <c r="S28" s="380"/>
      <c r="T28" s="380"/>
      <c r="U28" s="380"/>
      <c r="V28" s="380"/>
      <c r="W28" s="380"/>
      <c r="X28" s="380"/>
    </row>
    <row r="29" spans="1:24" s="378" customFormat="1" ht="18.2" customHeight="1" x14ac:dyDescent="0.25">
      <c r="A29" s="715"/>
      <c r="B29" s="393" t="s">
        <v>486</v>
      </c>
      <c r="C29" s="614">
        <f t="shared" si="0"/>
        <v>1879</v>
      </c>
      <c r="D29" s="589">
        <f t="shared" si="1"/>
        <v>934</v>
      </c>
      <c r="E29" s="589">
        <f t="shared" si="2"/>
        <v>945</v>
      </c>
      <c r="F29" s="615">
        <f>SUM(G29:H29)</f>
        <v>969</v>
      </c>
      <c r="G29" s="615">
        <v>552</v>
      </c>
      <c r="H29" s="615">
        <v>417</v>
      </c>
      <c r="I29" s="615">
        <f>SUM(J29:K29)</f>
        <v>633</v>
      </c>
      <c r="J29" s="615">
        <v>292</v>
      </c>
      <c r="K29" s="615">
        <v>341</v>
      </c>
      <c r="L29" s="615">
        <f>SUM(M29:N29)</f>
        <v>187</v>
      </c>
      <c r="M29" s="615">
        <v>78</v>
      </c>
      <c r="N29" s="615">
        <v>109</v>
      </c>
      <c r="O29" s="615">
        <f>SUM(P29:Q29)</f>
        <v>90</v>
      </c>
      <c r="P29" s="616">
        <v>12</v>
      </c>
      <c r="Q29" s="616">
        <v>78</v>
      </c>
      <c r="R29" s="380"/>
      <c r="S29" s="380"/>
      <c r="T29" s="380"/>
      <c r="U29" s="380"/>
      <c r="V29" s="380"/>
      <c r="W29" s="380"/>
      <c r="X29" s="380"/>
    </row>
    <row r="30" spans="1:24" s="378" customFormat="1" ht="18.2" customHeight="1" x14ac:dyDescent="0.25">
      <c r="A30" s="715"/>
      <c r="B30" s="393" t="s">
        <v>485</v>
      </c>
      <c r="C30" s="614">
        <f t="shared" si="0"/>
        <v>2106</v>
      </c>
      <c r="D30" s="589">
        <f t="shared" si="1"/>
        <v>931</v>
      </c>
      <c r="E30" s="589">
        <f t="shared" si="2"/>
        <v>1175</v>
      </c>
      <c r="F30" s="615">
        <f>SUM(G30:H30)</f>
        <v>1172</v>
      </c>
      <c r="G30" s="615">
        <v>618</v>
      </c>
      <c r="H30" s="615">
        <v>554</v>
      </c>
      <c r="I30" s="615">
        <f>SUM(J30:K30)</f>
        <v>622</v>
      </c>
      <c r="J30" s="615">
        <v>244</v>
      </c>
      <c r="K30" s="615">
        <v>378</v>
      </c>
      <c r="L30" s="615">
        <f>SUM(M30:N30)</f>
        <v>195</v>
      </c>
      <c r="M30" s="615">
        <v>64</v>
      </c>
      <c r="N30" s="615">
        <v>131</v>
      </c>
      <c r="O30" s="615">
        <f>SUM(P30:Q30)</f>
        <v>117</v>
      </c>
      <c r="P30" s="616">
        <v>5</v>
      </c>
      <c r="Q30" s="616">
        <v>112</v>
      </c>
      <c r="R30" s="380"/>
      <c r="S30" s="380"/>
      <c r="T30" s="380"/>
      <c r="U30" s="380"/>
      <c r="V30" s="380"/>
      <c r="W30" s="380"/>
      <c r="X30" s="380"/>
    </row>
    <row r="31" spans="1:24" ht="18.2" customHeight="1" x14ac:dyDescent="0.25">
      <c r="A31" s="715" t="s">
        <v>693</v>
      </c>
      <c r="B31" s="393" t="s">
        <v>487</v>
      </c>
      <c r="C31" s="614">
        <f t="shared" si="0"/>
        <v>6629</v>
      </c>
      <c r="D31" s="615">
        <f t="shared" si="1"/>
        <v>3067</v>
      </c>
      <c r="E31" s="615">
        <f t="shared" si="2"/>
        <v>3562</v>
      </c>
      <c r="F31" s="615">
        <f t="shared" ref="F31:Q31" si="11">SUM(F32:F33)</f>
        <v>3653</v>
      </c>
      <c r="G31" s="615">
        <f t="shared" si="11"/>
        <v>1904</v>
      </c>
      <c r="H31" s="615">
        <f t="shared" si="11"/>
        <v>1749</v>
      </c>
      <c r="I31" s="615">
        <f t="shared" si="11"/>
        <v>2043</v>
      </c>
      <c r="J31" s="615">
        <f t="shared" si="11"/>
        <v>881</v>
      </c>
      <c r="K31" s="615">
        <f t="shared" si="11"/>
        <v>1162</v>
      </c>
      <c r="L31" s="615">
        <f t="shared" si="11"/>
        <v>635</v>
      </c>
      <c r="M31" s="615">
        <f t="shared" si="11"/>
        <v>252</v>
      </c>
      <c r="N31" s="615">
        <f t="shared" si="11"/>
        <v>383</v>
      </c>
      <c r="O31" s="615">
        <f t="shared" si="11"/>
        <v>298</v>
      </c>
      <c r="P31" s="615">
        <f t="shared" si="11"/>
        <v>30</v>
      </c>
      <c r="Q31" s="615">
        <f t="shared" si="11"/>
        <v>268</v>
      </c>
      <c r="R31" s="380"/>
      <c r="S31" s="380"/>
      <c r="T31" s="380"/>
      <c r="U31" s="380"/>
      <c r="V31" s="380"/>
      <c r="W31" s="380"/>
      <c r="X31" s="380"/>
    </row>
    <row r="32" spans="1:24" s="378" customFormat="1" ht="18.2" customHeight="1" x14ac:dyDescent="0.25">
      <c r="A32" s="715"/>
      <c r="B32" s="393" t="s">
        <v>486</v>
      </c>
      <c r="C32" s="614">
        <f t="shared" si="0"/>
        <v>3729</v>
      </c>
      <c r="D32" s="589">
        <f t="shared" si="1"/>
        <v>1794</v>
      </c>
      <c r="E32" s="589">
        <f t="shared" si="2"/>
        <v>1935</v>
      </c>
      <c r="F32" s="615">
        <f>SUM(G32:H32)</f>
        <v>2017</v>
      </c>
      <c r="G32" s="615">
        <v>1057</v>
      </c>
      <c r="H32" s="615">
        <v>960</v>
      </c>
      <c r="I32" s="615">
        <f>SUM(J32:K32)</f>
        <v>1200</v>
      </c>
      <c r="J32" s="615">
        <v>548</v>
      </c>
      <c r="K32" s="615">
        <v>652</v>
      </c>
      <c r="L32" s="615">
        <f>SUM(M32:N32)</f>
        <v>378</v>
      </c>
      <c r="M32" s="615">
        <v>163</v>
      </c>
      <c r="N32" s="615">
        <v>215</v>
      </c>
      <c r="O32" s="615">
        <f>SUM(P32:Q32)</f>
        <v>134</v>
      </c>
      <c r="P32" s="616">
        <v>26</v>
      </c>
      <c r="Q32" s="616">
        <v>108</v>
      </c>
      <c r="R32" s="380"/>
      <c r="S32" s="380"/>
      <c r="T32" s="380"/>
      <c r="U32" s="380"/>
      <c r="V32" s="380"/>
      <c r="W32" s="380"/>
      <c r="X32" s="380"/>
    </row>
    <row r="33" spans="1:24" s="378" customFormat="1" ht="18.2" customHeight="1" x14ac:dyDescent="0.25">
      <c r="A33" s="715"/>
      <c r="B33" s="393" t="s">
        <v>485</v>
      </c>
      <c r="C33" s="614">
        <f t="shared" si="0"/>
        <v>2900</v>
      </c>
      <c r="D33" s="589">
        <f t="shared" si="1"/>
        <v>1273</v>
      </c>
      <c r="E33" s="589">
        <f t="shared" si="2"/>
        <v>1627</v>
      </c>
      <c r="F33" s="615">
        <f>SUM(G33:H33)</f>
        <v>1636</v>
      </c>
      <c r="G33" s="615">
        <v>847</v>
      </c>
      <c r="H33" s="615">
        <v>789</v>
      </c>
      <c r="I33" s="615">
        <f>SUM(J33:K33)</f>
        <v>843</v>
      </c>
      <c r="J33" s="615">
        <v>333</v>
      </c>
      <c r="K33" s="615">
        <v>510</v>
      </c>
      <c r="L33" s="615">
        <f>SUM(M33:N33)</f>
        <v>257</v>
      </c>
      <c r="M33" s="615">
        <v>89</v>
      </c>
      <c r="N33" s="615">
        <v>168</v>
      </c>
      <c r="O33" s="615">
        <f>SUM(P33:Q33)</f>
        <v>164</v>
      </c>
      <c r="P33" s="616">
        <v>4</v>
      </c>
      <c r="Q33" s="616">
        <v>160</v>
      </c>
      <c r="R33" s="380"/>
      <c r="S33" s="380"/>
      <c r="T33" s="380"/>
      <c r="U33" s="380"/>
      <c r="V33" s="380"/>
      <c r="W33" s="380"/>
      <c r="X33" s="380"/>
    </row>
    <row r="34" spans="1:24" ht="18.2" customHeight="1" x14ac:dyDescent="0.25">
      <c r="A34" s="715" t="s">
        <v>692</v>
      </c>
      <c r="B34" s="393" t="s">
        <v>487</v>
      </c>
      <c r="C34" s="614">
        <f t="shared" si="0"/>
        <v>717</v>
      </c>
      <c r="D34" s="615">
        <f t="shared" si="1"/>
        <v>337</v>
      </c>
      <c r="E34" s="615">
        <f t="shared" si="2"/>
        <v>380</v>
      </c>
      <c r="F34" s="615">
        <f t="shared" ref="F34:Q34" si="12">SUM(F35:F36)</f>
        <v>401</v>
      </c>
      <c r="G34" s="615">
        <f t="shared" si="12"/>
        <v>224</v>
      </c>
      <c r="H34" s="615">
        <f t="shared" si="12"/>
        <v>177</v>
      </c>
      <c r="I34" s="615">
        <f t="shared" si="12"/>
        <v>239</v>
      </c>
      <c r="J34" s="615">
        <f t="shared" si="12"/>
        <v>94</v>
      </c>
      <c r="K34" s="615">
        <f t="shared" si="12"/>
        <v>145</v>
      </c>
      <c r="L34" s="615">
        <f t="shared" si="12"/>
        <v>56</v>
      </c>
      <c r="M34" s="615">
        <f t="shared" si="12"/>
        <v>17</v>
      </c>
      <c r="N34" s="615">
        <f t="shared" si="12"/>
        <v>39</v>
      </c>
      <c r="O34" s="615">
        <f t="shared" si="12"/>
        <v>21</v>
      </c>
      <c r="P34" s="615">
        <f t="shared" si="12"/>
        <v>2</v>
      </c>
      <c r="Q34" s="615">
        <f t="shared" si="12"/>
        <v>19</v>
      </c>
      <c r="R34" s="380"/>
      <c r="S34" s="380"/>
      <c r="T34" s="380"/>
      <c r="U34" s="380"/>
      <c r="V34" s="380"/>
      <c r="W34" s="380"/>
      <c r="X34" s="380"/>
    </row>
    <row r="35" spans="1:24" s="378" customFormat="1" ht="18.2" customHeight="1" x14ac:dyDescent="0.25">
      <c r="A35" s="715"/>
      <c r="B35" s="393" t="s">
        <v>486</v>
      </c>
      <c r="C35" s="614">
        <f t="shared" si="0"/>
        <v>457</v>
      </c>
      <c r="D35" s="589">
        <f t="shared" si="1"/>
        <v>229</v>
      </c>
      <c r="E35" s="589">
        <f t="shared" si="2"/>
        <v>228</v>
      </c>
      <c r="F35" s="615">
        <f>SUM(G35:H35)</f>
        <v>250</v>
      </c>
      <c r="G35" s="615">
        <v>151</v>
      </c>
      <c r="H35" s="615">
        <v>99</v>
      </c>
      <c r="I35" s="615">
        <f>SUM(J35:K35)</f>
        <v>157</v>
      </c>
      <c r="J35" s="615">
        <v>64</v>
      </c>
      <c r="K35" s="615">
        <v>93</v>
      </c>
      <c r="L35" s="615">
        <f>SUM(M35:N35)</f>
        <v>38</v>
      </c>
      <c r="M35" s="615">
        <v>13</v>
      </c>
      <c r="N35" s="615">
        <v>25</v>
      </c>
      <c r="O35" s="615">
        <f>SUM(P35:Q35)</f>
        <v>12</v>
      </c>
      <c r="P35" s="616">
        <v>1</v>
      </c>
      <c r="Q35" s="616">
        <v>11</v>
      </c>
      <c r="R35" s="380"/>
      <c r="S35" s="380"/>
      <c r="T35" s="380"/>
      <c r="U35" s="380"/>
      <c r="V35" s="380"/>
      <c r="W35" s="380"/>
      <c r="X35" s="380"/>
    </row>
    <row r="36" spans="1:24" s="378" customFormat="1" ht="18.2" customHeight="1" x14ac:dyDescent="0.25">
      <c r="A36" s="715"/>
      <c r="B36" s="393" t="s">
        <v>485</v>
      </c>
      <c r="C36" s="614">
        <f t="shared" si="0"/>
        <v>260</v>
      </c>
      <c r="D36" s="589">
        <f t="shared" si="1"/>
        <v>108</v>
      </c>
      <c r="E36" s="589">
        <f t="shared" si="2"/>
        <v>152</v>
      </c>
      <c r="F36" s="615">
        <f>SUM(G36:H36)</f>
        <v>151</v>
      </c>
      <c r="G36" s="615">
        <v>73</v>
      </c>
      <c r="H36" s="615">
        <v>78</v>
      </c>
      <c r="I36" s="615">
        <f>SUM(J36:K36)</f>
        <v>82</v>
      </c>
      <c r="J36" s="615">
        <v>30</v>
      </c>
      <c r="K36" s="615">
        <v>52</v>
      </c>
      <c r="L36" s="615">
        <f>SUM(M36:N36)</f>
        <v>18</v>
      </c>
      <c r="M36" s="615">
        <v>4</v>
      </c>
      <c r="N36" s="615">
        <v>14</v>
      </c>
      <c r="O36" s="615">
        <f>SUM(P36:Q36)</f>
        <v>9</v>
      </c>
      <c r="P36" s="616">
        <v>1</v>
      </c>
      <c r="Q36" s="616">
        <v>8</v>
      </c>
      <c r="R36" s="380"/>
      <c r="S36" s="380"/>
      <c r="T36" s="380"/>
      <c r="U36" s="380"/>
      <c r="V36" s="380"/>
      <c r="W36" s="380"/>
      <c r="X36" s="380"/>
    </row>
    <row r="37" spans="1:24" ht="18.2" customHeight="1" x14ac:dyDescent="0.25">
      <c r="A37" s="715" t="s">
        <v>691</v>
      </c>
      <c r="B37" s="393" t="s">
        <v>487</v>
      </c>
      <c r="C37" s="614">
        <f t="shared" si="0"/>
        <v>1749</v>
      </c>
      <c r="D37" s="615">
        <f t="shared" si="1"/>
        <v>850</v>
      </c>
      <c r="E37" s="615">
        <f t="shared" si="2"/>
        <v>899</v>
      </c>
      <c r="F37" s="615">
        <f t="shared" ref="F37:Q37" si="13">SUM(F38:F39)</f>
        <v>963</v>
      </c>
      <c r="G37" s="615">
        <f t="shared" si="13"/>
        <v>522</v>
      </c>
      <c r="H37" s="615">
        <f t="shared" si="13"/>
        <v>441</v>
      </c>
      <c r="I37" s="615">
        <f t="shared" si="13"/>
        <v>611</v>
      </c>
      <c r="J37" s="615">
        <f t="shared" si="13"/>
        <v>270</v>
      </c>
      <c r="K37" s="615">
        <f t="shared" si="13"/>
        <v>341</v>
      </c>
      <c r="L37" s="615">
        <f t="shared" si="13"/>
        <v>132</v>
      </c>
      <c r="M37" s="615">
        <f t="shared" si="13"/>
        <v>51</v>
      </c>
      <c r="N37" s="615">
        <f t="shared" si="13"/>
        <v>81</v>
      </c>
      <c r="O37" s="615">
        <f t="shared" si="13"/>
        <v>43</v>
      </c>
      <c r="P37" s="615">
        <f t="shared" si="13"/>
        <v>7</v>
      </c>
      <c r="Q37" s="615">
        <f t="shared" si="13"/>
        <v>36</v>
      </c>
      <c r="R37" s="380"/>
      <c r="S37" s="380"/>
      <c r="T37" s="380"/>
      <c r="U37" s="380"/>
      <c r="V37" s="380"/>
      <c r="W37" s="380"/>
      <c r="X37" s="380"/>
    </row>
    <row r="38" spans="1:24" s="378" customFormat="1" ht="18.2" customHeight="1" x14ac:dyDescent="0.25">
      <c r="A38" s="715"/>
      <c r="B38" s="393" t="s">
        <v>486</v>
      </c>
      <c r="C38" s="614">
        <f t="shared" si="0"/>
        <v>911</v>
      </c>
      <c r="D38" s="589">
        <f t="shared" si="1"/>
        <v>456</v>
      </c>
      <c r="E38" s="589">
        <f t="shared" si="2"/>
        <v>455</v>
      </c>
      <c r="F38" s="615">
        <f>SUM(G38:H38)</f>
        <v>490</v>
      </c>
      <c r="G38" s="615">
        <v>265</v>
      </c>
      <c r="H38" s="615">
        <v>225</v>
      </c>
      <c r="I38" s="615">
        <f>SUM(J38:K38)</f>
        <v>326</v>
      </c>
      <c r="J38" s="615">
        <v>154</v>
      </c>
      <c r="K38" s="615">
        <v>172</v>
      </c>
      <c r="L38" s="615">
        <f>SUM(M38:N38)</f>
        <v>71</v>
      </c>
      <c r="M38" s="615">
        <v>30</v>
      </c>
      <c r="N38" s="615">
        <v>41</v>
      </c>
      <c r="O38" s="615">
        <f>SUM(P38:Q38)</f>
        <v>24</v>
      </c>
      <c r="P38" s="616">
        <v>7</v>
      </c>
      <c r="Q38" s="616">
        <v>17</v>
      </c>
      <c r="R38" s="380"/>
      <c r="S38" s="380"/>
      <c r="T38" s="380"/>
      <c r="U38" s="380"/>
      <c r="V38" s="380"/>
      <c r="W38" s="380"/>
      <c r="X38" s="380"/>
    </row>
    <row r="39" spans="1:24" s="378" customFormat="1" ht="18.2" customHeight="1" x14ac:dyDescent="0.25">
      <c r="A39" s="715"/>
      <c r="B39" s="393" t="s">
        <v>485</v>
      </c>
      <c r="C39" s="614">
        <f t="shared" si="0"/>
        <v>838</v>
      </c>
      <c r="D39" s="589">
        <f t="shared" si="1"/>
        <v>394</v>
      </c>
      <c r="E39" s="589">
        <f t="shared" si="2"/>
        <v>444</v>
      </c>
      <c r="F39" s="615">
        <f>SUM(G39:H39)</f>
        <v>473</v>
      </c>
      <c r="G39" s="615">
        <v>257</v>
      </c>
      <c r="H39" s="615">
        <v>216</v>
      </c>
      <c r="I39" s="615">
        <f>SUM(J39:K39)</f>
        <v>285</v>
      </c>
      <c r="J39" s="615">
        <v>116</v>
      </c>
      <c r="K39" s="615">
        <v>169</v>
      </c>
      <c r="L39" s="615">
        <f>SUM(M39:N39)</f>
        <v>61</v>
      </c>
      <c r="M39" s="615">
        <v>21</v>
      </c>
      <c r="N39" s="615">
        <v>40</v>
      </c>
      <c r="O39" s="615">
        <f>SUM(P39:Q39)</f>
        <v>19</v>
      </c>
      <c r="P39" s="616">
        <v>0</v>
      </c>
      <c r="Q39" s="616">
        <v>19</v>
      </c>
      <c r="R39" s="380"/>
      <c r="S39" s="380"/>
      <c r="T39" s="380"/>
      <c r="U39" s="380"/>
      <c r="V39" s="380"/>
      <c r="W39" s="380"/>
      <c r="X39" s="380"/>
    </row>
    <row r="40" spans="1:24" ht="18.2" customHeight="1" x14ac:dyDescent="0.25">
      <c r="A40" s="715" t="s">
        <v>690</v>
      </c>
      <c r="B40" s="393" t="s">
        <v>487</v>
      </c>
      <c r="C40" s="614">
        <f t="shared" si="0"/>
        <v>8230</v>
      </c>
      <c r="D40" s="615">
        <f t="shared" si="1"/>
        <v>4424</v>
      </c>
      <c r="E40" s="615">
        <f t="shared" si="2"/>
        <v>3806</v>
      </c>
      <c r="F40" s="615">
        <f t="shared" ref="F40:Q40" si="14">SUM(F41:F42)</f>
        <v>3804</v>
      </c>
      <c r="G40" s="615">
        <f t="shared" si="14"/>
        <v>2162</v>
      </c>
      <c r="H40" s="615">
        <f t="shared" si="14"/>
        <v>1642</v>
      </c>
      <c r="I40" s="615">
        <f t="shared" si="14"/>
        <v>3079</v>
      </c>
      <c r="J40" s="615">
        <f t="shared" si="14"/>
        <v>1707</v>
      </c>
      <c r="K40" s="615">
        <f t="shared" si="14"/>
        <v>1372</v>
      </c>
      <c r="L40" s="615">
        <f t="shared" si="14"/>
        <v>842</v>
      </c>
      <c r="M40" s="615">
        <f t="shared" si="14"/>
        <v>459</v>
      </c>
      <c r="N40" s="615">
        <f t="shared" si="14"/>
        <v>383</v>
      </c>
      <c r="O40" s="615">
        <f t="shared" si="14"/>
        <v>505</v>
      </c>
      <c r="P40" s="615">
        <f t="shared" si="14"/>
        <v>96</v>
      </c>
      <c r="Q40" s="615">
        <f t="shared" si="14"/>
        <v>409</v>
      </c>
      <c r="R40" s="380"/>
      <c r="S40" s="380"/>
      <c r="T40" s="380"/>
      <c r="U40" s="380"/>
      <c r="V40" s="380"/>
      <c r="W40" s="380"/>
      <c r="X40" s="380"/>
    </row>
    <row r="41" spans="1:24" s="378" customFormat="1" ht="18.2" customHeight="1" x14ac:dyDescent="0.25">
      <c r="A41" s="715"/>
      <c r="B41" s="393" t="s">
        <v>486</v>
      </c>
      <c r="C41" s="614">
        <f t="shared" si="0"/>
        <v>200</v>
      </c>
      <c r="D41" s="589">
        <f t="shared" si="1"/>
        <v>84</v>
      </c>
      <c r="E41" s="589">
        <f t="shared" si="2"/>
        <v>116</v>
      </c>
      <c r="F41" s="613">
        <f>SUM(G41:H41)</f>
        <v>84</v>
      </c>
      <c r="G41" s="613">
        <v>45</v>
      </c>
      <c r="H41" s="613">
        <v>39</v>
      </c>
      <c r="I41" s="613">
        <f>SUM(J41:K41)</f>
        <v>97</v>
      </c>
      <c r="J41" s="613">
        <v>30</v>
      </c>
      <c r="K41" s="613">
        <v>67</v>
      </c>
      <c r="L41" s="613">
        <f>SUM(M41:N41)</f>
        <v>11</v>
      </c>
      <c r="M41" s="613">
        <v>7</v>
      </c>
      <c r="N41" s="613">
        <v>4</v>
      </c>
      <c r="O41" s="613">
        <f>SUM(P41:Q41)</f>
        <v>8</v>
      </c>
      <c r="P41" s="613">
        <v>2</v>
      </c>
      <c r="Q41" s="613">
        <v>6</v>
      </c>
      <c r="R41" s="380"/>
      <c r="S41" s="380"/>
      <c r="T41" s="380"/>
      <c r="U41" s="380"/>
      <c r="V41" s="380"/>
      <c r="W41" s="380"/>
      <c r="X41" s="380"/>
    </row>
    <row r="42" spans="1:24" s="378" customFormat="1" ht="18.2" customHeight="1" thickBot="1" x14ac:dyDescent="0.3">
      <c r="A42" s="842"/>
      <c r="B42" s="387" t="s">
        <v>485</v>
      </c>
      <c r="C42" s="612">
        <f t="shared" si="0"/>
        <v>8030</v>
      </c>
      <c r="D42" s="611">
        <f t="shared" si="1"/>
        <v>4340</v>
      </c>
      <c r="E42" s="611">
        <f t="shared" si="2"/>
        <v>3690</v>
      </c>
      <c r="F42" s="610">
        <f>SUM(G42:H42)</f>
        <v>3720</v>
      </c>
      <c r="G42" s="610">
        <v>2117</v>
      </c>
      <c r="H42" s="610">
        <v>1603</v>
      </c>
      <c r="I42" s="610">
        <f>SUM(J42:K42)</f>
        <v>2982</v>
      </c>
      <c r="J42" s="610">
        <v>1677</v>
      </c>
      <c r="K42" s="610">
        <v>1305</v>
      </c>
      <c r="L42" s="610">
        <f>SUM(M42:N42)</f>
        <v>831</v>
      </c>
      <c r="M42" s="610">
        <v>452</v>
      </c>
      <c r="N42" s="610">
        <v>379</v>
      </c>
      <c r="O42" s="610">
        <f>SUM(P42:Q42)</f>
        <v>497</v>
      </c>
      <c r="P42" s="610">
        <v>94</v>
      </c>
      <c r="Q42" s="610">
        <v>403</v>
      </c>
      <c r="R42" s="380"/>
      <c r="S42" s="380"/>
      <c r="T42" s="380"/>
      <c r="U42" s="380"/>
      <c r="V42" s="380"/>
      <c r="W42" s="380"/>
      <c r="X42" s="380"/>
    </row>
  </sheetData>
  <sheetProtection selectLockedCells="1" selectUnlockedCells="1"/>
  <mergeCells count="22">
    <mergeCell ref="A10:A12"/>
    <mergeCell ref="A28:A30"/>
    <mergeCell ref="A31:A33"/>
    <mergeCell ref="L4:N5"/>
    <mergeCell ref="A37:A39"/>
    <mergeCell ref="A25:A27"/>
    <mergeCell ref="A7:A9"/>
    <mergeCell ref="A40:A42"/>
    <mergeCell ref="A13:A15"/>
    <mergeCell ref="A16:A18"/>
    <mergeCell ref="A19:A21"/>
    <mergeCell ref="A22:A24"/>
    <mergeCell ref="A34:A36"/>
    <mergeCell ref="R2:Z2"/>
    <mergeCell ref="A4:A5"/>
    <mergeCell ref="B4:B5"/>
    <mergeCell ref="C4:E5"/>
    <mergeCell ref="F4:H5"/>
    <mergeCell ref="A2:H2"/>
    <mergeCell ref="I4:K5"/>
    <mergeCell ref="I2:Q2"/>
    <mergeCell ref="O4:Q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20" zoomScaleSheetLayoutView="7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9.875" style="6" customWidth="1"/>
    <col min="2" max="6" width="9.875" style="2" customWidth="1"/>
    <col min="7" max="7" width="9.875" style="7" customWidth="1"/>
    <col min="8" max="8" width="9.875" style="3" customWidth="1"/>
    <col min="9" max="13" width="10.125" style="3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54" customFormat="1" ht="18" customHeight="1" x14ac:dyDescent="0.25">
      <c r="A1" s="90" t="s">
        <v>340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5"/>
      <c r="O1" s="55"/>
      <c r="P1" s="55"/>
      <c r="Q1" s="57" t="s">
        <v>0</v>
      </c>
    </row>
    <row r="2" spans="1:17" s="88" customFormat="1" ht="24.95" customHeight="1" x14ac:dyDescent="0.25">
      <c r="A2" s="640" t="s">
        <v>259</v>
      </c>
      <c r="B2" s="640"/>
      <c r="C2" s="640"/>
      <c r="D2" s="640"/>
      <c r="E2" s="640"/>
      <c r="F2" s="640"/>
      <c r="G2" s="640"/>
      <c r="H2" s="640"/>
      <c r="I2" s="640" t="s">
        <v>89</v>
      </c>
      <c r="J2" s="640"/>
      <c r="K2" s="640"/>
      <c r="L2" s="640"/>
      <c r="M2" s="640"/>
      <c r="N2" s="640"/>
      <c r="O2" s="640"/>
      <c r="P2" s="640"/>
      <c r="Q2" s="640"/>
    </row>
    <row r="3" spans="1:17" s="64" customFormat="1" ht="15.95" customHeight="1" thickBot="1" x14ac:dyDescent="0.3">
      <c r="A3" s="58"/>
      <c r="B3" s="61"/>
      <c r="C3" s="61"/>
      <c r="D3" s="61"/>
      <c r="E3" s="61"/>
      <c r="F3" s="61"/>
      <c r="G3" s="61"/>
      <c r="H3" s="92" t="s">
        <v>187</v>
      </c>
      <c r="J3" s="61"/>
      <c r="K3" s="61"/>
      <c r="L3" s="61"/>
      <c r="M3" s="93"/>
      <c r="N3" s="61"/>
      <c r="O3" s="61"/>
      <c r="P3" s="61"/>
      <c r="Q3" s="93" t="s">
        <v>10</v>
      </c>
    </row>
    <row r="4" spans="1:17" s="64" customFormat="1" ht="18.600000000000001" customHeight="1" x14ac:dyDescent="0.25">
      <c r="A4" s="626" t="s">
        <v>361</v>
      </c>
      <c r="B4" s="641" t="s">
        <v>188</v>
      </c>
      <c r="C4" s="629"/>
      <c r="D4" s="629"/>
      <c r="E4" s="629"/>
      <c r="F4" s="629"/>
      <c r="G4" s="629"/>
      <c r="H4" s="629"/>
      <c r="I4" s="629" t="s">
        <v>24</v>
      </c>
      <c r="J4" s="629"/>
      <c r="K4" s="629"/>
      <c r="L4" s="629"/>
      <c r="M4" s="629"/>
      <c r="N4" s="629"/>
      <c r="O4" s="629"/>
      <c r="P4" s="629"/>
      <c r="Q4" s="630"/>
    </row>
    <row r="5" spans="1:17" s="64" customFormat="1" ht="18.600000000000001" customHeight="1" x14ac:dyDescent="0.25">
      <c r="A5" s="627"/>
      <c r="B5" s="642" t="s">
        <v>172</v>
      </c>
      <c r="C5" s="635"/>
      <c r="D5" s="636"/>
      <c r="E5" s="98" t="s">
        <v>189</v>
      </c>
      <c r="F5" s="639" t="s">
        <v>190</v>
      </c>
      <c r="G5" s="635"/>
      <c r="H5" s="635"/>
      <c r="I5" s="635" t="s">
        <v>25</v>
      </c>
      <c r="J5" s="635"/>
      <c r="K5" s="635"/>
      <c r="L5" s="635"/>
      <c r="M5" s="636"/>
      <c r="N5" s="643" t="s">
        <v>191</v>
      </c>
      <c r="O5" s="299" t="s">
        <v>362</v>
      </c>
      <c r="P5" s="98" t="s">
        <v>192</v>
      </c>
      <c r="Q5" s="98" t="s">
        <v>175</v>
      </c>
    </row>
    <row r="6" spans="1:17" s="64" customFormat="1" ht="18.95" customHeight="1" x14ac:dyDescent="0.25">
      <c r="A6" s="637" t="s">
        <v>13</v>
      </c>
      <c r="B6" s="98" t="s">
        <v>176</v>
      </c>
      <c r="C6" s="98" t="s">
        <v>177</v>
      </c>
      <c r="D6" s="98" t="s">
        <v>178</v>
      </c>
      <c r="E6" s="110"/>
      <c r="F6" s="98" t="s">
        <v>179</v>
      </c>
      <c r="G6" s="98" t="s">
        <v>180</v>
      </c>
      <c r="H6" s="98" t="s">
        <v>181</v>
      </c>
      <c r="I6" s="97" t="s">
        <v>182</v>
      </c>
      <c r="J6" s="97" t="s">
        <v>183</v>
      </c>
      <c r="K6" s="98" t="s">
        <v>184</v>
      </c>
      <c r="L6" s="98" t="s">
        <v>185</v>
      </c>
      <c r="M6" s="299" t="s">
        <v>448</v>
      </c>
      <c r="N6" s="633"/>
      <c r="O6" s="293"/>
      <c r="P6" s="72"/>
      <c r="Q6" s="72"/>
    </row>
    <row r="7" spans="1:17" s="102" customFormat="1" ht="32.1" customHeight="1" thickBot="1" x14ac:dyDescent="0.3">
      <c r="A7" s="638"/>
      <c r="B7" s="301" t="s">
        <v>14</v>
      </c>
      <c r="C7" s="301" t="s">
        <v>15</v>
      </c>
      <c r="D7" s="301" t="s">
        <v>16</v>
      </c>
      <c r="E7" s="302" t="s">
        <v>92</v>
      </c>
      <c r="F7" s="301" t="s">
        <v>17</v>
      </c>
      <c r="G7" s="301" t="s">
        <v>81</v>
      </c>
      <c r="H7" s="301" t="s">
        <v>82</v>
      </c>
      <c r="I7" s="101" t="s">
        <v>83</v>
      </c>
      <c r="J7" s="101" t="s">
        <v>84</v>
      </c>
      <c r="K7" s="301" t="s">
        <v>18</v>
      </c>
      <c r="L7" s="301" t="s">
        <v>19</v>
      </c>
      <c r="M7" s="301" t="s">
        <v>116</v>
      </c>
      <c r="N7" s="301" t="s">
        <v>26</v>
      </c>
      <c r="O7" s="301" t="s">
        <v>117</v>
      </c>
      <c r="P7" s="301" t="s">
        <v>27</v>
      </c>
      <c r="Q7" s="101" t="s">
        <v>20</v>
      </c>
    </row>
    <row r="8" spans="1:17" s="64" customFormat="1" ht="27.6" customHeight="1" x14ac:dyDescent="0.25">
      <c r="A8" s="282" t="s">
        <v>322</v>
      </c>
      <c r="B8" s="104">
        <v>92102</v>
      </c>
      <c r="C8" s="104">
        <v>41814</v>
      </c>
      <c r="D8" s="104">
        <v>50288</v>
      </c>
      <c r="E8" s="104">
        <v>3555</v>
      </c>
      <c r="F8" s="104" t="s">
        <v>22</v>
      </c>
      <c r="G8" s="104">
        <v>6015</v>
      </c>
      <c r="H8" s="104" t="s">
        <v>22</v>
      </c>
      <c r="I8" s="104" t="s">
        <v>22</v>
      </c>
      <c r="J8" s="104">
        <v>1202</v>
      </c>
      <c r="K8" s="104" t="s">
        <v>23</v>
      </c>
      <c r="L8" s="104">
        <v>991</v>
      </c>
      <c r="M8" s="104" t="s">
        <v>23</v>
      </c>
      <c r="N8" s="104">
        <v>31151</v>
      </c>
      <c r="O8" s="104">
        <v>49134</v>
      </c>
      <c r="P8" s="107">
        <v>18</v>
      </c>
      <c r="Q8" s="104">
        <v>36</v>
      </c>
    </row>
    <row r="9" spans="1:17" s="64" customFormat="1" ht="27.6" customHeight="1" x14ac:dyDescent="0.25">
      <c r="A9" s="282" t="s">
        <v>323</v>
      </c>
      <c r="B9" s="104">
        <v>92576</v>
      </c>
      <c r="C9" s="104">
        <v>42325</v>
      </c>
      <c r="D9" s="104">
        <v>50251</v>
      </c>
      <c r="E9" s="104">
        <v>4377</v>
      </c>
      <c r="F9" s="104" t="s">
        <v>22</v>
      </c>
      <c r="G9" s="104">
        <v>5779</v>
      </c>
      <c r="H9" s="104" t="s">
        <v>22</v>
      </c>
      <c r="I9" s="104" t="s">
        <v>22</v>
      </c>
      <c r="J9" s="104">
        <v>1099</v>
      </c>
      <c r="K9" s="104" t="s">
        <v>23</v>
      </c>
      <c r="L9" s="104">
        <v>2207</v>
      </c>
      <c r="M9" s="104" t="s">
        <v>23</v>
      </c>
      <c r="N9" s="104">
        <v>31126</v>
      </c>
      <c r="O9" s="104">
        <v>47943</v>
      </c>
      <c r="P9" s="107">
        <v>21</v>
      </c>
      <c r="Q9" s="104">
        <v>24</v>
      </c>
    </row>
    <row r="10" spans="1:17" s="64" customFormat="1" ht="27.6" customHeight="1" x14ac:dyDescent="0.25">
      <c r="A10" s="282" t="s">
        <v>324</v>
      </c>
      <c r="B10" s="104">
        <v>116568</v>
      </c>
      <c r="C10" s="104">
        <v>52761</v>
      </c>
      <c r="D10" s="104">
        <v>63807</v>
      </c>
      <c r="E10" s="104">
        <v>3599</v>
      </c>
      <c r="F10" s="104" t="s">
        <v>22</v>
      </c>
      <c r="G10" s="104">
        <v>10085</v>
      </c>
      <c r="H10" s="104" t="s">
        <v>22</v>
      </c>
      <c r="I10" s="104" t="s">
        <v>22</v>
      </c>
      <c r="J10" s="104">
        <v>1819</v>
      </c>
      <c r="K10" s="104" t="s">
        <v>23</v>
      </c>
      <c r="L10" s="104">
        <v>1202</v>
      </c>
      <c r="M10" s="104" t="s">
        <v>23</v>
      </c>
      <c r="N10" s="104">
        <v>50924</v>
      </c>
      <c r="O10" s="104">
        <v>48873</v>
      </c>
      <c r="P10" s="107">
        <v>28</v>
      </c>
      <c r="Q10" s="104">
        <v>38</v>
      </c>
    </row>
    <row r="11" spans="1:17" s="64" customFormat="1" ht="27.6" customHeight="1" x14ac:dyDescent="0.25">
      <c r="A11" s="282" t="s">
        <v>325</v>
      </c>
      <c r="B11" s="104">
        <v>95050</v>
      </c>
      <c r="C11" s="111">
        <v>42395</v>
      </c>
      <c r="D11" s="111">
        <v>52655</v>
      </c>
      <c r="E11" s="104">
        <v>3849</v>
      </c>
      <c r="F11" s="104">
        <v>13963</v>
      </c>
      <c r="G11" s="104">
        <v>8883</v>
      </c>
      <c r="H11" s="104">
        <v>2710</v>
      </c>
      <c r="I11" s="104">
        <v>1528</v>
      </c>
      <c r="J11" s="104">
        <v>2086</v>
      </c>
      <c r="K11" s="104" t="s">
        <v>23</v>
      </c>
      <c r="L11" s="104">
        <v>1748</v>
      </c>
      <c r="M11" s="104" t="s">
        <v>23</v>
      </c>
      <c r="N11" s="104">
        <v>13736</v>
      </c>
      <c r="O11" s="104">
        <v>46493</v>
      </c>
      <c r="P11" s="107">
        <v>33</v>
      </c>
      <c r="Q11" s="104">
        <v>21</v>
      </c>
    </row>
    <row r="12" spans="1:17" s="64" customFormat="1" ht="27.6" customHeight="1" x14ac:dyDescent="0.25">
      <c r="A12" s="282" t="s">
        <v>326</v>
      </c>
      <c r="B12" s="104">
        <v>94813</v>
      </c>
      <c r="C12" s="111">
        <v>43096</v>
      </c>
      <c r="D12" s="111">
        <v>51717</v>
      </c>
      <c r="E12" s="104">
        <v>3675</v>
      </c>
      <c r="F12" s="104">
        <v>13372</v>
      </c>
      <c r="G12" s="104">
        <v>7807</v>
      </c>
      <c r="H12" s="104">
        <v>2710</v>
      </c>
      <c r="I12" s="104">
        <v>1311</v>
      </c>
      <c r="J12" s="104">
        <v>2023</v>
      </c>
      <c r="K12" s="104" t="s">
        <v>23</v>
      </c>
      <c r="L12" s="104">
        <v>2344</v>
      </c>
      <c r="M12" s="104" t="s">
        <v>23</v>
      </c>
      <c r="N12" s="104">
        <v>13219</v>
      </c>
      <c r="O12" s="104">
        <v>48255</v>
      </c>
      <c r="P12" s="107">
        <v>79</v>
      </c>
      <c r="Q12" s="104">
        <v>18</v>
      </c>
    </row>
    <row r="13" spans="1:17" s="64" customFormat="1" ht="27.6" customHeight="1" x14ac:dyDescent="0.25">
      <c r="A13" s="282" t="s">
        <v>327</v>
      </c>
      <c r="B13" s="104">
        <v>96150</v>
      </c>
      <c r="C13" s="111">
        <v>43643</v>
      </c>
      <c r="D13" s="111">
        <v>52507</v>
      </c>
      <c r="E13" s="104">
        <v>3479</v>
      </c>
      <c r="F13" s="104">
        <v>13330</v>
      </c>
      <c r="G13" s="104">
        <v>6935</v>
      </c>
      <c r="H13" s="104">
        <v>2830</v>
      </c>
      <c r="I13" s="104">
        <v>1416</v>
      </c>
      <c r="J13" s="104">
        <v>2118</v>
      </c>
      <c r="K13" s="104" t="s">
        <v>23</v>
      </c>
      <c r="L13" s="104">
        <v>1854</v>
      </c>
      <c r="M13" s="104" t="s">
        <v>23</v>
      </c>
      <c r="N13" s="104">
        <v>13566</v>
      </c>
      <c r="O13" s="104">
        <v>50580</v>
      </c>
      <c r="P13" s="107">
        <v>13</v>
      </c>
      <c r="Q13" s="104">
        <v>29</v>
      </c>
    </row>
    <row r="14" spans="1:17" s="64" customFormat="1" ht="27.6" customHeight="1" x14ac:dyDescent="0.25">
      <c r="A14" s="282" t="s">
        <v>328</v>
      </c>
      <c r="B14" s="104">
        <v>94533</v>
      </c>
      <c r="C14" s="111">
        <v>43108</v>
      </c>
      <c r="D14" s="111">
        <v>51425</v>
      </c>
      <c r="E14" s="104">
        <v>3434</v>
      </c>
      <c r="F14" s="104">
        <v>12234</v>
      </c>
      <c r="G14" s="104">
        <v>6888</v>
      </c>
      <c r="H14" s="104">
        <v>2736</v>
      </c>
      <c r="I14" s="104">
        <v>1340</v>
      </c>
      <c r="J14" s="104">
        <v>2022</v>
      </c>
      <c r="K14" s="104" t="s">
        <v>23</v>
      </c>
      <c r="L14" s="104">
        <v>1592</v>
      </c>
      <c r="M14" s="104">
        <v>2</v>
      </c>
      <c r="N14" s="104">
        <v>14385</v>
      </c>
      <c r="O14" s="104">
        <v>49784</v>
      </c>
      <c r="P14" s="107">
        <v>22</v>
      </c>
      <c r="Q14" s="104">
        <v>94</v>
      </c>
    </row>
    <row r="15" spans="1:17" s="64" customFormat="1" ht="27.6" customHeight="1" x14ac:dyDescent="0.25">
      <c r="A15" s="282" t="s">
        <v>329</v>
      </c>
      <c r="B15" s="104">
        <v>80874</v>
      </c>
      <c r="C15" s="111">
        <v>36759</v>
      </c>
      <c r="D15" s="111">
        <v>44115</v>
      </c>
      <c r="E15" s="104">
        <v>3660</v>
      </c>
      <c r="F15" s="104">
        <v>9685</v>
      </c>
      <c r="G15" s="104">
        <v>4934</v>
      </c>
      <c r="H15" s="104">
        <v>2425</v>
      </c>
      <c r="I15" s="104">
        <v>1150</v>
      </c>
      <c r="J15" s="104">
        <v>1680</v>
      </c>
      <c r="K15" s="104">
        <v>10883</v>
      </c>
      <c r="L15" s="104">
        <v>1446</v>
      </c>
      <c r="M15" s="104" t="s">
        <v>23</v>
      </c>
      <c r="N15" s="104" t="s">
        <v>23</v>
      </c>
      <c r="O15" s="104">
        <v>44966</v>
      </c>
      <c r="P15" s="104">
        <v>15</v>
      </c>
      <c r="Q15" s="104">
        <v>30</v>
      </c>
    </row>
    <row r="16" spans="1:17" s="64" customFormat="1" ht="27.6" customHeight="1" x14ac:dyDescent="0.25">
      <c r="A16" s="282" t="s">
        <v>321</v>
      </c>
      <c r="B16" s="104">
        <v>78095</v>
      </c>
      <c r="C16" s="111">
        <v>35535</v>
      </c>
      <c r="D16" s="111">
        <v>42560</v>
      </c>
      <c r="E16" s="104">
        <v>3317</v>
      </c>
      <c r="F16" s="104">
        <v>9333</v>
      </c>
      <c r="G16" s="104">
        <v>4606</v>
      </c>
      <c r="H16" s="104">
        <v>2394</v>
      </c>
      <c r="I16" s="104">
        <v>1114</v>
      </c>
      <c r="J16" s="104">
        <v>1764</v>
      </c>
      <c r="K16" s="104">
        <v>10562</v>
      </c>
      <c r="L16" s="104">
        <v>976</v>
      </c>
      <c r="M16" s="104" t="s">
        <v>23</v>
      </c>
      <c r="N16" s="104" t="s">
        <v>23</v>
      </c>
      <c r="O16" s="104">
        <v>43960</v>
      </c>
      <c r="P16" s="104">
        <v>17</v>
      </c>
      <c r="Q16" s="104">
        <v>52</v>
      </c>
    </row>
    <row r="17" spans="1:17" s="64" customFormat="1" ht="27.6" customHeight="1" x14ac:dyDescent="0.25">
      <c r="A17" s="282" t="s">
        <v>449</v>
      </c>
      <c r="B17" s="103">
        <f>SUM(B18:B30)</f>
        <v>78126</v>
      </c>
      <c r="C17" s="105">
        <f>SUM(C18:C30)</f>
        <v>35836</v>
      </c>
      <c r="D17" s="105">
        <f>SUM(D18:D30)</f>
        <v>42290</v>
      </c>
      <c r="E17" s="105">
        <f t="shared" ref="E17:Q17" si="0">SUM(E18:E30)</f>
        <v>3540</v>
      </c>
      <c r="F17" s="105">
        <f t="shared" si="0"/>
        <v>9380</v>
      </c>
      <c r="G17" s="105">
        <f t="shared" si="0"/>
        <v>4454</v>
      </c>
      <c r="H17" s="105">
        <f t="shared" si="0"/>
        <v>2392</v>
      </c>
      <c r="I17" s="105">
        <f t="shared" si="0"/>
        <v>1089</v>
      </c>
      <c r="J17" s="105">
        <f t="shared" si="0"/>
        <v>1629</v>
      </c>
      <c r="K17" s="105">
        <f t="shared" si="0"/>
        <v>10427</v>
      </c>
      <c r="L17" s="105">
        <f t="shared" si="0"/>
        <v>953</v>
      </c>
      <c r="M17" s="105">
        <f t="shared" si="0"/>
        <v>0</v>
      </c>
      <c r="N17" s="105">
        <f t="shared" si="0"/>
        <v>0</v>
      </c>
      <c r="O17" s="105">
        <f t="shared" si="0"/>
        <v>44190</v>
      </c>
      <c r="P17" s="105">
        <f t="shared" si="0"/>
        <v>33</v>
      </c>
      <c r="Q17" s="105">
        <f t="shared" si="0"/>
        <v>39</v>
      </c>
    </row>
    <row r="18" spans="1:17" s="64" customFormat="1" ht="27.6" customHeight="1" x14ac:dyDescent="0.25">
      <c r="A18" s="81" t="s">
        <v>156</v>
      </c>
      <c r="B18" s="103">
        <f>SUM(E18:Q18)</f>
        <v>15392</v>
      </c>
      <c r="C18" s="112">
        <v>7102</v>
      </c>
      <c r="D18" s="112">
        <v>8290</v>
      </c>
      <c r="E18" s="104">
        <v>900</v>
      </c>
      <c r="F18" s="104">
        <v>2022</v>
      </c>
      <c r="G18" s="104">
        <v>1128</v>
      </c>
      <c r="H18" s="104">
        <v>541</v>
      </c>
      <c r="I18" s="104">
        <v>235</v>
      </c>
      <c r="J18" s="104">
        <v>378</v>
      </c>
      <c r="K18" s="104">
        <v>1942</v>
      </c>
      <c r="L18" s="104">
        <v>179</v>
      </c>
      <c r="M18" s="104" t="s">
        <v>23</v>
      </c>
      <c r="N18" s="104" t="s">
        <v>23</v>
      </c>
      <c r="O18" s="104">
        <v>8050</v>
      </c>
      <c r="P18" s="107">
        <v>11</v>
      </c>
      <c r="Q18" s="104">
        <v>6</v>
      </c>
    </row>
    <row r="19" spans="1:17" s="64" customFormat="1" ht="27.6" customHeight="1" x14ac:dyDescent="0.25">
      <c r="A19" s="81" t="s">
        <v>157</v>
      </c>
      <c r="B19" s="103">
        <f t="shared" ref="B19:B30" si="1">SUM(E19:Q19)</f>
        <v>13085</v>
      </c>
      <c r="C19" s="112">
        <v>5969</v>
      </c>
      <c r="D19" s="112">
        <v>7116</v>
      </c>
      <c r="E19" s="104">
        <v>715</v>
      </c>
      <c r="F19" s="104">
        <v>1058</v>
      </c>
      <c r="G19" s="104">
        <v>707</v>
      </c>
      <c r="H19" s="104">
        <v>453</v>
      </c>
      <c r="I19" s="104">
        <v>192</v>
      </c>
      <c r="J19" s="104">
        <v>270</v>
      </c>
      <c r="K19" s="104">
        <v>1779</v>
      </c>
      <c r="L19" s="104">
        <v>243</v>
      </c>
      <c r="M19" s="104" t="s">
        <v>23</v>
      </c>
      <c r="N19" s="104" t="s">
        <v>23</v>
      </c>
      <c r="O19" s="104">
        <v>7655</v>
      </c>
      <c r="P19" s="107">
        <v>5</v>
      </c>
      <c r="Q19" s="104">
        <v>8</v>
      </c>
    </row>
    <row r="20" spans="1:17" s="64" customFormat="1" ht="27.6" customHeight="1" x14ac:dyDescent="0.25">
      <c r="A20" s="81" t="s">
        <v>158</v>
      </c>
      <c r="B20" s="103">
        <f t="shared" si="1"/>
        <v>3596</v>
      </c>
      <c r="C20" s="112">
        <v>1645</v>
      </c>
      <c r="D20" s="112">
        <v>1951</v>
      </c>
      <c r="E20" s="104">
        <v>149</v>
      </c>
      <c r="F20" s="104">
        <v>471</v>
      </c>
      <c r="G20" s="104">
        <v>160</v>
      </c>
      <c r="H20" s="104">
        <v>103</v>
      </c>
      <c r="I20" s="104">
        <v>53</v>
      </c>
      <c r="J20" s="104">
        <v>54</v>
      </c>
      <c r="K20" s="104">
        <v>409</v>
      </c>
      <c r="L20" s="104">
        <v>27</v>
      </c>
      <c r="M20" s="104" t="s">
        <v>23</v>
      </c>
      <c r="N20" s="104" t="s">
        <v>23</v>
      </c>
      <c r="O20" s="104">
        <v>2168</v>
      </c>
      <c r="P20" s="107">
        <v>1</v>
      </c>
      <c r="Q20" s="104">
        <v>1</v>
      </c>
    </row>
    <row r="21" spans="1:17" s="64" customFormat="1" ht="27.6" customHeight="1" x14ac:dyDescent="0.25">
      <c r="A21" s="81" t="s">
        <v>159</v>
      </c>
      <c r="B21" s="103">
        <f t="shared" si="1"/>
        <v>4984</v>
      </c>
      <c r="C21" s="112">
        <v>2272</v>
      </c>
      <c r="D21" s="112">
        <v>2712</v>
      </c>
      <c r="E21" s="104">
        <v>230</v>
      </c>
      <c r="F21" s="104">
        <v>486</v>
      </c>
      <c r="G21" s="104">
        <v>234</v>
      </c>
      <c r="H21" s="104">
        <v>183</v>
      </c>
      <c r="I21" s="104">
        <v>91</v>
      </c>
      <c r="J21" s="104">
        <v>123</v>
      </c>
      <c r="K21" s="104">
        <v>1056</v>
      </c>
      <c r="L21" s="104">
        <v>46</v>
      </c>
      <c r="M21" s="104" t="s">
        <v>23</v>
      </c>
      <c r="N21" s="104" t="s">
        <v>23</v>
      </c>
      <c r="O21" s="104">
        <v>2526</v>
      </c>
      <c r="P21" s="107">
        <v>2</v>
      </c>
      <c r="Q21" s="104">
        <v>7</v>
      </c>
    </row>
    <row r="22" spans="1:17" s="64" customFormat="1" ht="27.6" customHeight="1" x14ac:dyDescent="0.25">
      <c r="A22" s="81" t="s">
        <v>160</v>
      </c>
      <c r="B22" s="103">
        <f t="shared" si="1"/>
        <v>6012</v>
      </c>
      <c r="C22" s="112">
        <v>2785</v>
      </c>
      <c r="D22" s="112">
        <v>3227</v>
      </c>
      <c r="E22" s="104">
        <v>295</v>
      </c>
      <c r="F22" s="104">
        <v>693</v>
      </c>
      <c r="G22" s="104">
        <v>469</v>
      </c>
      <c r="H22" s="104">
        <v>158</v>
      </c>
      <c r="I22" s="104">
        <v>103</v>
      </c>
      <c r="J22" s="104">
        <v>143</v>
      </c>
      <c r="K22" s="104">
        <v>778</v>
      </c>
      <c r="L22" s="104">
        <v>62</v>
      </c>
      <c r="M22" s="104" t="s">
        <v>23</v>
      </c>
      <c r="N22" s="104" t="s">
        <v>23</v>
      </c>
      <c r="O22" s="104">
        <v>3305</v>
      </c>
      <c r="P22" s="104">
        <v>3</v>
      </c>
      <c r="Q22" s="104">
        <v>3</v>
      </c>
    </row>
    <row r="23" spans="1:17" s="64" customFormat="1" ht="27.6" customHeight="1" x14ac:dyDescent="0.25">
      <c r="A23" s="81" t="s">
        <v>161</v>
      </c>
      <c r="B23" s="103">
        <f t="shared" si="1"/>
        <v>3018</v>
      </c>
      <c r="C23" s="112">
        <v>1379</v>
      </c>
      <c r="D23" s="112">
        <v>1639</v>
      </c>
      <c r="E23" s="104">
        <v>73</v>
      </c>
      <c r="F23" s="104">
        <v>271</v>
      </c>
      <c r="G23" s="104">
        <v>152</v>
      </c>
      <c r="H23" s="104">
        <v>89</v>
      </c>
      <c r="I23" s="113">
        <v>41</v>
      </c>
      <c r="J23" s="104">
        <v>52</v>
      </c>
      <c r="K23" s="104">
        <v>359</v>
      </c>
      <c r="L23" s="104">
        <v>14</v>
      </c>
      <c r="M23" s="104" t="s">
        <v>23</v>
      </c>
      <c r="N23" s="104" t="s">
        <v>23</v>
      </c>
      <c r="O23" s="104">
        <v>1966</v>
      </c>
      <c r="P23" s="104" t="s">
        <v>23</v>
      </c>
      <c r="Q23" s="107">
        <v>1</v>
      </c>
    </row>
    <row r="24" spans="1:17" s="64" customFormat="1" ht="27.6" customHeight="1" x14ac:dyDescent="0.25">
      <c r="A24" s="81" t="s">
        <v>162</v>
      </c>
      <c r="B24" s="103">
        <f t="shared" si="1"/>
        <v>7027</v>
      </c>
      <c r="C24" s="112">
        <v>3314</v>
      </c>
      <c r="D24" s="112">
        <v>3713</v>
      </c>
      <c r="E24" s="104">
        <v>265</v>
      </c>
      <c r="F24" s="104">
        <v>2103</v>
      </c>
      <c r="G24" s="104">
        <v>537</v>
      </c>
      <c r="H24" s="104">
        <v>179</v>
      </c>
      <c r="I24" s="104">
        <v>99</v>
      </c>
      <c r="J24" s="104">
        <v>113</v>
      </c>
      <c r="K24" s="104">
        <v>952</v>
      </c>
      <c r="L24" s="104">
        <v>68</v>
      </c>
      <c r="M24" s="104" t="s">
        <v>23</v>
      </c>
      <c r="N24" s="104" t="s">
        <v>23</v>
      </c>
      <c r="O24" s="104">
        <v>2705</v>
      </c>
      <c r="P24" s="104">
        <v>2</v>
      </c>
      <c r="Q24" s="107">
        <v>4</v>
      </c>
    </row>
    <row r="25" spans="1:17" s="64" customFormat="1" ht="27.6" customHeight="1" x14ac:dyDescent="0.25">
      <c r="A25" s="81" t="s">
        <v>163</v>
      </c>
      <c r="B25" s="103">
        <f t="shared" si="1"/>
        <v>7493</v>
      </c>
      <c r="C25" s="112">
        <v>3387</v>
      </c>
      <c r="D25" s="112">
        <v>4106</v>
      </c>
      <c r="E25" s="104">
        <v>304</v>
      </c>
      <c r="F25" s="104">
        <v>911</v>
      </c>
      <c r="G25" s="104">
        <v>306</v>
      </c>
      <c r="H25" s="104">
        <v>203</v>
      </c>
      <c r="I25" s="104">
        <v>101</v>
      </c>
      <c r="J25" s="104">
        <v>150</v>
      </c>
      <c r="K25" s="104">
        <v>803</v>
      </c>
      <c r="L25" s="104">
        <v>152</v>
      </c>
      <c r="M25" s="104" t="s">
        <v>23</v>
      </c>
      <c r="N25" s="104" t="s">
        <v>23</v>
      </c>
      <c r="O25" s="104">
        <v>4559</v>
      </c>
      <c r="P25" s="104">
        <v>1</v>
      </c>
      <c r="Q25" s="104">
        <v>3</v>
      </c>
    </row>
    <row r="26" spans="1:17" s="64" customFormat="1" ht="27.6" customHeight="1" x14ac:dyDescent="0.25">
      <c r="A26" s="81" t="s">
        <v>164</v>
      </c>
      <c r="B26" s="103">
        <f t="shared" si="1"/>
        <v>4060</v>
      </c>
      <c r="C26" s="112">
        <v>1888</v>
      </c>
      <c r="D26" s="112">
        <v>2172</v>
      </c>
      <c r="E26" s="104">
        <v>188</v>
      </c>
      <c r="F26" s="104">
        <v>442</v>
      </c>
      <c r="G26" s="113">
        <v>278</v>
      </c>
      <c r="H26" s="113">
        <v>157</v>
      </c>
      <c r="I26" s="113">
        <v>62</v>
      </c>
      <c r="J26" s="113">
        <v>116</v>
      </c>
      <c r="K26" s="104">
        <v>726</v>
      </c>
      <c r="L26" s="113">
        <v>53</v>
      </c>
      <c r="M26" s="104" t="s">
        <v>23</v>
      </c>
      <c r="N26" s="104" t="s">
        <v>23</v>
      </c>
      <c r="O26" s="104">
        <v>2034</v>
      </c>
      <c r="P26" s="104">
        <v>2</v>
      </c>
      <c r="Q26" s="104">
        <v>2</v>
      </c>
    </row>
    <row r="27" spans="1:17" s="64" customFormat="1" ht="27.6" customHeight="1" x14ac:dyDescent="0.25">
      <c r="A27" s="81" t="s">
        <v>165</v>
      </c>
      <c r="B27" s="103">
        <f t="shared" si="1"/>
        <v>9054</v>
      </c>
      <c r="C27" s="112">
        <v>4073</v>
      </c>
      <c r="D27" s="112">
        <v>4981</v>
      </c>
      <c r="E27" s="104">
        <v>299</v>
      </c>
      <c r="F27" s="104">
        <v>563</v>
      </c>
      <c r="G27" s="104">
        <v>336</v>
      </c>
      <c r="H27" s="104">
        <v>233</v>
      </c>
      <c r="I27" s="104">
        <v>82</v>
      </c>
      <c r="J27" s="104">
        <v>159</v>
      </c>
      <c r="K27" s="104">
        <v>1056</v>
      </c>
      <c r="L27" s="104">
        <v>83</v>
      </c>
      <c r="M27" s="104" t="s">
        <v>23</v>
      </c>
      <c r="N27" s="104" t="s">
        <v>23</v>
      </c>
      <c r="O27" s="104">
        <v>6236</v>
      </c>
      <c r="P27" s="104">
        <v>3</v>
      </c>
      <c r="Q27" s="107">
        <v>4</v>
      </c>
    </row>
    <row r="28" spans="1:17" s="64" customFormat="1" ht="27.6" customHeight="1" x14ac:dyDescent="0.25">
      <c r="A28" s="81" t="s">
        <v>166</v>
      </c>
      <c r="B28" s="103">
        <f t="shared" si="1"/>
        <v>1515</v>
      </c>
      <c r="C28" s="112">
        <v>673</v>
      </c>
      <c r="D28" s="112">
        <v>842</v>
      </c>
      <c r="E28" s="104">
        <v>42</v>
      </c>
      <c r="F28" s="104">
        <v>116</v>
      </c>
      <c r="G28" s="104">
        <v>47</v>
      </c>
      <c r="H28" s="104">
        <v>24</v>
      </c>
      <c r="I28" s="104">
        <v>9</v>
      </c>
      <c r="J28" s="104">
        <v>30</v>
      </c>
      <c r="K28" s="104">
        <v>223</v>
      </c>
      <c r="L28" s="104">
        <v>11</v>
      </c>
      <c r="M28" s="104" t="s">
        <v>23</v>
      </c>
      <c r="N28" s="104" t="s">
        <v>23</v>
      </c>
      <c r="O28" s="104">
        <v>1012</v>
      </c>
      <c r="P28" s="104">
        <v>1</v>
      </c>
      <c r="Q28" s="107" t="s">
        <v>23</v>
      </c>
    </row>
    <row r="29" spans="1:17" s="64" customFormat="1" ht="27.6" customHeight="1" x14ac:dyDescent="0.25">
      <c r="A29" s="81" t="s">
        <v>167</v>
      </c>
      <c r="B29" s="103">
        <f t="shared" si="1"/>
        <v>2437</v>
      </c>
      <c r="C29" s="112">
        <v>1154</v>
      </c>
      <c r="D29" s="112">
        <v>1283</v>
      </c>
      <c r="E29" s="104">
        <v>76</v>
      </c>
      <c r="F29" s="104">
        <v>208</v>
      </c>
      <c r="G29" s="104">
        <v>85</v>
      </c>
      <c r="H29" s="104">
        <v>51</v>
      </c>
      <c r="I29" s="104">
        <v>17</v>
      </c>
      <c r="J29" s="104">
        <v>38</v>
      </c>
      <c r="K29" s="104">
        <v>285</v>
      </c>
      <c r="L29" s="104">
        <v>13</v>
      </c>
      <c r="M29" s="104" t="s">
        <v>23</v>
      </c>
      <c r="N29" s="104" t="s">
        <v>23</v>
      </c>
      <c r="O29" s="104">
        <v>1662</v>
      </c>
      <c r="P29" s="104">
        <v>2</v>
      </c>
      <c r="Q29" s="104" t="s">
        <v>23</v>
      </c>
    </row>
    <row r="30" spans="1:17" s="64" customFormat="1" ht="27.6" customHeight="1" thickBot="1" x14ac:dyDescent="0.3">
      <c r="A30" s="83" t="s">
        <v>168</v>
      </c>
      <c r="B30" s="108">
        <f t="shared" si="1"/>
        <v>453</v>
      </c>
      <c r="C30" s="114">
        <v>195</v>
      </c>
      <c r="D30" s="114">
        <v>258</v>
      </c>
      <c r="E30" s="108">
        <v>4</v>
      </c>
      <c r="F30" s="108">
        <v>36</v>
      </c>
      <c r="G30" s="108">
        <v>15</v>
      </c>
      <c r="H30" s="108">
        <v>18</v>
      </c>
      <c r="I30" s="108">
        <v>4</v>
      </c>
      <c r="J30" s="108">
        <v>3</v>
      </c>
      <c r="K30" s="108">
        <v>59</v>
      </c>
      <c r="L30" s="108">
        <v>2</v>
      </c>
      <c r="M30" s="108" t="s">
        <v>23</v>
      </c>
      <c r="N30" s="108" t="s">
        <v>23</v>
      </c>
      <c r="O30" s="108">
        <v>312</v>
      </c>
      <c r="P30" s="108" t="s">
        <v>23</v>
      </c>
      <c r="Q30" s="108" t="s">
        <v>23</v>
      </c>
    </row>
    <row r="31" spans="1:17" s="64" customFormat="1" ht="21.95" customHeight="1" x14ac:dyDescent="0.25">
      <c r="A31" s="54"/>
      <c r="B31" s="82"/>
      <c r="C31" s="82"/>
      <c r="D31" s="82"/>
      <c r="E31" s="82"/>
      <c r="F31" s="82"/>
      <c r="G31" s="91"/>
      <c r="N31" s="82"/>
      <c r="O31" s="82"/>
      <c r="P31" s="82"/>
      <c r="Q31" s="82"/>
    </row>
    <row r="32" spans="1:17" s="64" customFormat="1" ht="21.95" customHeight="1" x14ac:dyDescent="0.25">
      <c r="A32" s="54"/>
      <c r="B32" s="82"/>
      <c r="C32" s="82"/>
      <c r="D32" s="82"/>
      <c r="E32" s="82"/>
      <c r="F32" s="82"/>
      <c r="G32" s="91"/>
      <c r="N32" s="82"/>
      <c r="O32" s="82"/>
      <c r="P32" s="82"/>
      <c r="Q32" s="82"/>
    </row>
    <row r="33" spans="1:17" s="64" customFormat="1" ht="21.95" customHeight="1" x14ac:dyDescent="0.25">
      <c r="A33" s="54"/>
      <c r="B33" s="82"/>
      <c r="C33" s="82"/>
      <c r="D33" s="82"/>
      <c r="E33" s="82"/>
      <c r="F33" s="82"/>
      <c r="G33" s="91"/>
      <c r="N33" s="82"/>
      <c r="O33" s="82"/>
      <c r="P33" s="82"/>
      <c r="Q33" s="82"/>
    </row>
    <row r="34" spans="1:17" s="64" customFormat="1" ht="21.95" customHeight="1" x14ac:dyDescent="0.25">
      <c r="A34" s="54"/>
      <c r="B34" s="82"/>
      <c r="C34" s="82"/>
      <c r="D34" s="82"/>
      <c r="E34" s="82"/>
      <c r="F34" s="82"/>
      <c r="G34" s="91"/>
      <c r="N34" s="82"/>
      <c r="O34" s="82"/>
      <c r="P34" s="82"/>
      <c r="Q34" s="82"/>
    </row>
    <row r="35" spans="1:17" s="64" customFormat="1" ht="21.95" customHeight="1" x14ac:dyDescent="0.25">
      <c r="A35" s="54"/>
      <c r="B35" s="82"/>
      <c r="C35" s="82"/>
      <c r="D35" s="82"/>
      <c r="E35" s="82"/>
      <c r="F35" s="82"/>
      <c r="G35" s="91"/>
      <c r="N35" s="82"/>
      <c r="O35" s="82"/>
      <c r="P35" s="82"/>
      <c r="Q35" s="82"/>
    </row>
    <row r="36" spans="1:17" s="64" customFormat="1" ht="21.95" customHeight="1" x14ac:dyDescent="0.25">
      <c r="A36" s="54"/>
      <c r="B36" s="82"/>
      <c r="C36" s="82"/>
      <c r="D36" s="82"/>
      <c r="E36" s="82"/>
      <c r="F36" s="82"/>
      <c r="G36" s="91"/>
      <c r="N36" s="82"/>
      <c r="O36" s="82"/>
      <c r="P36" s="82"/>
      <c r="Q36" s="82"/>
    </row>
    <row r="37" spans="1:17" s="64" customFormat="1" ht="21.95" customHeight="1" x14ac:dyDescent="0.25">
      <c r="A37" s="54"/>
      <c r="B37" s="82"/>
      <c r="C37" s="82"/>
      <c r="D37" s="82"/>
      <c r="E37" s="82"/>
      <c r="F37" s="82"/>
      <c r="G37" s="91"/>
      <c r="N37" s="82"/>
      <c r="O37" s="82"/>
      <c r="P37" s="82"/>
      <c r="Q37" s="82"/>
    </row>
    <row r="38" spans="1:17" s="64" customFormat="1" ht="21.95" customHeight="1" x14ac:dyDescent="0.25">
      <c r="A38" s="54"/>
      <c r="B38" s="82"/>
      <c r="C38" s="82"/>
      <c r="D38" s="82"/>
      <c r="E38" s="82"/>
      <c r="F38" s="82"/>
      <c r="G38" s="91"/>
      <c r="N38" s="82"/>
      <c r="O38" s="82"/>
      <c r="P38" s="82"/>
      <c r="Q38" s="82"/>
    </row>
    <row r="39" spans="1:17" s="64" customFormat="1" ht="21.95" customHeight="1" x14ac:dyDescent="0.25">
      <c r="A39" s="54"/>
      <c r="B39" s="82"/>
      <c r="C39" s="82"/>
      <c r="D39" s="82"/>
      <c r="E39" s="82"/>
      <c r="F39" s="82"/>
      <c r="G39" s="91"/>
      <c r="N39" s="82"/>
      <c r="O39" s="82"/>
      <c r="P39" s="82"/>
      <c r="Q39" s="82"/>
    </row>
    <row r="40" spans="1:17" s="64" customFormat="1" ht="21.95" customHeight="1" x14ac:dyDescent="0.25">
      <c r="A40" s="54"/>
      <c r="B40" s="82"/>
      <c r="C40" s="82"/>
      <c r="D40" s="82"/>
      <c r="E40" s="82"/>
      <c r="F40" s="82"/>
      <c r="G40" s="91"/>
      <c r="N40" s="82"/>
      <c r="O40" s="82"/>
      <c r="P40" s="82"/>
      <c r="Q40" s="82"/>
    </row>
    <row r="41" spans="1:17" s="64" customFormat="1" ht="21.95" customHeight="1" x14ac:dyDescent="0.25">
      <c r="A41" s="54"/>
      <c r="B41" s="82"/>
      <c r="C41" s="82"/>
      <c r="D41" s="82"/>
      <c r="E41" s="82"/>
      <c r="F41" s="82"/>
      <c r="G41" s="91"/>
      <c r="N41" s="82"/>
      <c r="O41" s="82"/>
      <c r="P41" s="82"/>
      <c r="Q41" s="82"/>
    </row>
    <row r="42" spans="1:17" s="64" customFormat="1" ht="21.95" customHeight="1" x14ac:dyDescent="0.25">
      <c r="A42" s="54"/>
      <c r="B42" s="82"/>
      <c r="C42" s="82"/>
      <c r="D42" s="82"/>
      <c r="E42" s="82"/>
      <c r="F42" s="82"/>
      <c r="G42" s="91"/>
      <c r="N42" s="82"/>
      <c r="O42" s="82"/>
      <c r="P42" s="82"/>
      <c r="Q42" s="82"/>
    </row>
    <row r="43" spans="1:17" s="64" customFormat="1" ht="21.95" customHeight="1" x14ac:dyDescent="0.25">
      <c r="A43" s="54"/>
      <c r="B43" s="82"/>
      <c r="C43" s="82"/>
      <c r="D43" s="82"/>
      <c r="E43" s="82"/>
      <c r="F43" s="82"/>
      <c r="G43" s="91"/>
      <c r="N43" s="82"/>
      <c r="O43" s="82"/>
      <c r="P43" s="82"/>
      <c r="Q43" s="82"/>
    </row>
    <row r="44" spans="1:17" s="64" customFormat="1" ht="21.95" customHeight="1" x14ac:dyDescent="0.25">
      <c r="A44" s="54"/>
      <c r="B44" s="82"/>
      <c r="C44" s="82"/>
      <c r="D44" s="82"/>
      <c r="E44" s="82"/>
      <c r="F44" s="82"/>
      <c r="G44" s="91"/>
      <c r="N44" s="82"/>
      <c r="O44" s="82"/>
      <c r="P44" s="82"/>
      <c r="Q44" s="82"/>
    </row>
    <row r="45" spans="1:17" s="64" customFormat="1" ht="21.95" customHeight="1" x14ac:dyDescent="0.25">
      <c r="A45" s="54"/>
      <c r="B45" s="82"/>
      <c r="C45" s="82"/>
      <c r="D45" s="82"/>
      <c r="E45" s="82"/>
      <c r="F45" s="82"/>
      <c r="G45" s="91"/>
      <c r="N45" s="82"/>
      <c r="O45" s="82"/>
      <c r="P45" s="82"/>
      <c r="Q45" s="82"/>
    </row>
    <row r="46" spans="1:17" s="64" customFormat="1" ht="21.95" customHeight="1" x14ac:dyDescent="0.25">
      <c r="A46" s="54"/>
      <c r="B46" s="82"/>
      <c r="C46" s="82"/>
      <c r="D46" s="82"/>
      <c r="E46" s="82"/>
      <c r="F46" s="82"/>
      <c r="G46" s="91"/>
      <c r="N46" s="82"/>
      <c r="O46" s="82"/>
      <c r="P46" s="82"/>
      <c r="Q46" s="82"/>
    </row>
    <row r="47" spans="1:17" s="64" customFormat="1" ht="21.95" customHeight="1" x14ac:dyDescent="0.25">
      <c r="A47" s="54"/>
      <c r="B47" s="82"/>
      <c r="C47" s="82"/>
      <c r="D47" s="82"/>
      <c r="E47" s="82"/>
      <c r="F47" s="82"/>
      <c r="G47" s="91"/>
      <c r="N47" s="82"/>
      <c r="O47" s="82"/>
      <c r="P47" s="82"/>
      <c r="Q47" s="82"/>
    </row>
    <row r="48" spans="1:17" s="64" customFormat="1" ht="21.95" customHeight="1" x14ac:dyDescent="0.25">
      <c r="A48" s="54"/>
      <c r="B48" s="82"/>
      <c r="C48" s="82"/>
      <c r="D48" s="82"/>
      <c r="E48" s="82"/>
      <c r="F48" s="82"/>
      <c r="G48" s="91"/>
      <c r="N48" s="82"/>
      <c r="O48" s="82"/>
      <c r="P48" s="82"/>
      <c r="Q48" s="82"/>
    </row>
    <row r="49" spans="1:17" s="64" customFormat="1" ht="21.95" customHeight="1" x14ac:dyDescent="0.25">
      <c r="A49" s="54"/>
      <c r="B49" s="82"/>
      <c r="C49" s="82"/>
      <c r="D49" s="82"/>
      <c r="E49" s="82"/>
      <c r="F49" s="82"/>
      <c r="G49" s="91"/>
      <c r="N49" s="82"/>
      <c r="O49" s="82"/>
      <c r="P49" s="82"/>
      <c r="Q49" s="82"/>
    </row>
    <row r="50" spans="1:17" s="64" customFormat="1" ht="21.95" customHeight="1" x14ac:dyDescent="0.25">
      <c r="A50" s="54"/>
      <c r="B50" s="82"/>
      <c r="C50" s="82"/>
      <c r="D50" s="82"/>
      <c r="E50" s="82"/>
      <c r="F50" s="82"/>
      <c r="G50" s="91"/>
      <c r="N50" s="82"/>
      <c r="O50" s="82"/>
      <c r="P50" s="82"/>
      <c r="Q50" s="82"/>
    </row>
    <row r="51" spans="1:17" s="64" customFormat="1" ht="21.95" customHeight="1" x14ac:dyDescent="0.25">
      <c r="A51" s="54"/>
      <c r="B51" s="82"/>
      <c r="C51" s="82"/>
      <c r="D51" s="82"/>
      <c r="E51" s="82"/>
      <c r="F51" s="82"/>
      <c r="G51" s="91"/>
      <c r="N51" s="82"/>
      <c r="O51" s="82"/>
      <c r="P51" s="82"/>
      <c r="Q51" s="82"/>
    </row>
    <row r="52" spans="1:17" s="64" customFormat="1" ht="21.95" customHeight="1" x14ac:dyDescent="0.25">
      <c r="A52" s="54"/>
      <c r="B52" s="82"/>
      <c r="C52" s="82"/>
      <c r="D52" s="82"/>
      <c r="E52" s="82"/>
      <c r="F52" s="82"/>
      <c r="G52" s="91"/>
      <c r="N52" s="82"/>
      <c r="O52" s="82"/>
      <c r="P52" s="82"/>
      <c r="Q52" s="82"/>
    </row>
    <row r="53" spans="1:17" s="64" customFormat="1" ht="21.95" customHeight="1" x14ac:dyDescent="0.25">
      <c r="A53" s="54"/>
      <c r="B53" s="82"/>
      <c r="C53" s="82"/>
      <c r="D53" s="82"/>
      <c r="E53" s="82"/>
      <c r="F53" s="82"/>
      <c r="G53" s="91"/>
      <c r="N53" s="82"/>
      <c r="O53" s="82"/>
      <c r="P53" s="82"/>
      <c r="Q53" s="82"/>
    </row>
    <row r="54" spans="1:17" s="64" customFormat="1" ht="21.95" customHeight="1" x14ac:dyDescent="0.25">
      <c r="A54" s="54"/>
      <c r="B54" s="82"/>
      <c r="C54" s="82"/>
      <c r="D54" s="82"/>
      <c r="E54" s="82"/>
      <c r="F54" s="82"/>
      <c r="G54" s="91"/>
      <c r="N54" s="82"/>
      <c r="O54" s="82"/>
      <c r="P54" s="82"/>
      <c r="Q54" s="82"/>
    </row>
    <row r="55" spans="1:17" s="64" customFormat="1" ht="21.95" customHeight="1" x14ac:dyDescent="0.25">
      <c r="A55" s="54"/>
      <c r="B55" s="82"/>
      <c r="C55" s="82"/>
      <c r="D55" s="82"/>
      <c r="E55" s="82"/>
      <c r="F55" s="82"/>
      <c r="G55" s="91"/>
      <c r="N55" s="82"/>
      <c r="O55" s="82"/>
      <c r="P55" s="82"/>
      <c r="Q55" s="82"/>
    </row>
    <row r="56" spans="1:17" s="64" customFormat="1" ht="21.95" customHeight="1" x14ac:dyDescent="0.25">
      <c r="A56" s="54"/>
      <c r="B56" s="82"/>
      <c r="C56" s="82"/>
      <c r="D56" s="82"/>
      <c r="E56" s="82"/>
      <c r="F56" s="82"/>
      <c r="G56" s="91"/>
      <c r="N56" s="82"/>
      <c r="O56" s="82"/>
      <c r="P56" s="82"/>
      <c r="Q56" s="82"/>
    </row>
    <row r="57" spans="1:17" s="64" customFormat="1" ht="21.95" customHeight="1" x14ac:dyDescent="0.25">
      <c r="A57" s="54"/>
      <c r="B57" s="82"/>
      <c r="C57" s="82"/>
      <c r="D57" s="82"/>
      <c r="E57" s="82"/>
      <c r="F57" s="82"/>
      <c r="G57" s="91"/>
      <c r="N57" s="82"/>
      <c r="O57" s="82"/>
      <c r="P57" s="82"/>
      <c r="Q57" s="82"/>
    </row>
    <row r="58" spans="1:17" s="64" customFormat="1" ht="21.95" customHeight="1" x14ac:dyDescent="0.25">
      <c r="A58" s="54"/>
      <c r="B58" s="82"/>
      <c r="C58" s="82"/>
      <c r="D58" s="82"/>
      <c r="E58" s="82"/>
      <c r="F58" s="82"/>
      <c r="G58" s="91"/>
      <c r="N58" s="82"/>
      <c r="O58" s="82"/>
      <c r="P58" s="82"/>
      <c r="Q58" s="82"/>
    </row>
    <row r="59" spans="1:17" s="64" customFormat="1" ht="21.95" customHeight="1" x14ac:dyDescent="0.25">
      <c r="A59" s="54"/>
      <c r="B59" s="82"/>
      <c r="C59" s="82"/>
      <c r="D59" s="82"/>
      <c r="E59" s="82"/>
      <c r="F59" s="82"/>
      <c r="G59" s="91"/>
      <c r="N59" s="82"/>
      <c r="O59" s="82"/>
      <c r="P59" s="82"/>
      <c r="Q59" s="82"/>
    </row>
  </sheetData>
  <sheetProtection selectLockedCells="1" selectUnlockedCells="1"/>
  <mergeCells count="10">
    <mergeCell ref="I2:Q2"/>
    <mergeCell ref="A6:A7"/>
    <mergeCell ref="I5:M5"/>
    <mergeCell ref="F5:H5"/>
    <mergeCell ref="B4:H4"/>
    <mergeCell ref="I4:Q4"/>
    <mergeCell ref="A4:A5"/>
    <mergeCell ref="B5:D5"/>
    <mergeCell ref="A2:H2"/>
    <mergeCell ref="N5:N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70" zoomScaleNormal="130" zoomScaleSheetLayoutView="7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9.625" style="6" customWidth="1"/>
    <col min="2" max="18" width="8.625" style="2" customWidth="1"/>
    <col min="19" max="20" width="8.625" style="7" customWidth="1"/>
    <col min="21" max="21" width="18.875" style="3" hidden="1" customWidth="1"/>
    <col min="22" max="24" width="10.625" style="3" hidden="1" customWidth="1"/>
    <col min="25" max="16384" width="10.625" style="3"/>
  </cols>
  <sheetData>
    <row r="1" spans="1:24" s="54" customFormat="1" ht="18" customHeight="1" x14ac:dyDescent="0.25">
      <c r="A1" s="90" t="s">
        <v>340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7" t="s">
        <v>0</v>
      </c>
      <c r="T1" s="57"/>
    </row>
    <row r="2" spans="1:24" s="88" customFormat="1" ht="24.95" customHeight="1" x14ac:dyDescent="0.25">
      <c r="A2" s="640" t="s">
        <v>360</v>
      </c>
      <c r="B2" s="640"/>
      <c r="C2" s="640"/>
      <c r="D2" s="640"/>
      <c r="E2" s="640"/>
      <c r="F2" s="640"/>
      <c r="G2" s="640"/>
      <c r="H2" s="640"/>
      <c r="I2" s="640"/>
      <c r="J2" s="640" t="s">
        <v>28</v>
      </c>
      <c r="K2" s="640"/>
      <c r="L2" s="640"/>
      <c r="M2" s="640"/>
      <c r="N2" s="640"/>
      <c r="O2" s="640"/>
      <c r="P2" s="640"/>
      <c r="Q2" s="640"/>
      <c r="R2" s="640"/>
      <c r="S2" s="640"/>
      <c r="T2" s="298"/>
    </row>
    <row r="3" spans="1:24" s="64" customFormat="1" ht="15.95" customHeight="1" thickBot="1" x14ac:dyDescent="0.3">
      <c r="A3" s="58"/>
      <c r="B3" s="61"/>
      <c r="C3" s="93"/>
      <c r="D3" s="652"/>
      <c r="E3" s="652"/>
      <c r="F3" s="61"/>
      <c r="G3" s="61"/>
      <c r="H3" s="61"/>
      <c r="I3" s="93" t="s">
        <v>170</v>
      </c>
      <c r="J3" s="61"/>
      <c r="K3" s="61"/>
      <c r="L3" s="61"/>
      <c r="M3" s="61"/>
      <c r="N3" s="61"/>
      <c r="O3" s="61"/>
      <c r="P3" s="61"/>
      <c r="Q3" s="61"/>
      <c r="R3" s="61"/>
      <c r="S3" s="62" t="s">
        <v>10</v>
      </c>
      <c r="T3" s="142"/>
    </row>
    <row r="4" spans="1:24" s="64" customFormat="1" ht="21.95" customHeight="1" x14ac:dyDescent="0.25">
      <c r="A4" s="626" t="s">
        <v>361</v>
      </c>
      <c r="B4" s="653" t="s">
        <v>244</v>
      </c>
      <c r="C4" s="654"/>
      <c r="D4" s="628" t="s">
        <v>245</v>
      </c>
      <c r="E4" s="629"/>
      <c r="F4" s="630"/>
      <c r="G4" s="628" t="s">
        <v>246</v>
      </c>
      <c r="H4" s="629"/>
      <c r="I4" s="630"/>
      <c r="J4" s="654" t="s">
        <v>247</v>
      </c>
      <c r="K4" s="658" t="s">
        <v>248</v>
      </c>
      <c r="L4" s="658" t="s">
        <v>272</v>
      </c>
      <c r="M4" s="658" t="s">
        <v>273</v>
      </c>
      <c r="N4" s="658" t="s">
        <v>274</v>
      </c>
      <c r="O4" s="658" t="s">
        <v>275</v>
      </c>
      <c r="P4" s="659" t="s">
        <v>249</v>
      </c>
      <c r="Q4" s="660"/>
      <c r="R4" s="659" t="s">
        <v>368</v>
      </c>
      <c r="S4" s="661"/>
      <c r="T4" s="136"/>
    </row>
    <row r="5" spans="1:24" s="64" customFormat="1" ht="20.45" customHeight="1" x14ac:dyDescent="0.25">
      <c r="A5" s="627"/>
      <c r="B5" s="655"/>
      <c r="C5" s="656"/>
      <c r="D5" s="299" t="s">
        <v>172</v>
      </c>
      <c r="E5" s="299" t="s">
        <v>177</v>
      </c>
      <c r="F5" s="299" t="s">
        <v>178</v>
      </c>
      <c r="G5" s="299" t="s">
        <v>172</v>
      </c>
      <c r="H5" s="299" t="s">
        <v>177</v>
      </c>
      <c r="I5" s="299" t="s">
        <v>178</v>
      </c>
      <c r="J5" s="657"/>
      <c r="K5" s="633"/>
      <c r="L5" s="633"/>
      <c r="M5" s="633"/>
      <c r="N5" s="633"/>
      <c r="O5" s="633"/>
      <c r="P5" s="299" t="s">
        <v>250</v>
      </c>
      <c r="Q5" s="299" t="s">
        <v>251</v>
      </c>
      <c r="R5" s="299" t="s">
        <v>250</v>
      </c>
      <c r="S5" s="139" t="s">
        <v>252</v>
      </c>
      <c r="T5" s="136"/>
      <c r="V5" s="311" t="s">
        <v>446</v>
      </c>
    </row>
    <row r="6" spans="1:24" s="64" customFormat="1" ht="15" customHeight="1" x14ac:dyDescent="0.2">
      <c r="A6" s="637" t="s">
        <v>13</v>
      </c>
      <c r="B6" s="182" t="s">
        <v>253</v>
      </c>
      <c r="C6" s="182" t="s">
        <v>254</v>
      </c>
      <c r="D6" s="648" t="s">
        <v>29</v>
      </c>
      <c r="E6" s="648" t="s">
        <v>30</v>
      </c>
      <c r="F6" s="648" t="s">
        <v>31</v>
      </c>
      <c r="G6" s="648" t="s">
        <v>29</v>
      </c>
      <c r="H6" s="648" t="s">
        <v>30</v>
      </c>
      <c r="I6" s="648" t="s">
        <v>31</v>
      </c>
      <c r="J6" s="650" t="s">
        <v>118</v>
      </c>
      <c r="K6" s="648" t="s">
        <v>119</v>
      </c>
      <c r="L6" s="648" t="s">
        <v>87</v>
      </c>
      <c r="M6" s="648" t="s">
        <v>120</v>
      </c>
      <c r="N6" s="648" t="s">
        <v>88</v>
      </c>
      <c r="O6" s="648" t="s">
        <v>95</v>
      </c>
      <c r="P6" s="644" t="s">
        <v>447</v>
      </c>
      <c r="Q6" s="644" t="s">
        <v>32</v>
      </c>
      <c r="R6" s="644" t="s">
        <v>447</v>
      </c>
      <c r="S6" s="646" t="s">
        <v>121</v>
      </c>
      <c r="T6" s="283"/>
    </row>
    <row r="7" spans="1:24" s="64" customFormat="1" ht="32.1" customHeight="1" thickBot="1" x14ac:dyDescent="0.25">
      <c r="A7" s="638"/>
      <c r="B7" s="183" t="s">
        <v>33</v>
      </c>
      <c r="C7" s="183" t="s">
        <v>34</v>
      </c>
      <c r="D7" s="649"/>
      <c r="E7" s="649"/>
      <c r="F7" s="649"/>
      <c r="G7" s="649"/>
      <c r="H7" s="649"/>
      <c r="I7" s="649"/>
      <c r="J7" s="651"/>
      <c r="K7" s="649"/>
      <c r="L7" s="649"/>
      <c r="M7" s="649"/>
      <c r="N7" s="649"/>
      <c r="O7" s="649"/>
      <c r="P7" s="645"/>
      <c r="Q7" s="645"/>
      <c r="R7" s="645"/>
      <c r="S7" s="647"/>
      <c r="T7" s="283"/>
      <c r="V7" s="64" t="s">
        <v>255</v>
      </c>
      <c r="W7" s="64" t="s">
        <v>256</v>
      </c>
      <c r="X7" s="64" t="s">
        <v>257</v>
      </c>
    </row>
    <row r="8" spans="1:24" s="64" customFormat="1" ht="26.45" customHeight="1" x14ac:dyDescent="0.3">
      <c r="A8" s="120" t="s">
        <v>322</v>
      </c>
      <c r="B8" s="184">
        <v>67650</v>
      </c>
      <c r="C8" s="184">
        <v>67650</v>
      </c>
      <c r="D8" s="184">
        <v>19180</v>
      </c>
      <c r="E8" s="184">
        <v>9968</v>
      </c>
      <c r="F8" s="184">
        <v>9212</v>
      </c>
      <c r="G8" s="184">
        <v>9677</v>
      </c>
      <c r="H8" s="184">
        <v>6352</v>
      </c>
      <c r="I8" s="184">
        <v>3325</v>
      </c>
      <c r="J8" s="185">
        <v>9.8519282915225634</v>
      </c>
      <c r="K8" s="185">
        <v>4.9706522459365932</v>
      </c>
      <c r="L8" s="185">
        <v>4.8812760455859703</v>
      </c>
      <c r="M8" s="185">
        <v>54.61</v>
      </c>
      <c r="N8" s="185">
        <v>47.31</v>
      </c>
      <c r="O8" s="185">
        <v>7.3</v>
      </c>
      <c r="P8" s="184">
        <v>14591</v>
      </c>
      <c r="Q8" s="185">
        <v>7.4947594213558784</v>
      </c>
      <c r="R8" s="184">
        <v>5609</v>
      </c>
      <c r="S8" s="185">
        <v>2.8810983204979181</v>
      </c>
      <c r="T8" s="185"/>
      <c r="U8" s="64" t="str">
        <f>A8</f>
        <v>民國97年 2008</v>
      </c>
      <c r="V8" s="186">
        <v>1923064.5</v>
      </c>
      <c r="W8" s="285">
        <v>1934968</v>
      </c>
      <c r="X8" s="187">
        <f>'2-1'!F7</f>
        <v>1958686</v>
      </c>
    </row>
    <row r="9" spans="1:24" s="64" customFormat="1" ht="26.45" customHeight="1" x14ac:dyDescent="0.2">
      <c r="A9" s="120" t="s">
        <v>323</v>
      </c>
      <c r="B9" s="184">
        <v>64888</v>
      </c>
      <c r="C9" s="184">
        <v>64888</v>
      </c>
      <c r="D9" s="184">
        <v>18515</v>
      </c>
      <c r="E9" s="184">
        <v>9612</v>
      </c>
      <c r="F9" s="184">
        <v>8903</v>
      </c>
      <c r="G9" s="184">
        <v>9790</v>
      </c>
      <c r="H9" s="184">
        <v>6288</v>
      </c>
      <c r="I9" s="184">
        <v>3502</v>
      </c>
      <c r="J9" s="185">
        <v>9.4045208748363152</v>
      </c>
      <c r="K9" s="185">
        <v>4.9727388260679195</v>
      </c>
      <c r="L9" s="185">
        <v>4.4317820487683957</v>
      </c>
      <c r="M9" s="185">
        <v>52.8</v>
      </c>
      <c r="N9" s="185">
        <v>47.02</v>
      </c>
      <c r="O9" s="185">
        <v>5.78</v>
      </c>
      <c r="P9" s="184">
        <v>10938</v>
      </c>
      <c r="Q9" s="185">
        <v>5.5558546761522889</v>
      </c>
      <c r="R9" s="184">
        <v>5704</v>
      </c>
      <c r="S9" s="185">
        <v>2.8972933875272129</v>
      </c>
      <c r="T9" s="185"/>
      <c r="U9" s="64" t="str">
        <f t="shared" ref="U9:U30" si="0">A9</f>
        <v>民國98年 2009</v>
      </c>
      <c r="V9" s="186">
        <v>1946827</v>
      </c>
      <c r="W9" s="187">
        <f>X8</f>
        <v>1958686</v>
      </c>
      <c r="X9" s="187">
        <f>'2-1'!F8</f>
        <v>1978782</v>
      </c>
    </row>
    <row r="10" spans="1:24" s="64" customFormat="1" ht="26.45" customHeight="1" x14ac:dyDescent="0.2">
      <c r="A10" s="120" t="s">
        <v>324</v>
      </c>
      <c r="B10" s="184">
        <v>65455</v>
      </c>
      <c r="C10" s="184">
        <v>65455</v>
      </c>
      <c r="D10" s="184">
        <v>15838</v>
      </c>
      <c r="E10" s="184">
        <v>8302</v>
      </c>
      <c r="F10" s="184">
        <v>7536</v>
      </c>
      <c r="G10" s="184">
        <v>10183</v>
      </c>
      <c r="H10" s="184">
        <v>6605</v>
      </c>
      <c r="I10" s="184">
        <v>3578</v>
      </c>
      <c r="J10" s="185">
        <v>7.9571105811283136</v>
      </c>
      <c r="K10" s="185">
        <v>5.1160030968322783</v>
      </c>
      <c r="L10" s="185">
        <v>2.8411074842960353</v>
      </c>
      <c r="M10" s="185">
        <v>67.42</v>
      </c>
      <c r="N10" s="185">
        <v>58.56</v>
      </c>
      <c r="O10" s="185">
        <v>8.85</v>
      </c>
      <c r="P10" s="184">
        <v>12926</v>
      </c>
      <c r="Q10" s="185">
        <v>6.49</v>
      </c>
      <c r="R10" s="184">
        <v>6126</v>
      </c>
      <c r="S10" s="185">
        <v>3.0777408397519923</v>
      </c>
      <c r="T10" s="185"/>
      <c r="U10" s="64" t="str">
        <f t="shared" si="0"/>
        <v>民國99年 2010</v>
      </c>
      <c r="V10" s="186">
        <v>1968734</v>
      </c>
      <c r="W10" s="187">
        <f>X9</f>
        <v>1978782</v>
      </c>
      <c r="X10" s="187">
        <f>'2-1'!F9</f>
        <v>2002060</v>
      </c>
    </row>
    <row r="11" spans="1:24" s="64" customFormat="1" ht="26.45" customHeight="1" x14ac:dyDescent="0.2">
      <c r="A11" s="120" t="s">
        <v>325</v>
      </c>
      <c r="B11" s="184">
        <v>61384</v>
      </c>
      <c r="C11" s="184">
        <v>61384</v>
      </c>
      <c r="D11" s="184">
        <v>18041</v>
      </c>
      <c r="E11" s="184">
        <v>9272</v>
      </c>
      <c r="F11" s="184">
        <v>8769</v>
      </c>
      <c r="G11" s="184">
        <v>10878</v>
      </c>
      <c r="H11" s="184">
        <v>7068</v>
      </c>
      <c r="I11" s="184">
        <v>3810</v>
      </c>
      <c r="J11" s="185">
        <v>8.9859825943594167</v>
      </c>
      <c r="K11" s="185">
        <v>5.4181873876970084</v>
      </c>
      <c r="L11" s="185">
        <v>3.5677952066624083</v>
      </c>
      <c r="M11" s="185">
        <v>49.38</v>
      </c>
      <c r="N11" s="185">
        <v>47.34</v>
      </c>
      <c r="O11" s="185">
        <v>2.0299999999999998</v>
      </c>
      <c r="P11" s="184">
        <v>15525</v>
      </c>
      <c r="Q11" s="185">
        <v>7.7327963958444625</v>
      </c>
      <c r="R11" s="184">
        <v>5927</v>
      </c>
      <c r="S11" s="185">
        <v>2.9521600153410708</v>
      </c>
      <c r="T11" s="185"/>
      <c r="U11" s="64" t="str">
        <f t="shared" si="0"/>
        <v>民國100年 2011</v>
      </c>
      <c r="V11" s="186">
        <v>1990421</v>
      </c>
      <c r="W11" s="187">
        <f>X10</f>
        <v>2002060</v>
      </c>
      <c r="X11" s="187">
        <f>'2-1'!F10</f>
        <v>2013305</v>
      </c>
    </row>
    <row r="12" spans="1:24" s="64" customFormat="1" ht="26.45" customHeight="1" x14ac:dyDescent="0.2">
      <c r="A12" s="120" t="s">
        <v>326</v>
      </c>
      <c r="B12" s="184">
        <v>64817</v>
      </c>
      <c r="C12" s="184">
        <v>64817</v>
      </c>
      <c r="D12" s="184">
        <v>19866</v>
      </c>
      <c r="E12" s="184">
        <v>10215</v>
      </c>
      <c r="F12" s="184">
        <v>9651</v>
      </c>
      <c r="G12" s="184">
        <v>10977</v>
      </c>
      <c r="H12" s="184">
        <v>6945</v>
      </c>
      <c r="I12" s="184">
        <v>4032</v>
      </c>
      <c r="J12" s="185">
        <v>9.8262233440320763</v>
      </c>
      <c r="K12" s="185">
        <v>5.4295003346139179</v>
      </c>
      <c r="L12" s="185">
        <v>4.3967230094181584</v>
      </c>
      <c r="M12" s="185">
        <v>50.84</v>
      </c>
      <c r="N12" s="185">
        <v>46.9</v>
      </c>
      <c r="O12" s="185">
        <v>3.94</v>
      </c>
      <c r="P12" s="184">
        <v>13621</v>
      </c>
      <c r="Q12" s="185">
        <v>6.74</v>
      </c>
      <c r="R12" s="184">
        <v>5832</v>
      </c>
      <c r="S12" s="185">
        <v>2.88</v>
      </c>
      <c r="T12" s="185"/>
      <c r="U12" s="64" t="str">
        <f t="shared" si="0"/>
        <v>民國101年 2012</v>
      </c>
      <c r="V12" s="186">
        <v>2007682.5</v>
      </c>
      <c r="W12" s="187">
        <f t="shared" ref="W12:W16" si="1">X11</f>
        <v>2013305</v>
      </c>
      <c r="X12" s="187">
        <f>'2-1'!F11</f>
        <v>2030161</v>
      </c>
    </row>
    <row r="13" spans="1:24" s="64" customFormat="1" ht="26.45" customHeight="1" x14ac:dyDescent="0.2">
      <c r="A13" s="120" t="s">
        <v>327</v>
      </c>
      <c r="B13" s="184">
        <v>63600</v>
      </c>
      <c r="C13" s="184">
        <v>63600</v>
      </c>
      <c r="D13" s="184">
        <v>16757</v>
      </c>
      <c r="E13" s="184">
        <v>8750</v>
      </c>
      <c r="F13" s="184">
        <v>8007</v>
      </c>
      <c r="G13" s="184">
        <v>10972</v>
      </c>
      <c r="H13" s="184">
        <v>7069</v>
      </c>
      <c r="I13" s="184">
        <v>3903</v>
      </c>
      <c r="J13" s="185">
        <v>8.2259416855007039</v>
      </c>
      <c r="K13" s="185">
        <v>5.3861092184349069</v>
      </c>
      <c r="L13" s="185">
        <v>2.8398324670657971</v>
      </c>
      <c r="M13" s="185">
        <v>51.164601304212084</v>
      </c>
      <c r="N13" s="185">
        <v>47.199635558924193</v>
      </c>
      <c r="O13" s="185">
        <v>3.9649657452878913</v>
      </c>
      <c r="P13" s="184">
        <v>13679</v>
      </c>
      <c r="Q13" s="185">
        <v>6.714964272600354</v>
      </c>
      <c r="R13" s="184">
        <v>5644</v>
      </c>
      <c r="S13" s="185">
        <v>2.7706161528296218</v>
      </c>
      <c r="T13" s="185"/>
      <c r="U13" s="64" t="str">
        <f t="shared" si="0"/>
        <v>民國102年 2013</v>
      </c>
      <c r="V13" s="186">
        <v>2021733</v>
      </c>
      <c r="W13" s="187">
        <f t="shared" si="1"/>
        <v>2030161</v>
      </c>
      <c r="X13" s="187">
        <f>'2-1'!F12</f>
        <v>2044023</v>
      </c>
    </row>
    <row r="14" spans="1:24" s="64" customFormat="1" ht="26.45" customHeight="1" x14ac:dyDescent="0.2">
      <c r="A14" s="120" t="s">
        <v>328</v>
      </c>
      <c r="B14" s="184">
        <v>69524</v>
      </c>
      <c r="C14" s="184">
        <v>69524</v>
      </c>
      <c r="D14" s="184">
        <v>17360</v>
      </c>
      <c r="E14" s="184">
        <v>9108</v>
      </c>
      <c r="F14" s="184">
        <v>8252</v>
      </c>
      <c r="G14" s="184">
        <v>11854</v>
      </c>
      <c r="H14" s="184">
        <v>7523</v>
      </c>
      <c r="I14" s="184">
        <v>4331</v>
      </c>
      <c r="J14" s="185">
        <v>8.4634396227919098</v>
      </c>
      <c r="K14" s="185">
        <v>5.7791251894340583</v>
      </c>
      <c r="L14" s="185">
        <v>2.6843144333578479</v>
      </c>
      <c r="M14" s="185">
        <v>50.376966768567584</v>
      </c>
      <c r="N14" s="185">
        <v>46.087231443628298</v>
      </c>
      <c r="O14" s="185">
        <v>4.2897353249392864</v>
      </c>
      <c r="P14" s="184">
        <v>13839</v>
      </c>
      <c r="Q14" s="185">
        <v>6.75</v>
      </c>
      <c r="R14" s="184">
        <v>5438</v>
      </c>
      <c r="S14" s="185">
        <v>2.65</v>
      </c>
      <c r="T14" s="185"/>
      <c r="U14" s="64" t="str">
        <f t="shared" si="0"/>
        <v>民國103年 2014</v>
      </c>
      <c r="V14" s="186">
        <v>2037092</v>
      </c>
      <c r="W14" s="187">
        <f t="shared" si="1"/>
        <v>2044023</v>
      </c>
      <c r="X14" s="187">
        <f>'2-1'!F13</f>
        <v>2058328</v>
      </c>
    </row>
    <row r="15" spans="1:24" s="64" customFormat="1" ht="26.45" customHeight="1" x14ac:dyDescent="0.2">
      <c r="A15" s="120" t="s">
        <v>329</v>
      </c>
      <c r="B15" s="184">
        <v>74024</v>
      </c>
      <c r="C15" s="184">
        <v>74024</v>
      </c>
      <c r="D15" s="184">
        <v>22384</v>
      </c>
      <c r="E15" s="184">
        <v>11592</v>
      </c>
      <c r="F15" s="184">
        <v>10792</v>
      </c>
      <c r="G15" s="184">
        <v>11600</v>
      </c>
      <c r="H15" s="184">
        <v>7387</v>
      </c>
      <c r="I15" s="184">
        <v>4213</v>
      </c>
      <c r="J15" s="185">
        <v>10.750921926136401</v>
      </c>
      <c r="K15" s="185">
        <v>5.5714212983909164</v>
      </c>
      <c r="L15" s="185">
        <v>5.1795006277454849</v>
      </c>
      <c r="M15" s="185">
        <v>56.454827780643534</v>
      </c>
      <c r="N15" s="185">
        <v>38.843372938454046</v>
      </c>
      <c r="O15" s="185">
        <v>17.611454842189488</v>
      </c>
      <c r="P15" s="184">
        <v>15507</v>
      </c>
      <c r="Q15" s="185">
        <v>7.4479336270817189</v>
      </c>
      <c r="R15" s="184">
        <v>5611</v>
      </c>
      <c r="S15" s="185">
        <v>2.6949349056268472</v>
      </c>
      <c r="T15" s="185"/>
      <c r="U15" s="64" t="str">
        <f t="shared" si="0"/>
        <v>民國104年 2015</v>
      </c>
      <c r="V15" s="186">
        <v>2051175.5</v>
      </c>
      <c r="W15" s="187">
        <f t="shared" si="1"/>
        <v>2058328</v>
      </c>
      <c r="X15" s="187">
        <f>'2-1'!F14</f>
        <v>2105780</v>
      </c>
    </row>
    <row r="16" spans="1:24" s="64" customFormat="1" ht="26.45" customHeight="1" x14ac:dyDescent="0.2">
      <c r="A16" s="120" t="s">
        <v>321</v>
      </c>
      <c r="B16" s="184">
        <v>71831</v>
      </c>
      <c r="C16" s="184">
        <v>71831</v>
      </c>
      <c r="D16" s="184">
        <v>23786</v>
      </c>
      <c r="E16" s="184">
        <v>12375</v>
      </c>
      <c r="F16" s="184">
        <v>11411</v>
      </c>
      <c r="G16" s="184">
        <v>12637</v>
      </c>
      <c r="H16" s="184">
        <v>7974</v>
      </c>
      <c r="I16" s="184">
        <v>4663</v>
      </c>
      <c r="J16" s="185">
        <v>11.184088182486928</v>
      </c>
      <c r="K16" s="185">
        <v>5.9418701068732585</v>
      </c>
      <c r="L16" s="185">
        <v>5.2422180756136694</v>
      </c>
      <c r="M16" s="185">
        <v>51.218008140507806</v>
      </c>
      <c r="N16" s="185">
        <v>36.719976734689176</v>
      </c>
      <c r="O16" s="185">
        <v>14.498031405818629</v>
      </c>
      <c r="P16" s="184">
        <v>15048</v>
      </c>
      <c r="Q16" s="185">
        <v>7.0755132838671191</v>
      </c>
      <c r="R16" s="184">
        <v>5652</v>
      </c>
      <c r="S16" s="185">
        <v>2.6575492477682725</v>
      </c>
      <c r="T16" s="185"/>
      <c r="U16" s="64" t="str">
        <f t="shared" si="0"/>
        <v>民國105年 2016</v>
      </c>
      <c r="V16" s="186">
        <v>2082054</v>
      </c>
      <c r="W16" s="187">
        <f t="shared" si="1"/>
        <v>2105780</v>
      </c>
      <c r="X16" s="187">
        <f>'2-1'!F15</f>
        <v>2147763</v>
      </c>
    </row>
    <row r="17" spans="1:24" s="64" customFormat="1" ht="26.45" customHeight="1" x14ac:dyDescent="0.2">
      <c r="A17" s="120" t="s">
        <v>371</v>
      </c>
      <c r="B17" s="184">
        <f>SUM(B18:B30)</f>
        <v>72406</v>
      </c>
      <c r="C17" s="184">
        <f t="shared" ref="C17:I17" si="2">SUM(C18:C30)</f>
        <v>72406</v>
      </c>
      <c r="D17" s="184">
        <f t="shared" si="2"/>
        <v>23356</v>
      </c>
      <c r="E17" s="184">
        <f t="shared" si="2"/>
        <v>12119</v>
      </c>
      <c r="F17" s="184">
        <f t="shared" si="2"/>
        <v>11237</v>
      </c>
      <c r="G17" s="184">
        <f t="shared" si="2"/>
        <v>12620</v>
      </c>
      <c r="H17" s="184">
        <f t="shared" si="2"/>
        <v>7903</v>
      </c>
      <c r="I17" s="184">
        <f t="shared" si="2"/>
        <v>4717</v>
      </c>
      <c r="J17" s="185">
        <f>(D17/V17)*1000</f>
        <v>10.773609362098631</v>
      </c>
      <c r="K17" s="185">
        <f t="shared" ref="K17:K30" si="3">(G17/V17)*1000</f>
        <v>5.821328572944199</v>
      </c>
      <c r="L17" s="185">
        <f>J17-K17</f>
        <v>4.9522807891544316</v>
      </c>
      <c r="M17" s="185">
        <f>('2-2'!B17/V17)*1000</f>
        <v>49.653810848336398</v>
      </c>
      <c r="N17" s="185">
        <f>('2-2 續1'!B17/V17)*1000</f>
        <v>36.037806346262954</v>
      </c>
      <c r="O17" s="185">
        <f>M17-N17</f>
        <v>13.616004502073444</v>
      </c>
      <c r="P17" s="184">
        <f t="shared" ref="P17" si="4">SUM(P18:P30)</f>
        <v>14648</v>
      </c>
      <c r="Q17" s="185">
        <f>P17/V17*1000</f>
        <v>6.7568003911637575</v>
      </c>
      <c r="R17" s="184">
        <f t="shared" ref="R17" si="5">SUM(R18:R30)</f>
        <v>5796</v>
      </c>
      <c r="S17" s="185">
        <f>R17/V17*1000</f>
        <v>2.6735673857990947</v>
      </c>
      <c r="T17" s="185"/>
      <c r="U17" s="64" t="str">
        <f t="shared" si="0"/>
        <v>民國106年 2017</v>
      </c>
      <c r="V17" s="186">
        <f t="shared" ref="V17:V29" si="6">(W17+X17)/2</f>
        <v>2167890</v>
      </c>
      <c r="W17" s="187">
        <f>X16</f>
        <v>2147763</v>
      </c>
      <c r="X17" s="187">
        <f>'2-1'!F16</f>
        <v>2188017</v>
      </c>
    </row>
    <row r="18" spans="1:24" s="64" customFormat="1" ht="26.45" customHeight="1" x14ac:dyDescent="0.2">
      <c r="A18" s="120" t="s">
        <v>156</v>
      </c>
      <c r="B18" s="188">
        <v>16891</v>
      </c>
      <c r="C18" s="188">
        <v>16891</v>
      </c>
      <c r="D18" s="184">
        <f>SUM(E18:F18)</f>
        <v>4308</v>
      </c>
      <c r="E18" s="184">
        <v>2282</v>
      </c>
      <c r="F18" s="184">
        <v>2026</v>
      </c>
      <c r="G18" s="184">
        <f>SUM(H18:I18)</f>
        <v>2142</v>
      </c>
      <c r="H18" s="184">
        <v>1316</v>
      </c>
      <c r="I18" s="184">
        <v>826</v>
      </c>
      <c r="J18" s="185">
        <f>(D18/V18)*1000</f>
        <v>9.8459231867148596</v>
      </c>
      <c r="K18" s="185">
        <f t="shared" si="3"/>
        <v>4.8955356234780014</v>
      </c>
      <c r="L18" s="185">
        <f t="shared" ref="L18:L30" si="7">J18-K18</f>
        <v>4.9503875632368581</v>
      </c>
      <c r="M18" s="185">
        <f>('2-2'!B18/V18)*1000</f>
        <v>45.305416743326063</v>
      </c>
      <c r="N18" s="185">
        <f>('2-2 續1'!B18/V18)*1000</f>
        <v>35.17837736534706</v>
      </c>
      <c r="O18" s="185">
        <f t="shared" ref="O18:O30" si="8">M18-N18</f>
        <v>10.127039377979003</v>
      </c>
      <c r="P18" s="184">
        <v>2961</v>
      </c>
      <c r="Q18" s="185">
        <f t="shared" ref="Q18:Q30" si="9">P18/V18*1000</f>
        <v>6.7673580677490017</v>
      </c>
      <c r="R18" s="184">
        <v>1175</v>
      </c>
      <c r="S18" s="185">
        <f t="shared" ref="S18:S30" si="10">R18/V18*1000</f>
        <v>2.6854595506940484</v>
      </c>
      <c r="T18" s="185"/>
      <c r="U18" s="64" t="str">
        <f t="shared" si="0"/>
        <v>　桃園區 Taoyuan District</v>
      </c>
      <c r="V18" s="186">
        <f>(W18+X18)/2</f>
        <v>437541.5</v>
      </c>
      <c r="W18" s="286">
        <v>434243</v>
      </c>
      <c r="X18" s="187">
        <f>'2-1'!F17</f>
        <v>440840</v>
      </c>
    </row>
    <row r="19" spans="1:24" s="64" customFormat="1" ht="26.45" customHeight="1" x14ac:dyDescent="0.2">
      <c r="A19" s="120" t="s">
        <v>157</v>
      </c>
      <c r="B19" s="188">
        <v>14727</v>
      </c>
      <c r="C19" s="188">
        <v>14727</v>
      </c>
      <c r="D19" s="184">
        <f t="shared" ref="D19:D30" si="11">SUM(E19:F19)</f>
        <v>4318</v>
      </c>
      <c r="E19" s="184">
        <v>2232</v>
      </c>
      <c r="F19" s="184">
        <v>2086</v>
      </c>
      <c r="G19" s="184">
        <f t="shared" ref="G19:G30" si="12">SUM(H19:I19)</f>
        <v>2250</v>
      </c>
      <c r="H19" s="184">
        <v>1363</v>
      </c>
      <c r="I19" s="184">
        <v>887</v>
      </c>
      <c r="J19" s="185">
        <f t="shared" ref="J19:J30" si="13">(D19/V19)*1000</f>
        <v>10.772525818012172</v>
      </c>
      <c r="K19" s="185">
        <f t="shared" si="3"/>
        <v>5.6132892752495103</v>
      </c>
      <c r="L19" s="185">
        <f t="shared" si="7"/>
        <v>5.1592365427626614</v>
      </c>
      <c r="M19" s="185">
        <f>('2-2'!B19/V19)*1000</f>
        <v>49.347049717526815</v>
      </c>
      <c r="N19" s="185">
        <f>('2-2 續1'!B19/V19)*1000</f>
        <v>32.644395629617712</v>
      </c>
      <c r="O19" s="185">
        <f t="shared" si="8"/>
        <v>16.702654087909103</v>
      </c>
      <c r="P19" s="184">
        <v>2742</v>
      </c>
      <c r="Q19" s="185">
        <f t="shared" si="9"/>
        <v>6.8407285301040712</v>
      </c>
      <c r="R19" s="184">
        <v>1115</v>
      </c>
      <c r="S19" s="185">
        <f t="shared" si="10"/>
        <v>2.7816966852903131</v>
      </c>
      <c r="T19" s="185"/>
      <c r="U19" s="64" t="str">
        <f t="shared" si="0"/>
        <v xml:space="preserve">　中壢區 Zhongli District </v>
      </c>
      <c r="V19" s="186">
        <f t="shared" si="6"/>
        <v>400834.5</v>
      </c>
      <c r="W19" s="286">
        <v>396453</v>
      </c>
      <c r="X19" s="187">
        <f>'2-1'!F18</f>
        <v>405216</v>
      </c>
    </row>
    <row r="20" spans="1:24" s="64" customFormat="1" ht="26.45" customHeight="1" x14ac:dyDescent="0.2">
      <c r="A20" s="120" t="s">
        <v>158</v>
      </c>
      <c r="B20" s="188">
        <v>2702</v>
      </c>
      <c r="C20" s="188">
        <v>2702</v>
      </c>
      <c r="D20" s="184">
        <f t="shared" si="11"/>
        <v>993</v>
      </c>
      <c r="E20" s="184">
        <v>529</v>
      </c>
      <c r="F20" s="184">
        <v>464</v>
      </c>
      <c r="G20" s="184">
        <f t="shared" si="12"/>
        <v>744</v>
      </c>
      <c r="H20" s="184">
        <v>448</v>
      </c>
      <c r="I20" s="184">
        <v>296</v>
      </c>
      <c r="J20" s="185">
        <f t="shared" si="13"/>
        <v>10.532847528281174</v>
      </c>
      <c r="K20" s="185">
        <f t="shared" si="3"/>
        <v>7.891680323304322</v>
      </c>
      <c r="L20" s="189">
        <f t="shared" si="7"/>
        <v>2.6411672049768518</v>
      </c>
      <c r="M20" s="185">
        <f>('2-2'!B20/V20)*1000</f>
        <v>39.203831283511796</v>
      </c>
      <c r="N20" s="185">
        <f>('2-2 續1'!B20/V20)*1000</f>
        <v>38.14312156263756</v>
      </c>
      <c r="O20" s="189">
        <f t="shared" si="8"/>
        <v>1.060709720874236</v>
      </c>
      <c r="P20" s="184">
        <v>585</v>
      </c>
      <c r="Q20" s="185">
        <f t="shared" si="9"/>
        <v>6.2051518671142869</v>
      </c>
      <c r="R20" s="184">
        <v>258</v>
      </c>
      <c r="S20" s="185">
        <f t="shared" si="10"/>
        <v>2.7366310798555311</v>
      </c>
      <c r="T20" s="185"/>
      <c r="U20" s="64" t="str">
        <f t="shared" si="0"/>
        <v>　大溪區 Daxi District</v>
      </c>
      <c r="V20" s="186">
        <f t="shared" si="6"/>
        <v>94276.5</v>
      </c>
      <c r="W20" s="286">
        <v>94102</v>
      </c>
      <c r="X20" s="187">
        <f>'2-1'!F19</f>
        <v>94451</v>
      </c>
    </row>
    <row r="21" spans="1:24" s="64" customFormat="1" ht="26.45" customHeight="1" x14ac:dyDescent="0.2">
      <c r="A21" s="120" t="s">
        <v>159</v>
      </c>
      <c r="B21" s="188">
        <v>5965</v>
      </c>
      <c r="C21" s="188">
        <v>5965</v>
      </c>
      <c r="D21" s="184">
        <f t="shared" si="11"/>
        <v>1824</v>
      </c>
      <c r="E21" s="184">
        <v>936</v>
      </c>
      <c r="F21" s="184">
        <v>888</v>
      </c>
      <c r="G21" s="184">
        <f t="shared" si="12"/>
        <v>965</v>
      </c>
      <c r="H21" s="184">
        <v>628</v>
      </c>
      <c r="I21" s="184">
        <v>337</v>
      </c>
      <c r="J21" s="185">
        <f t="shared" si="13"/>
        <v>11.001272625287244</v>
      </c>
      <c r="K21" s="185">
        <f t="shared" si="3"/>
        <v>5.8203004843213773</v>
      </c>
      <c r="L21" s="185">
        <f t="shared" si="7"/>
        <v>5.1809721409658671</v>
      </c>
      <c r="M21" s="185">
        <f>('2-2'!B21/V21)*1000</f>
        <v>47.075072829148546</v>
      </c>
      <c r="N21" s="185">
        <f>('2-2 續1'!B21/V21)*1000</f>
        <v>30.060494936640147</v>
      </c>
      <c r="O21" s="185">
        <f t="shared" si="8"/>
        <v>17.014577892508399</v>
      </c>
      <c r="P21" s="184">
        <v>1099</v>
      </c>
      <c r="Q21" s="185">
        <f t="shared" si="9"/>
        <v>6.6285080127141898</v>
      </c>
      <c r="R21" s="184">
        <v>453</v>
      </c>
      <c r="S21" s="185">
        <f t="shared" si="10"/>
        <v>2.7322239579249574</v>
      </c>
      <c r="T21" s="185"/>
      <c r="U21" s="64" t="str">
        <f t="shared" si="0"/>
        <v>　楊梅區 Yangmei District</v>
      </c>
      <c r="V21" s="186">
        <f t="shared" si="6"/>
        <v>165799</v>
      </c>
      <c r="W21" s="286">
        <v>163959</v>
      </c>
      <c r="X21" s="187">
        <f>'2-1'!F20</f>
        <v>167639</v>
      </c>
    </row>
    <row r="22" spans="1:24" s="64" customFormat="1" ht="26.45" customHeight="1" x14ac:dyDescent="0.2">
      <c r="A22" s="120" t="s">
        <v>258</v>
      </c>
      <c r="B22" s="188">
        <v>5246</v>
      </c>
      <c r="C22" s="188">
        <v>5246</v>
      </c>
      <c r="D22" s="184">
        <f t="shared" si="11"/>
        <v>1754</v>
      </c>
      <c r="E22" s="184">
        <v>915</v>
      </c>
      <c r="F22" s="184">
        <v>839</v>
      </c>
      <c r="G22" s="184">
        <f t="shared" si="12"/>
        <v>733</v>
      </c>
      <c r="H22" s="184">
        <v>447</v>
      </c>
      <c r="I22" s="184">
        <v>286</v>
      </c>
      <c r="J22" s="185">
        <f t="shared" si="13"/>
        <v>10.938094376921494</v>
      </c>
      <c r="K22" s="185">
        <f t="shared" si="3"/>
        <v>4.5710508428069865</v>
      </c>
      <c r="L22" s="185">
        <f t="shared" si="7"/>
        <v>6.367043534114508</v>
      </c>
      <c r="M22" s="185">
        <f>('2-2'!B22/V22)*1000</f>
        <v>50.518530528757708</v>
      </c>
      <c r="N22" s="185">
        <f>('2-2 續1'!B22/V22)*1000</f>
        <v>37.491347431044481</v>
      </c>
      <c r="O22" s="185">
        <f t="shared" si="8"/>
        <v>13.027183097713227</v>
      </c>
      <c r="P22" s="184">
        <v>1058</v>
      </c>
      <c r="Q22" s="185">
        <f t="shared" si="9"/>
        <v>6.5977787062616535</v>
      </c>
      <c r="R22" s="184">
        <v>391</v>
      </c>
      <c r="S22" s="185">
        <f t="shared" si="10"/>
        <v>2.4383095218793067</v>
      </c>
      <c r="T22" s="185"/>
      <c r="U22" s="64" t="str">
        <f t="shared" si="0"/>
        <v>　蘆竹區 Luzhu District</v>
      </c>
      <c r="V22" s="186">
        <f t="shared" si="6"/>
        <v>160357</v>
      </c>
      <c r="W22" s="286">
        <v>158802</v>
      </c>
      <c r="X22" s="187">
        <f>'2-1'!F21</f>
        <v>161912</v>
      </c>
    </row>
    <row r="23" spans="1:24" s="64" customFormat="1" ht="26.45" customHeight="1" x14ac:dyDescent="0.2">
      <c r="A23" s="120" t="s">
        <v>161</v>
      </c>
      <c r="B23" s="188">
        <v>2901</v>
      </c>
      <c r="C23" s="188">
        <v>2901</v>
      </c>
      <c r="D23" s="184">
        <f t="shared" si="11"/>
        <v>965</v>
      </c>
      <c r="E23" s="184">
        <v>504</v>
      </c>
      <c r="F23" s="184">
        <v>461</v>
      </c>
      <c r="G23" s="184">
        <f t="shared" si="12"/>
        <v>550</v>
      </c>
      <c r="H23" s="184">
        <v>341</v>
      </c>
      <c r="I23" s="184">
        <v>209</v>
      </c>
      <c r="J23" s="185">
        <f>(D23/V23)*1000</f>
        <v>10.938624680484473</v>
      </c>
      <c r="K23" s="185">
        <f t="shared" si="3"/>
        <v>6.2344492997579897</v>
      </c>
      <c r="L23" s="185">
        <f t="shared" si="7"/>
        <v>4.7041753807264834</v>
      </c>
      <c r="M23" s="185">
        <f>('2-2'!B23/V23)*1000</f>
        <v>53.570922528465928</v>
      </c>
      <c r="N23" s="185">
        <f>('2-2 續1'!B23/V23)*1000</f>
        <v>34.210123612126573</v>
      </c>
      <c r="O23" s="185">
        <f t="shared" si="8"/>
        <v>19.360798916339355</v>
      </c>
      <c r="P23" s="184">
        <v>588</v>
      </c>
      <c r="Q23" s="185">
        <f t="shared" si="9"/>
        <v>6.665193069559451</v>
      </c>
      <c r="R23" s="184">
        <v>231</v>
      </c>
      <c r="S23" s="185">
        <f t="shared" si="10"/>
        <v>2.6184687058983558</v>
      </c>
      <c r="T23" s="185"/>
      <c r="U23" s="64" t="str">
        <f t="shared" si="0"/>
        <v>　大園區 Dayuan District</v>
      </c>
      <c r="V23" s="186">
        <f t="shared" si="6"/>
        <v>88219.5</v>
      </c>
      <c r="W23" s="286">
        <v>87158</v>
      </c>
      <c r="X23" s="187">
        <f>'2-1'!F22</f>
        <v>89281</v>
      </c>
    </row>
    <row r="24" spans="1:24" s="64" customFormat="1" ht="26.45" customHeight="1" x14ac:dyDescent="0.2">
      <c r="A24" s="120" t="s">
        <v>162</v>
      </c>
      <c r="B24" s="188">
        <v>4494</v>
      </c>
      <c r="C24" s="188">
        <v>4494</v>
      </c>
      <c r="D24" s="184">
        <f t="shared" si="11"/>
        <v>1821</v>
      </c>
      <c r="E24" s="184">
        <v>954</v>
      </c>
      <c r="F24" s="184">
        <v>867</v>
      </c>
      <c r="G24" s="184">
        <f t="shared" si="12"/>
        <v>934</v>
      </c>
      <c r="H24" s="184">
        <v>611</v>
      </c>
      <c r="I24" s="184">
        <v>323</v>
      </c>
      <c r="J24" s="185">
        <f>(D24/V24)*1000</f>
        <v>11.731357706555002</v>
      </c>
      <c r="K24" s="185">
        <f t="shared" si="3"/>
        <v>6.0170719922692868</v>
      </c>
      <c r="L24" s="185">
        <f t="shared" si="7"/>
        <v>5.7142857142857153</v>
      </c>
      <c r="M24" s="185">
        <f>('2-2'!B24/V24)*1000</f>
        <v>70.581414076340792</v>
      </c>
      <c r="N24" s="185">
        <f>('2-2 續1'!B24/V24)*1000</f>
        <v>45.269769689160896</v>
      </c>
      <c r="O24" s="185">
        <f t="shared" si="8"/>
        <v>25.311644387179896</v>
      </c>
      <c r="P24" s="184">
        <v>1089</v>
      </c>
      <c r="Q24" s="185">
        <f t="shared" si="9"/>
        <v>7.0156224834917058</v>
      </c>
      <c r="R24" s="184">
        <v>401</v>
      </c>
      <c r="S24" s="185">
        <f t="shared" si="10"/>
        <v>2.5833467547109032</v>
      </c>
      <c r="T24" s="185"/>
      <c r="U24" s="64" t="str">
        <f t="shared" si="0"/>
        <v>　龜山區 Guishan District</v>
      </c>
      <c r="V24" s="186">
        <f t="shared" si="6"/>
        <v>155225</v>
      </c>
      <c r="W24" s="286">
        <v>152817</v>
      </c>
      <c r="X24" s="187">
        <f>'2-1'!F23</f>
        <v>157633</v>
      </c>
    </row>
    <row r="25" spans="1:24" s="64" customFormat="1" ht="26.45" customHeight="1" x14ac:dyDescent="0.2">
      <c r="A25" s="120" t="s">
        <v>163</v>
      </c>
      <c r="B25" s="188">
        <v>5514</v>
      </c>
      <c r="C25" s="188">
        <v>5514</v>
      </c>
      <c r="D25" s="184">
        <f t="shared" si="11"/>
        <v>2282</v>
      </c>
      <c r="E25" s="184">
        <v>1186</v>
      </c>
      <c r="F25" s="184">
        <v>1096</v>
      </c>
      <c r="G25" s="184">
        <f t="shared" si="12"/>
        <v>1241</v>
      </c>
      <c r="H25" s="184">
        <v>846</v>
      </c>
      <c r="I25" s="184">
        <v>395</v>
      </c>
      <c r="J25" s="185">
        <f t="shared" si="13"/>
        <v>11.672753685459696</v>
      </c>
      <c r="K25" s="185">
        <f t="shared" si="3"/>
        <v>6.3478910270181785</v>
      </c>
      <c r="L25" s="185">
        <f t="shared" si="7"/>
        <v>5.3248626584415177</v>
      </c>
      <c r="M25" s="185">
        <f>('2-2'!B25/V25)*1000</f>
        <v>59.356105944817848</v>
      </c>
      <c r="N25" s="185">
        <f>('2-2 續1'!B25/V25)*1000</f>
        <v>38.327757828724593</v>
      </c>
      <c r="O25" s="185">
        <f t="shared" si="8"/>
        <v>21.028348116093255</v>
      </c>
      <c r="P25" s="184">
        <v>1440</v>
      </c>
      <c r="Q25" s="185">
        <f t="shared" si="9"/>
        <v>7.3658042537519561</v>
      </c>
      <c r="R25" s="184">
        <v>551</v>
      </c>
      <c r="S25" s="185">
        <f t="shared" si="10"/>
        <v>2.8184431554287004</v>
      </c>
      <c r="T25" s="185"/>
      <c r="U25" s="64" t="str">
        <f t="shared" si="0"/>
        <v xml:space="preserve">　八德區 Bade District </v>
      </c>
      <c r="V25" s="186">
        <f t="shared" si="6"/>
        <v>195498</v>
      </c>
      <c r="W25" s="286">
        <v>192922</v>
      </c>
      <c r="X25" s="187">
        <f>'2-1'!F24</f>
        <v>198074</v>
      </c>
    </row>
    <row r="26" spans="1:24" s="64" customFormat="1" ht="26.45" customHeight="1" x14ac:dyDescent="0.2">
      <c r="A26" s="120" t="s">
        <v>164</v>
      </c>
      <c r="B26" s="188">
        <v>4625</v>
      </c>
      <c r="C26" s="188">
        <v>4625</v>
      </c>
      <c r="D26" s="184">
        <f t="shared" si="11"/>
        <v>1220</v>
      </c>
      <c r="E26" s="184">
        <v>616</v>
      </c>
      <c r="F26" s="184">
        <v>604</v>
      </c>
      <c r="G26" s="184">
        <f t="shared" si="12"/>
        <v>750</v>
      </c>
      <c r="H26" s="184">
        <v>491</v>
      </c>
      <c r="I26" s="184">
        <v>259</v>
      </c>
      <c r="J26" s="185">
        <f t="shared" si="13"/>
        <v>10.081686451287688</v>
      </c>
      <c r="K26" s="185">
        <f t="shared" si="3"/>
        <v>6.1977580643162007</v>
      </c>
      <c r="L26" s="185">
        <f t="shared" si="7"/>
        <v>3.8839283869714869</v>
      </c>
      <c r="M26" s="185">
        <f>('2-2'!B26/V26)*1000</f>
        <v>43.062023030868964</v>
      </c>
      <c r="N26" s="185">
        <f>('2-2 續1'!B26/V26)*1000</f>
        <v>33.550530321498371</v>
      </c>
      <c r="O26" s="185">
        <f t="shared" si="8"/>
        <v>9.511492709370593</v>
      </c>
      <c r="P26" s="184">
        <v>748</v>
      </c>
      <c r="Q26" s="185">
        <f t="shared" si="9"/>
        <v>6.181230709478025</v>
      </c>
      <c r="R26" s="184">
        <v>314</v>
      </c>
      <c r="S26" s="185">
        <f t="shared" si="10"/>
        <v>2.5947947095937165</v>
      </c>
      <c r="T26" s="185"/>
      <c r="U26" s="64" t="str">
        <f t="shared" si="0"/>
        <v>　龍潭區 Longtan District</v>
      </c>
      <c r="V26" s="186">
        <f t="shared" si="6"/>
        <v>121011.5</v>
      </c>
      <c r="W26" s="286">
        <v>120201</v>
      </c>
      <c r="X26" s="187">
        <f>'2-1'!F25</f>
        <v>121822</v>
      </c>
    </row>
    <row r="27" spans="1:24" s="64" customFormat="1" ht="26.45" customHeight="1" x14ac:dyDescent="0.2">
      <c r="A27" s="120" t="s">
        <v>165</v>
      </c>
      <c r="B27" s="188">
        <v>5875</v>
      </c>
      <c r="C27" s="188">
        <v>5875</v>
      </c>
      <c r="D27" s="184">
        <f t="shared" si="11"/>
        <v>2534</v>
      </c>
      <c r="E27" s="184">
        <v>1298</v>
      </c>
      <c r="F27" s="184">
        <v>1236</v>
      </c>
      <c r="G27" s="184">
        <f t="shared" si="12"/>
        <v>1202</v>
      </c>
      <c r="H27" s="184">
        <v>753</v>
      </c>
      <c r="I27" s="184">
        <v>449</v>
      </c>
      <c r="J27" s="185">
        <f t="shared" si="13"/>
        <v>11.368173600175862</v>
      </c>
      <c r="K27" s="185">
        <f t="shared" si="3"/>
        <v>5.3924801370999944</v>
      </c>
      <c r="L27" s="185">
        <f t="shared" si="7"/>
        <v>5.9756934630758671</v>
      </c>
      <c r="M27" s="185">
        <f>('2-2'!B27/V27)*1000</f>
        <v>46.450698285801451</v>
      </c>
      <c r="N27" s="185">
        <f>('2-2 續1'!B27/V27)*1000</f>
        <v>40.618565026042717</v>
      </c>
      <c r="O27" s="185">
        <f t="shared" si="8"/>
        <v>5.8321332597587343</v>
      </c>
      <c r="P27" s="184">
        <v>1581</v>
      </c>
      <c r="Q27" s="185">
        <f t="shared" si="9"/>
        <v>7.0927712951373465</v>
      </c>
      <c r="R27" s="184">
        <v>585</v>
      </c>
      <c r="S27" s="185">
        <f t="shared" si="10"/>
        <v>2.6244599668914281</v>
      </c>
      <c r="T27" s="185"/>
      <c r="U27" s="64" t="str">
        <f t="shared" si="0"/>
        <v>　平鎮區 Pingzhen District</v>
      </c>
      <c r="V27" s="186">
        <f t="shared" si="6"/>
        <v>222903</v>
      </c>
      <c r="W27" s="286">
        <v>221587</v>
      </c>
      <c r="X27" s="187">
        <f>'2-1'!F26</f>
        <v>224219</v>
      </c>
    </row>
    <row r="28" spans="1:24" s="64" customFormat="1" ht="26.45" customHeight="1" x14ac:dyDescent="0.2">
      <c r="A28" s="120" t="s">
        <v>166</v>
      </c>
      <c r="B28" s="188">
        <v>833</v>
      </c>
      <c r="C28" s="188">
        <v>833</v>
      </c>
      <c r="D28" s="184">
        <f t="shared" si="11"/>
        <v>435</v>
      </c>
      <c r="E28" s="184">
        <v>221</v>
      </c>
      <c r="F28" s="184">
        <v>214</v>
      </c>
      <c r="G28" s="184">
        <f t="shared" si="12"/>
        <v>460</v>
      </c>
      <c r="H28" s="184">
        <v>269</v>
      </c>
      <c r="I28" s="184">
        <v>191</v>
      </c>
      <c r="J28" s="185">
        <f t="shared" si="13"/>
        <v>8.9025326170376058</v>
      </c>
      <c r="K28" s="185">
        <f t="shared" si="3"/>
        <v>9.4141724226144792</v>
      </c>
      <c r="L28" s="189">
        <f>J28-K28</f>
        <v>-0.51163980557687339</v>
      </c>
      <c r="M28" s="185">
        <f>('2-2'!B28/V28)*1000</f>
        <v>35.221284215911993</v>
      </c>
      <c r="N28" s="185">
        <f>('2-2 續1'!B28/V28)*1000</f>
        <v>31.005372217958556</v>
      </c>
      <c r="O28" s="189">
        <f t="shared" si="8"/>
        <v>4.2159119979534374</v>
      </c>
      <c r="P28" s="184">
        <v>256</v>
      </c>
      <c r="Q28" s="185">
        <f t="shared" si="9"/>
        <v>5.2391916091071877</v>
      </c>
      <c r="R28" s="184">
        <v>114</v>
      </c>
      <c r="S28" s="185">
        <f t="shared" si="10"/>
        <v>2.333077513430545</v>
      </c>
      <c r="T28" s="185"/>
      <c r="U28" s="64" t="str">
        <f t="shared" si="0"/>
        <v xml:space="preserve">　新屋區 Xinwu District </v>
      </c>
      <c r="V28" s="186">
        <f t="shared" si="6"/>
        <v>48862.5</v>
      </c>
      <c r="W28" s="286">
        <v>48772</v>
      </c>
      <c r="X28" s="187">
        <f>'2-1'!F27</f>
        <v>48953</v>
      </c>
    </row>
    <row r="29" spans="1:24" s="64" customFormat="1" ht="26.45" customHeight="1" x14ac:dyDescent="0.2">
      <c r="A29" s="120" t="s">
        <v>167</v>
      </c>
      <c r="B29" s="188">
        <v>2315</v>
      </c>
      <c r="C29" s="188">
        <v>2315</v>
      </c>
      <c r="D29" s="184">
        <f t="shared" si="11"/>
        <v>736</v>
      </c>
      <c r="E29" s="184">
        <v>366</v>
      </c>
      <c r="F29" s="184">
        <v>370</v>
      </c>
      <c r="G29" s="184">
        <f t="shared" si="12"/>
        <v>486</v>
      </c>
      <c r="H29" s="184">
        <v>298</v>
      </c>
      <c r="I29" s="184">
        <v>188</v>
      </c>
      <c r="J29" s="185">
        <f t="shared" si="13"/>
        <v>11.14923462625069</v>
      </c>
      <c r="K29" s="185">
        <f t="shared" si="3"/>
        <v>7.362130473312277</v>
      </c>
      <c r="L29" s="185">
        <f t="shared" si="7"/>
        <v>3.7871041529384133</v>
      </c>
      <c r="M29" s="185">
        <f>('2-2'!B29/V29)*1000</f>
        <v>47.020685162883353</v>
      </c>
      <c r="N29" s="185">
        <f>('2-2 續1'!B29/V29)*1000</f>
        <v>36.916691282843658</v>
      </c>
      <c r="O29" s="185">
        <f t="shared" si="8"/>
        <v>10.103993880039695</v>
      </c>
      <c r="P29" s="184">
        <v>435</v>
      </c>
      <c r="Q29" s="185">
        <f t="shared" si="9"/>
        <v>6.5895612261128411</v>
      </c>
      <c r="R29" s="184">
        <v>171</v>
      </c>
      <c r="S29" s="185">
        <f t="shared" si="10"/>
        <v>2.5903792406098751</v>
      </c>
      <c r="T29" s="185"/>
      <c r="U29" s="64" t="str">
        <f t="shared" si="0"/>
        <v>　觀音區 Guanyin District</v>
      </c>
      <c r="V29" s="186">
        <f t="shared" si="6"/>
        <v>66013.5</v>
      </c>
      <c r="W29" s="286">
        <v>65555</v>
      </c>
      <c r="X29" s="187">
        <f>'2-1'!F28</f>
        <v>66472</v>
      </c>
    </row>
    <row r="30" spans="1:24" s="64" customFormat="1" ht="26.45" customHeight="1" thickBot="1" x14ac:dyDescent="0.25">
      <c r="A30" s="83" t="s">
        <v>168</v>
      </c>
      <c r="B30" s="190">
        <v>318</v>
      </c>
      <c r="C30" s="190">
        <v>318</v>
      </c>
      <c r="D30" s="191">
        <f t="shared" si="11"/>
        <v>166</v>
      </c>
      <c r="E30" s="191">
        <v>80</v>
      </c>
      <c r="F30" s="191">
        <v>86</v>
      </c>
      <c r="G30" s="191">
        <f t="shared" si="12"/>
        <v>163</v>
      </c>
      <c r="H30" s="191">
        <v>92</v>
      </c>
      <c r="I30" s="191">
        <v>71</v>
      </c>
      <c r="J30" s="192">
        <f t="shared" si="13"/>
        <v>14.627483808432833</v>
      </c>
      <c r="K30" s="192">
        <f t="shared" si="3"/>
        <v>14.363131691412963</v>
      </c>
      <c r="L30" s="192">
        <f t="shared" si="7"/>
        <v>0.26435211701986994</v>
      </c>
      <c r="M30" s="192">
        <f>('2-2'!B30/V30)*1000</f>
        <v>67.233555095387061</v>
      </c>
      <c r="N30" s="192">
        <f>('2-2 續1'!B30/V30)*1000</f>
        <v>39.91716967000044</v>
      </c>
      <c r="O30" s="193">
        <f t="shared" si="8"/>
        <v>27.316385425386621</v>
      </c>
      <c r="P30" s="191">
        <v>66</v>
      </c>
      <c r="Q30" s="287">
        <f t="shared" si="9"/>
        <v>5.8157465744371502</v>
      </c>
      <c r="R30" s="194">
        <v>37</v>
      </c>
      <c r="S30" s="287">
        <f t="shared" si="10"/>
        <v>3.2603427765784025</v>
      </c>
      <c r="T30" s="185"/>
      <c r="U30" s="64" t="str">
        <f t="shared" si="0"/>
        <v>　復興區 Fuxing District</v>
      </c>
      <c r="V30" s="186">
        <f>(W30+X30)/2</f>
        <v>11348.5</v>
      </c>
      <c r="W30" s="286">
        <v>11192</v>
      </c>
      <c r="X30" s="187">
        <f>'2-1'!F29</f>
        <v>11505</v>
      </c>
    </row>
    <row r="31" spans="1:24" s="64" customFormat="1" ht="15.6" customHeight="1" x14ac:dyDescent="0.25">
      <c r="A31" s="90" t="s">
        <v>276</v>
      </c>
      <c r="B31" s="82"/>
      <c r="C31" s="82"/>
      <c r="E31" s="82"/>
      <c r="F31" s="82"/>
      <c r="J31" s="64" t="s">
        <v>35</v>
      </c>
      <c r="S31" s="117"/>
      <c r="T31" s="117"/>
    </row>
    <row r="32" spans="1:24" s="64" customFormat="1" ht="15.6" customHeight="1" x14ac:dyDescent="0.2">
      <c r="A32" s="90" t="s">
        <v>277</v>
      </c>
      <c r="B32" s="211"/>
      <c r="C32" s="211"/>
      <c r="E32" s="211"/>
      <c r="F32" s="211"/>
      <c r="J32" s="64" t="s">
        <v>36</v>
      </c>
      <c r="S32" s="117"/>
      <c r="T32" s="117"/>
    </row>
    <row r="33" spans="1:20" s="64" customFormat="1" ht="21.95" customHeight="1" x14ac:dyDescent="0.25">
      <c r="A33" s="90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91"/>
      <c r="T33" s="91"/>
    </row>
    <row r="34" spans="1:20" s="64" customFormat="1" ht="21.95" customHeight="1" x14ac:dyDescent="0.25">
      <c r="A34" s="54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91"/>
      <c r="T34" s="91"/>
    </row>
    <row r="35" spans="1:20" s="64" customFormat="1" ht="21.95" customHeight="1" x14ac:dyDescent="0.25">
      <c r="A35" s="54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91"/>
      <c r="T35" s="91"/>
    </row>
    <row r="36" spans="1:20" s="64" customFormat="1" ht="21.95" customHeight="1" x14ac:dyDescent="0.25">
      <c r="A36" s="54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91"/>
      <c r="T36" s="91"/>
    </row>
    <row r="37" spans="1:20" s="64" customFormat="1" ht="21.95" customHeight="1" x14ac:dyDescent="0.25">
      <c r="A37" s="54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91"/>
      <c r="T37" s="91"/>
    </row>
    <row r="38" spans="1:20" s="64" customFormat="1" ht="21.95" customHeight="1" x14ac:dyDescent="0.25">
      <c r="A38" s="54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91"/>
      <c r="T38" s="91"/>
    </row>
    <row r="39" spans="1:20" s="64" customFormat="1" ht="21.95" customHeight="1" x14ac:dyDescent="0.25">
      <c r="A39" s="5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91"/>
      <c r="T39" s="91"/>
    </row>
    <row r="40" spans="1:20" s="64" customFormat="1" ht="21.95" customHeight="1" x14ac:dyDescent="0.25">
      <c r="A40" s="5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91"/>
      <c r="T40" s="91"/>
    </row>
    <row r="41" spans="1:20" s="64" customFormat="1" ht="21.95" customHeight="1" x14ac:dyDescent="0.25">
      <c r="A41" s="54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91"/>
      <c r="T41" s="91"/>
    </row>
    <row r="42" spans="1:20" s="64" customFormat="1" ht="21.95" customHeight="1" x14ac:dyDescent="0.25">
      <c r="A42" s="54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91"/>
      <c r="T42" s="91"/>
    </row>
    <row r="43" spans="1:20" s="64" customFormat="1" ht="21.95" customHeight="1" x14ac:dyDescent="0.25">
      <c r="A43" s="54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91"/>
      <c r="T43" s="91"/>
    </row>
    <row r="44" spans="1:20" s="64" customFormat="1" ht="21.95" customHeight="1" x14ac:dyDescent="0.25">
      <c r="A44" s="54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91"/>
      <c r="T44" s="91"/>
    </row>
    <row r="45" spans="1:20" s="64" customFormat="1" ht="21.95" customHeight="1" x14ac:dyDescent="0.25">
      <c r="A45" s="5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91"/>
      <c r="T45" s="91"/>
    </row>
    <row r="46" spans="1:20" s="64" customFormat="1" ht="21.95" customHeight="1" x14ac:dyDescent="0.25">
      <c r="A46" s="5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91"/>
      <c r="T46" s="91"/>
    </row>
    <row r="47" spans="1:20" s="64" customFormat="1" ht="21.95" customHeight="1" x14ac:dyDescent="0.25">
      <c r="A47" s="54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91"/>
      <c r="T47" s="91"/>
    </row>
    <row r="48" spans="1:20" s="64" customFormat="1" ht="21.95" customHeight="1" x14ac:dyDescent="0.25">
      <c r="A48" s="54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91"/>
      <c r="T48" s="91"/>
    </row>
    <row r="49" spans="1:20" s="64" customFormat="1" ht="21.95" customHeight="1" x14ac:dyDescent="0.25">
      <c r="A49" s="5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91"/>
      <c r="T49" s="91"/>
    </row>
    <row r="50" spans="1:20" s="64" customFormat="1" ht="21.95" customHeight="1" x14ac:dyDescent="0.25">
      <c r="A50" s="54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91"/>
      <c r="T50" s="91"/>
    </row>
    <row r="51" spans="1:20" s="64" customFormat="1" ht="21.95" customHeight="1" x14ac:dyDescent="0.25">
      <c r="A51" s="5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91"/>
      <c r="T51" s="91"/>
    </row>
    <row r="52" spans="1:20" s="64" customFormat="1" ht="21.95" customHeight="1" x14ac:dyDescent="0.25">
      <c r="A52" s="54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91"/>
      <c r="T52" s="91"/>
    </row>
    <row r="53" spans="1:20" s="64" customFormat="1" ht="21.95" customHeight="1" x14ac:dyDescent="0.25">
      <c r="A53" s="54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1"/>
      <c r="T53" s="91"/>
    </row>
    <row r="54" spans="1:20" s="64" customFormat="1" ht="21.95" customHeight="1" x14ac:dyDescent="0.25">
      <c r="A54" s="54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91"/>
      <c r="T54" s="91"/>
    </row>
    <row r="55" spans="1:20" s="64" customFormat="1" ht="21.95" customHeight="1" x14ac:dyDescent="0.25">
      <c r="A55" s="5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91"/>
      <c r="T55" s="91"/>
    </row>
    <row r="56" spans="1:20" s="64" customFormat="1" ht="21.95" customHeight="1" x14ac:dyDescent="0.25">
      <c r="A56" s="5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91"/>
      <c r="T56" s="91"/>
    </row>
    <row r="57" spans="1:20" s="64" customFormat="1" ht="21.95" customHeight="1" x14ac:dyDescent="0.25">
      <c r="A57" s="54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91"/>
      <c r="T57" s="91"/>
    </row>
    <row r="58" spans="1:20" s="64" customFormat="1" ht="21.95" customHeight="1" x14ac:dyDescent="0.25">
      <c r="A58" s="54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91"/>
      <c r="T58" s="91"/>
    </row>
    <row r="59" spans="1:20" s="64" customFormat="1" ht="21.95" customHeight="1" x14ac:dyDescent="0.25">
      <c r="A59" s="54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91"/>
      <c r="T59" s="91"/>
    </row>
  </sheetData>
  <sheetProtection selectLockedCells="1" selectUnlockedCells="1"/>
  <mergeCells count="32">
    <mergeCell ref="A2:I2"/>
    <mergeCell ref="J2:S2"/>
    <mergeCell ref="D3:E3"/>
    <mergeCell ref="A4:A5"/>
    <mergeCell ref="B4:C5"/>
    <mergeCell ref="D4:F4"/>
    <mergeCell ref="G4:I4"/>
    <mergeCell ref="J4:J5"/>
    <mergeCell ref="K4:K5"/>
    <mergeCell ref="L4:L5"/>
    <mergeCell ref="M4:M5"/>
    <mergeCell ref="N4:N5"/>
    <mergeCell ref="O4:O5"/>
    <mergeCell ref="P4:Q4"/>
    <mergeCell ref="R4:S4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R6:R7"/>
    <mergeCell ref="S6:S7"/>
    <mergeCell ref="M6:M7"/>
    <mergeCell ref="N6:N7"/>
    <mergeCell ref="O6:O7"/>
    <mergeCell ref="P6:P7"/>
    <mergeCell ref="Q6:Q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2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view="pageBreakPreview" zoomScale="70" zoomScaleNormal="120" zoomScaleSheetLayoutView="70" workbookViewId="0">
      <pane xSplit="2" ySplit="5" topLeftCell="C6" activePane="bottomRight" state="frozen"/>
      <selection pane="topRight"/>
      <selection pane="bottomLeft"/>
      <selection pane="bottomRight" activeCell="L2" sqref="L2:X2"/>
    </sheetView>
  </sheetViews>
  <sheetFormatPr defaultColWidth="10.625" defaultRowHeight="21.95" customHeight="1" x14ac:dyDescent="0.25"/>
  <cols>
    <col min="1" max="1" width="10.625" style="35" customWidth="1"/>
    <col min="2" max="2" width="7.875" style="6" customWidth="1"/>
    <col min="3" max="11" width="7.875" style="2" customWidth="1"/>
    <col min="12" max="23" width="6.875" style="2" customWidth="1"/>
    <col min="24" max="24" width="7.375" style="2" customWidth="1"/>
    <col min="25" max="16384" width="10.625" style="3"/>
  </cols>
  <sheetData>
    <row r="1" spans="1:25" s="54" customFormat="1" ht="18" customHeight="1" x14ac:dyDescent="0.25">
      <c r="A1" s="90" t="s">
        <v>444</v>
      </c>
      <c r="B1" s="90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7" t="s">
        <v>0</v>
      </c>
    </row>
    <row r="2" spans="1:25" s="195" customFormat="1" ht="24.95" customHeight="1" x14ac:dyDescent="0.25">
      <c r="A2" s="640" t="s">
        <v>445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 t="s">
        <v>37</v>
      </c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</row>
    <row r="3" spans="1:25" s="64" customFormat="1" ht="15" customHeight="1" thickBot="1" x14ac:dyDescent="0.3">
      <c r="A3" s="303"/>
      <c r="B3" s="58"/>
      <c r="C3" s="61"/>
      <c r="D3" s="61"/>
      <c r="E3" s="61"/>
      <c r="F3" s="61"/>
      <c r="G3" s="61"/>
      <c r="H3" s="61"/>
      <c r="I3" s="61"/>
      <c r="J3" s="61"/>
      <c r="K3" s="93" t="s">
        <v>170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 t="s">
        <v>10</v>
      </c>
    </row>
    <row r="4" spans="1:25" s="102" customFormat="1" ht="30" customHeight="1" x14ac:dyDescent="0.25">
      <c r="A4" s="291" t="s">
        <v>367</v>
      </c>
      <c r="B4" s="279" t="s">
        <v>193</v>
      </c>
      <c r="C4" s="304" t="s">
        <v>194</v>
      </c>
      <c r="D4" s="304" t="s">
        <v>195</v>
      </c>
      <c r="E4" s="116" t="s">
        <v>196</v>
      </c>
      <c r="F4" s="116" t="s">
        <v>197</v>
      </c>
      <c r="G4" s="116" t="s">
        <v>198</v>
      </c>
      <c r="H4" s="115" t="s">
        <v>199</v>
      </c>
      <c r="I4" s="115" t="s">
        <v>210</v>
      </c>
      <c r="J4" s="115" t="s">
        <v>200</v>
      </c>
      <c r="K4" s="116" t="s">
        <v>201</v>
      </c>
      <c r="L4" s="115" t="s">
        <v>202</v>
      </c>
      <c r="M4" s="116" t="s">
        <v>203</v>
      </c>
      <c r="N4" s="115" t="s">
        <v>204</v>
      </c>
      <c r="O4" s="115" t="s">
        <v>205</v>
      </c>
      <c r="P4" s="115" t="s">
        <v>206</v>
      </c>
      <c r="Q4" s="115" t="s">
        <v>207</v>
      </c>
      <c r="R4" s="115" t="s">
        <v>208</v>
      </c>
      <c r="S4" s="116" t="s">
        <v>209</v>
      </c>
      <c r="T4" s="116" t="s">
        <v>233</v>
      </c>
      <c r="U4" s="115" t="s">
        <v>234</v>
      </c>
      <c r="V4" s="116" t="s">
        <v>235</v>
      </c>
      <c r="W4" s="116" t="s">
        <v>236</v>
      </c>
      <c r="X4" s="307" t="s">
        <v>237</v>
      </c>
    </row>
    <row r="5" spans="1:25" s="180" customFormat="1" ht="30" customHeight="1" thickBot="1" x14ac:dyDescent="0.3">
      <c r="A5" s="305" t="s">
        <v>319</v>
      </c>
      <c r="B5" s="275" t="s">
        <v>40</v>
      </c>
      <c r="C5" s="294" t="s">
        <v>41</v>
      </c>
      <c r="D5" s="294" t="s">
        <v>42</v>
      </c>
      <c r="E5" s="294" t="s">
        <v>43</v>
      </c>
      <c r="F5" s="294" t="s">
        <v>44</v>
      </c>
      <c r="G5" s="294" t="s">
        <v>45</v>
      </c>
      <c r="H5" s="306" t="s">
        <v>46</v>
      </c>
      <c r="I5" s="306" t="s">
        <v>47</v>
      </c>
      <c r="J5" s="306" t="s">
        <v>48</v>
      </c>
      <c r="K5" s="294" t="s">
        <v>49</v>
      </c>
      <c r="L5" s="306" t="s">
        <v>50</v>
      </c>
      <c r="M5" s="294" t="s">
        <v>51</v>
      </c>
      <c r="N5" s="306" t="s">
        <v>52</v>
      </c>
      <c r="O5" s="306" t="s">
        <v>53</v>
      </c>
      <c r="P5" s="306" t="s">
        <v>54</v>
      </c>
      <c r="Q5" s="306" t="s">
        <v>55</v>
      </c>
      <c r="R5" s="306" t="s">
        <v>56</v>
      </c>
      <c r="S5" s="294" t="s">
        <v>57</v>
      </c>
      <c r="T5" s="294" t="s">
        <v>58</v>
      </c>
      <c r="U5" s="306" t="s">
        <v>59</v>
      </c>
      <c r="V5" s="294" t="s">
        <v>60</v>
      </c>
      <c r="W5" s="294" t="s">
        <v>61</v>
      </c>
      <c r="X5" s="308" t="s">
        <v>62</v>
      </c>
    </row>
    <row r="6" spans="1:25" s="64" customFormat="1" ht="24" customHeight="1" x14ac:dyDescent="0.25">
      <c r="A6" s="626" t="s">
        <v>330</v>
      </c>
      <c r="B6" s="134" t="s">
        <v>227</v>
      </c>
      <c r="C6" s="181">
        <v>1958686</v>
      </c>
      <c r="D6" s="79">
        <v>100572</v>
      </c>
      <c r="E6" s="79">
        <v>133641</v>
      </c>
      <c r="F6" s="79">
        <v>151933</v>
      </c>
      <c r="G6" s="79">
        <v>148244</v>
      </c>
      <c r="H6" s="79">
        <v>140838</v>
      </c>
      <c r="I6" s="79">
        <v>171193</v>
      </c>
      <c r="J6" s="79">
        <v>169700</v>
      </c>
      <c r="K6" s="79">
        <v>166576</v>
      </c>
      <c r="L6" s="79">
        <v>166626</v>
      </c>
      <c r="M6" s="79">
        <v>157969</v>
      </c>
      <c r="N6" s="79">
        <v>134322</v>
      </c>
      <c r="O6" s="79">
        <v>102692</v>
      </c>
      <c r="P6" s="79">
        <v>56777</v>
      </c>
      <c r="Q6" s="79">
        <v>48139</v>
      </c>
      <c r="R6" s="79">
        <v>36274</v>
      </c>
      <c r="S6" s="79">
        <v>34408</v>
      </c>
      <c r="T6" s="79">
        <v>25214</v>
      </c>
      <c r="U6" s="79">
        <v>9837</v>
      </c>
      <c r="V6" s="79">
        <v>3019</v>
      </c>
      <c r="W6" s="79">
        <v>626</v>
      </c>
      <c r="X6" s="79">
        <v>86</v>
      </c>
    </row>
    <row r="7" spans="1:25" s="64" customFormat="1" ht="24" customHeight="1" x14ac:dyDescent="0.25">
      <c r="A7" s="627"/>
      <c r="B7" s="134" t="s">
        <v>228</v>
      </c>
      <c r="C7" s="181">
        <v>991492</v>
      </c>
      <c r="D7" s="79">
        <v>52712</v>
      </c>
      <c r="E7" s="79">
        <v>69897</v>
      </c>
      <c r="F7" s="79">
        <v>79288</v>
      </c>
      <c r="G7" s="79">
        <v>77576</v>
      </c>
      <c r="H7" s="79">
        <v>72660</v>
      </c>
      <c r="I7" s="79">
        <v>85525</v>
      </c>
      <c r="J7" s="79">
        <v>84335</v>
      </c>
      <c r="K7" s="79">
        <v>82670</v>
      </c>
      <c r="L7" s="79">
        <v>82881</v>
      </c>
      <c r="M7" s="79">
        <v>78677</v>
      </c>
      <c r="N7" s="79">
        <v>66174</v>
      </c>
      <c r="O7" s="79">
        <v>49327</v>
      </c>
      <c r="P7" s="79">
        <v>26720</v>
      </c>
      <c r="Q7" s="79">
        <v>22045</v>
      </c>
      <c r="R7" s="79">
        <v>16566</v>
      </c>
      <c r="S7" s="79">
        <v>20890</v>
      </c>
      <c r="T7" s="79">
        <v>16296</v>
      </c>
      <c r="U7" s="79">
        <v>5504</v>
      </c>
      <c r="V7" s="79">
        <v>1432</v>
      </c>
      <c r="W7" s="79">
        <v>286</v>
      </c>
      <c r="X7" s="79">
        <v>31</v>
      </c>
    </row>
    <row r="8" spans="1:25" s="64" customFormat="1" ht="24" customHeight="1" x14ac:dyDescent="0.25">
      <c r="A8" s="627"/>
      <c r="B8" s="134" t="s">
        <v>229</v>
      </c>
      <c r="C8" s="181">
        <v>967194</v>
      </c>
      <c r="D8" s="79">
        <v>47860</v>
      </c>
      <c r="E8" s="79">
        <v>63744</v>
      </c>
      <c r="F8" s="79">
        <v>72645</v>
      </c>
      <c r="G8" s="79">
        <v>70668</v>
      </c>
      <c r="H8" s="79">
        <v>68178</v>
      </c>
      <c r="I8" s="79">
        <v>85668</v>
      </c>
      <c r="J8" s="79">
        <v>85365</v>
      </c>
      <c r="K8" s="79">
        <v>83906</v>
      </c>
      <c r="L8" s="79">
        <v>83745</v>
      </c>
      <c r="M8" s="79">
        <v>79292</v>
      </c>
      <c r="N8" s="79">
        <v>68148</v>
      </c>
      <c r="O8" s="79">
        <v>53365</v>
      </c>
      <c r="P8" s="79">
        <v>30057</v>
      </c>
      <c r="Q8" s="79">
        <v>26094</v>
      </c>
      <c r="R8" s="79">
        <v>19708</v>
      </c>
      <c r="S8" s="79">
        <v>13518</v>
      </c>
      <c r="T8" s="79">
        <v>8918</v>
      </c>
      <c r="U8" s="79">
        <v>4333</v>
      </c>
      <c r="V8" s="79">
        <v>1587</v>
      </c>
      <c r="W8" s="79">
        <v>340</v>
      </c>
      <c r="X8" s="79">
        <v>55</v>
      </c>
    </row>
    <row r="9" spans="1:25" s="64" customFormat="1" ht="24" customHeight="1" x14ac:dyDescent="0.25">
      <c r="A9" s="627" t="s">
        <v>331</v>
      </c>
      <c r="B9" s="134" t="s">
        <v>227</v>
      </c>
      <c r="C9" s="181">
        <v>1978782</v>
      </c>
      <c r="D9" s="79">
        <v>98517</v>
      </c>
      <c r="E9" s="79">
        <v>127916</v>
      </c>
      <c r="F9" s="79">
        <v>149132</v>
      </c>
      <c r="G9" s="79">
        <v>151238</v>
      </c>
      <c r="H9" s="79">
        <v>138149</v>
      </c>
      <c r="I9" s="79">
        <v>169050</v>
      </c>
      <c r="J9" s="79">
        <v>176028</v>
      </c>
      <c r="K9" s="79">
        <v>165555</v>
      </c>
      <c r="L9" s="79">
        <v>167386</v>
      </c>
      <c r="M9" s="79">
        <v>161363</v>
      </c>
      <c r="N9" s="79">
        <v>139170</v>
      </c>
      <c r="O9" s="79">
        <v>110238</v>
      </c>
      <c r="P9" s="79">
        <v>63095</v>
      </c>
      <c r="Q9" s="79">
        <v>49243</v>
      </c>
      <c r="R9" s="79">
        <v>37828</v>
      </c>
      <c r="S9" s="79">
        <v>32653</v>
      </c>
      <c r="T9" s="79">
        <v>27138</v>
      </c>
      <c r="U9" s="79">
        <v>10972</v>
      </c>
      <c r="V9" s="79">
        <v>3289</v>
      </c>
      <c r="W9" s="79">
        <v>720</v>
      </c>
      <c r="X9" s="79">
        <v>102</v>
      </c>
      <c r="Y9" s="117"/>
    </row>
    <row r="10" spans="1:25" s="64" customFormat="1" ht="24" customHeight="1" x14ac:dyDescent="0.25">
      <c r="A10" s="627"/>
      <c r="B10" s="134" t="s">
        <v>228</v>
      </c>
      <c r="C10" s="181">
        <v>999065</v>
      </c>
      <c r="D10" s="79">
        <v>51575</v>
      </c>
      <c r="E10" s="79">
        <v>66954</v>
      </c>
      <c r="F10" s="79">
        <v>77745</v>
      </c>
      <c r="G10" s="79">
        <v>79303</v>
      </c>
      <c r="H10" s="79">
        <v>71579</v>
      </c>
      <c r="I10" s="79">
        <v>84333</v>
      </c>
      <c r="J10" s="79">
        <v>87125</v>
      </c>
      <c r="K10" s="79">
        <v>81733</v>
      </c>
      <c r="L10" s="79">
        <v>83082</v>
      </c>
      <c r="M10" s="79">
        <v>80273</v>
      </c>
      <c r="N10" s="79">
        <v>68596</v>
      </c>
      <c r="O10" s="79">
        <v>52926</v>
      </c>
      <c r="P10" s="79">
        <v>29857</v>
      </c>
      <c r="Q10" s="79">
        <v>22590</v>
      </c>
      <c r="R10" s="79">
        <v>16921</v>
      </c>
      <c r="S10" s="79">
        <v>18593</v>
      </c>
      <c r="T10" s="79">
        <v>17641</v>
      </c>
      <c r="U10" s="79">
        <v>6291</v>
      </c>
      <c r="V10" s="79">
        <v>1576</v>
      </c>
      <c r="W10" s="79">
        <v>335</v>
      </c>
      <c r="X10" s="79">
        <v>37</v>
      </c>
      <c r="Y10" s="117"/>
    </row>
    <row r="11" spans="1:25" s="64" customFormat="1" ht="24" customHeight="1" x14ac:dyDescent="0.25">
      <c r="A11" s="627"/>
      <c r="B11" s="134" t="s">
        <v>229</v>
      </c>
      <c r="C11" s="181">
        <v>979717</v>
      </c>
      <c r="D11" s="79">
        <v>46942</v>
      </c>
      <c r="E11" s="79">
        <v>60962</v>
      </c>
      <c r="F11" s="79">
        <v>71387</v>
      </c>
      <c r="G11" s="79">
        <v>71935</v>
      </c>
      <c r="H11" s="79">
        <v>66570</v>
      </c>
      <c r="I11" s="79">
        <v>84717</v>
      </c>
      <c r="J11" s="79">
        <v>88903</v>
      </c>
      <c r="K11" s="79">
        <v>83822</v>
      </c>
      <c r="L11" s="79">
        <v>84304</v>
      </c>
      <c r="M11" s="79">
        <v>81090</v>
      </c>
      <c r="N11" s="79">
        <v>70574</v>
      </c>
      <c r="O11" s="79">
        <v>57312</v>
      </c>
      <c r="P11" s="79">
        <v>33238</v>
      </c>
      <c r="Q11" s="79">
        <v>26653</v>
      </c>
      <c r="R11" s="79">
        <v>20907</v>
      </c>
      <c r="S11" s="79">
        <v>14060</v>
      </c>
      <c r="T11" s="79">
        <v>9497</v>
      </c>
      <c r="U11" s="79">
        <v>4681</v>
      </c>
      <c r="V11" s="79">
        <v>1713</v>
      </c>
      <c r="W11" s="79">
        <v>385</v>
      </c>
      <c r="X11" s="79">
        <v>65</v>
      </c>
      <c r="Y11" s="117"/>
    </row>
    <row r="12" spans="1:25" s="117" customFormat="1" ht="24" customHeight="1" x14ac:dyDescent="0.25">
      <c r="A12" s="627" t="s">
        <v>332</v>
      </c>
      <c r="B12" s="134" t="s">
        <v>227</v>
      </c>
      <c r="C12" s="181">
        <v>2002060</v>
      </c>
      <c r="D12" s="79">
        <v>95139</v>
      </c>
      <c r="E12" s="79">
        <v>119010</v>
      </c>
      <c r="F12" s="79">
        <v>149192</v>
      </c>
      <c r="G12" s="79">
        <v>152447</v>
      </c>
      <c r="H12" s="79">
        <v>141151</v>
      </c>
      <c r="I12" s="79">
        <v>165515</v>
      </c>
      <c r="J12" s="79">
        <v>181646</v>
      </c>
      <c r="K12" s="79">
        <v>165429</v>
      </c>
      <c r="L12" s="79">
        <v>168498</v>
      </c>
      <c r="M12" s="79">
        <v>165066</v>
      </c>
      <c r="N12" s="79">
        <v>143529</v>
      </c>
      <c r="O12" s="79">
        <v>118477</v>
      </c>
      <c r="P12" s="79">
        <v>71945</v>
      </c>
      <c r="Q12" s="79">
        <v>48709</v>
      </c>
      <c r="R12" s="79">
        <v>39818</v>
      </c>
      <c r="S12" s="79">
        <v>31198</v>
      </c>
      <c r="T12" s="79">
        <v>28331</v>
      </c>
      <c r="U12" s="79">
        <v>12463</v>
      </c>
      <c r="V12" s="79">
        <v>3571</v>
      </c>
      <c r="W12" s="79">
        <v>810</v>
      </c>
      <c r="X12" s="79">
        <v>116</v>
      </c>
      <c r="Y12" s="64"/>
    </row>
    <row r="13" spans="1:25" s="117" customFormat="1" ht="24" customHeight="1" x14ac:dyDescent="0.25">
      <c r="A13" s="627"/>
      <c r="B13" s="134" t="s">
        <v>228</v>
      </c>
      <c r="C13" s="181">
        <v>1009274</v>
      </c>
      <c r="D13" s="79">
        <v>49786</v>
      </c>
      <c r="E13" s="79">
        <v>62265</v>
      </c>
      <c r="F13" s="79">
        <v>77993</v>
      </c>
      <c r="G13" s="79">
        <v>79854</v>
      </c>
      <c r="H13" s="79">
        <v>73410</v>
      </c>
      <c r="I13" s="79">
        <v>83273</v>
      </c>
      <c r="J13" s="79">
        <v>89448</v>
      </c>
      <c r="K13" s="79">
        <v>81710</v>
      </c>
      <c r="L13" s="79">
        <v>83481</v>
      </c>
      <c r="M13" s="79">
        <v>81879</v>
      </c>
      <c r="N13" s="79">
        <v>70780</v>
      </c>
      <c r="O13" s="79">
        <v>57165</v>
      </c>
      <c r="P13" s="79">
        <v>34020</v>
      </c>
      <c r="Q13" s="79">
        <v>22295</v>
      </c>
      <c r="R13" s="79">
        <v>17746</v>
      </c>
      <c r="S13" s="79">
        <v>16398</v>
      </c>
      <c r="T13" s="79">
        <v>18286</v>
      </c>
      <c r="U13" s="79">
        <v>7305</v>
      </c>
      <c r="V13" s="79">
        <v>1774</v>
      </c>
      <c r="W13" s="79">
        <v>356</v>
      </c>
      <c r="X13" s="79">
        <v>50</v>
      </c>
    </row>
    <row r="14" spans="1:25" s="117" customFormat="1" ht="24" customHeight="1" x14ac:dyDescent="0.25">
      <c r="A14" s="627"/>
      <c r="B14" s="134" t="s">
        <v>229</v>
      </c>
      <c r="C14" s="181">
        <v>992786</v>
      </c>
      <c r="D14" s="79">
        <v>45353</v>
      </c>
      <c r="E14" s="79">
        <v>56745</v>
      </c>
      <c r="F14" s="79">
        <v>71199</v>
      </c>
      <c r="G14" s="79">
        <v>72593</v>
      </c>
      <c r="H14" s="79">
        <v>67741</v>
      </c>
      <c r="I14" s="79">
        <v>82242</v>
      </c>
      <c r="J14" s="79">
        <v>92198</v>
      </c>
      <c r="K14" s="79">
        <v>83719</v>
      </c>
      <c r="L14" s="79">
        <v>85017</v>
      </c>
      <c r="M14" s="79">
        <v>83187</v>
      </c>
      <c r="N14" s="79">
        <v>72749</v>
      </c>
      <c r="O14" s="79">
        <v>61312</v>
      </c>
      <c r="P14" s="79">
        <v>37925</v>
      </c>
      <c r="Q14" s="79">
        <v>26414</v>
      </c>
      <c r="R14" s="79">
        <v>22072</v>
      </c>
      <c r="S14" s="79">
        <v>14800</v>
      </c>
      <c r="T14" s="79">
        <v>10045</v>
      </c>
      <c r="U14" s="79">
        <v>5158</v>
      </c>
      <c r="V14" s="79">
        <v>1797</v>
      </c>
      <c r="W14" s="79">
        <v>454</v>
      </c>
      <c r="X14" s="79">
        <v>66</v>
      </c>
      <c r="Y14" s="64"/>
    </row>
    <row r="15" spans="1:25" s="64" customFormat="1" ht="24" customHeight="1" x14ac:dyDescent="0.25">
      <c r="A15" s="627" t="s">
        <v>333</v>
      </c>
      <c r="B15" s="134" t="s">
        <v>227</v>
      </c>
      <c r="C15" s="181">
        <v>2013305</v>
      </c>
      <c r="D15" s="79">
        <v>92473</v>
      </c>
      <c r="E15" s="79">
        <v>114281</v>
      </c>
      <c r="F15" s="79">
        <v>143904</v>
      </c>
      <c r="G15" s="79">
        <v>154275</v>
      </c>
      <c r="H15" s="79">
        <v>144772</v>
      </c>
      <c r="I15" s="79">
        <v>155610</v>
      </c>
      <c r="J15" s="79">
        <v>180379</v>
      </c>
      <c r="K15" s="79">
        <v>169176</v>
      </c>
      <c r="L15" s="79">
        <v>168300</v>
      </c>
      <c r="M15" s="79">
        <v>167496</v>
      </c>
      <c r="N15" s="79">
        <v>146921</v>
      </c>
      <c r="O15" s="79">
        <v>124050</v>
      </c>
      <c r="P15" s="79">
        <v>83098</v>
      </c>
      <c r="Q15" s="79">
        <v>49120</v>
      </c>
      <c r="R15" s="79">
        <v>41700</v>
      </c>
      <c r="S15" s="79">
        <v>30459</v>
      </c>
      <c r="T15" s="79">
        <v>28572</v>
      </c>
      <c r="U15" s="79">
        <v>13699</v>
      </c>
      <c r="V15" s="79">
        <v>4029</v>
      </c>
      <c r="W15" s="79">
        <v>865</v>
      </c>
      <c r="X15" s="79">
        <v>126</v>
      </c>
    </row>
    <row r="16" spans="1:25" s="117" customFormat="1" ht="24" customHeight="1" x14ac:dyDescent="0.25">
      <c r="A16" s="627"/>
      <c r="B16" s="134" t="s">
        <v>228</v>
      </c>
      <c r="C16" s="181">
        <v>1013618</v>
      </c>
      <c r="D16" s="79">
        <v>48206</v>
      </c>
      <c r="E16" s="79">
        <v>59846</v>
      </c>
      <c r="F16" s="79">
        <v>75155</v>
      </c>
      <c r="G16" s="79">
        <v>80840</v>
      </c>
      <c r="H16" s="79">
        <v>75486</v>
      </c>
      <c r="I16" s="79">
        <v>78941</v>
      </c>
      <c r="J16" s="79">
        <v>88913</v>
      </c>
      <c r="K16" s="79">
        <v>83548</v>
      </c>
      <c r="L16" s="79">
        <v>83381</v>
      </c>
      <c r="M16" s="79">
        <v>82920</v>
      </c>
      <c r="N16" s="79">
        <v>72386</v>
      </c>
      <c r="O16" s="79">
        <v>59958</v>
      </c>
      <c r="P16" s="79">
        <v>39346</v>
      </c>
      <c r="Q16" s="79">
        <v>22490</v>
      </c>
      <c r="R16" s="79">
        <v>18584</v>
      </c>
      <c r="S16" s="79">
        <v>14832</v>
      </c>
      <c r="T16" s="79">
        <v>18113</v>
      </c>
      <c r="U16" s="79">
        <v>8179</v>
      </c>
      <c r="V16" s="79">
        <v>2067</v>
      </c>
      <c r="W16" s="79">
        <v>374</v>
      </c>
      <c r="X16" s="79">
        <v>53</v>
      </c>
      <c r="Y16" s="64"/>
    </row>
    <row r="17" spans="1:24" s="64" customFormat="1" ht="24" customHeight="1" x14ac:dyDescent="0.25">
      <c r="A17" s="627"/>
      <c r="B17" s="134" t="s">
        <v>229</v>
      </c>
      <c r="C17" s="181">
        <v>999687</v>
      </c>
      <c r="D17" s="79">
        <v>44267</v>
      </c>
      <c r="E17" s="79">
        <v>54435</v>
      </c>
      <c r="F17" s="79">
        <v>68749</v>
      </c>
      <c r="G17" s="79">
        <v>73435</v>
      </c>
      <c r="H17" s="79">
        <v>69286</v>
      </c>
      <c r="I17" s="79">
        <v>76669</v>
      </c>
      <c r="J17" s="79">
        <v>91466</v>
      </c>
      <c r="K17" s="79">
        <v>85628</v>
      </c>
      <c r="L17" s="79">
        <v>84919</v>
      </c>
      <c r="M17" s="79">
        <v>84576</v>
      </c>
      <c r="N17" s="79">
        <v>74535</v>
      </c>
      <c r="O17" s="79">
        <v>64092</v>
      </c>
      <c r="P17" s="79">
        <v>43752</v>
      </c>
      <c r="Q17" s="79">
        <v>26630</v>
      </c>
      <c r="R17" s="79">
        <v>23116</v>
      </c>
      <c r="S17" s="79">
        <v>15627</v>
      </c>
      <c r="T17" s="79">
        <v>10459</v>
      </c>
      <c r="U17" s="79">
        <v>5520</v>
      </c>
      <c r="V17" s="79">
        <v>1962</v>
      </c>
      <c r="W17" s="79">
        <v>491</v>
      </c>
      <c r="X17" s="79">
        <v>73</v>
      </c>
    </row>
    <row r="18" spans="1:24" s="64" customFormat="1" ht="24" customHeight="1" x14ac:dyDescent="0.25">
      <c r="A18" s="627" t="s">
        <v>335</v>
      </c>
      <c r="B18" s="134" t="s">
        <v>227</v>
      </c>
      <c r="C18" s="181">
        <v>2030161</v>
      </c>
      <c r="D18" s="79">
        <v>92691</v>
      </c>
      <c r="E18" s="79">
        <v>110557</v>
      </c>
      <c r="F18" s="79">
        <v>137734</v>
      </c>
      <c r="G18" s="79">
        <v>155831</v>
      </c>
      <c r="H18" s="79">
        <v>148067</v>
      </c>
      <c r="I18" s="79">
        <v>148118</v>
      </c>
      <c r="J18" s="79">
        <v>182112</v>
      </c>
      <c r="K18" s="79">
        <v>171448</v>
      </c>
      <c r="L18" s="79">
        <v>169454</v>
      </c>
      <c r="M18" s="79">
        <v>166348</v>
      </c>
      <c r="N18" s="79">
        <v>152359</v>
      </c>
      <c r="O18" s="79">
        <v>128114</v>
      </c>
      <c r="P18" s="79">
        <v>93062</v>
      </c>
      <c r="Q18" s="79">
        <v>51371</v>
      </c>
      <c r="R18" s="79">
        <v>43463</v>
      </c>
      <c r="S18" s="79">
        <v>30729</v>
      </c>
      <c r="T18" s="79">
        <v>28123</v>
      </c>
      <c r="U18" s="79">
        <v>15057</v>
      </c>
      <c r="V18" s="79">
        <v>4468</v>
      </c>
      <c r="W18" s="79">
        <v>900</v>
      </c>
      <c r="X18" s="79">
        <v>155</v>
      </c>
    </row>
    <row r="19" spans="1:24" s="64" customFormat="1" ht="24" customHeight="1" x14ac:dyDescent="0.25">
      <c r="A19" s="627"/>
      <c r="B19" s="134" t="s">
        <v>228</v>
      </c>
      <c r="C19" s="181">
        <v>1020819</v>
      </c>
      <c r="D19" s="79">
        <v>48071</v>
      </c>
      <c r="E19" s="79">
        <v>58010</v>
      </c>
      <c r="F19" s="79">
        <v>72040</v>
      </c>
      <c r="G19" s="79">
        <v>81288</v>
      </c>
      <c r="H19" s="79">
        <v>77559</v>
      </c>
      <c r="I19" s="79">
        <v>75718</v>
      </c>
      <c r="J19" s="79">
        <v>90026</v>
      </c>
      <c r="K19" s="79">
        <v>84780</v>
      </c>
      <c r="L19" s="79">
        <v>83624</v>
      </c>
      <c r="M19" s="79">
        <v>82174</v>
      </c>
      <c r="N19" s="79">
        <v>75025</v>
      </c>
      <c r="O19" s="79">
        <v>62011</v>
      </c>
      <c r="P19" s="79">
        <v>44087</v>
      </c>
      <c r="Q19" s="79">
        <v>23771</v>
      </c>
      <c r="R19" s="79">
        <v>19358</v>
      </c>
      <c r="S19" s="79">
        <v>14075</v>
      </c>
      <c r="T19" s="79">
        <v>17215</v>
      </c>
      <c r="U19" s="79">
        <v>9221</v>
      </c>
      <c r="V19" s="79">
        <v>2284</v>
      </c>
      <c r="W19" s="79">
        <v>410</v>
      </c>
      <c r="X19" s="79">
        <v>72</v>
      </c>
    </row>
    <row r="20" spans="1:24" s="64" customFormat="1" ht="24" customHeight="1" x14ac:dyDescent="0.25">
      <c r="A20" s="627"/>
      <c r="B20" s="134" t="s">
        <v>243</v>
      </c>
      <c r="C20" s="181">
        <v>1009342</v>
      </c>
      <c r="D20" s="79">
        <v>44620</v>
      </c>
      <c r="E20" s="79">
        <v>52547</v>
      </c>
      <c r="F20" s="79">
        <v>65694</v>
      </c>
      <c r="G20" s="79">
        <v>74543</v>
      </c>
      <c r="H20" s="79">
        <v>70508</v>
      </c>
      <c r="I20" s="79">
        <v>72400</v>
      </c>
      <c r="J20" s="79">
        <v>92086</v>
      </c>
      <c r="K20" s="79">
        <v>86668</v>
      </c>
      <c r="L20" s="79">
        <v>85830</v>
      </c>
      <c r="M20" s="79">
        <v>84174</v>
      </c>
      <c r="N20" s="79">
        <v>77334</v>
      </c>
      <c r="O20" s="79">
        <v>66103</v>
      </c>
      <c r="P20" s="79">
        <v>48975</v>
      </c>
      <c r="Q20" s="79">
        <v>27600</v>
      </c>
      <c r="R20" s="79">
        <v>24105</v>
      </c>
      <c r="S20" s="79">
        <v>16654</v>
      </c>
      <c r="T20" s="79">
        <v>10908</v>
      </c>
      <c r="U20" s="79">
        <v>5836</v>
      </c>
      <c r="V20" s="79">
        <v>2184</v>
      </c>
      <c r="W20" s="79">
        <v>490</v>
      </c>
      <c r="X20" s="79">
        <v>83</v>
      </c>
    </row>
    <row r="21" spans="1:24" s="64" customFormat="1" ht="24" customHeight="1" x14ac:dyDescent="0.25">
      <c r="A21" s="627" t="s">
        <v>336</v>
      </c>
      <c r="B21" s="134" t="s">
        <v>227</v>
      </c>
      <c r="C21" s="181">
        <v>2044023</v>
      </c>
      <c r="D21" s="79">
        <v>90608</v>
      </c>
      <c r="E21" s="79">
        <v>108230</v>
      </c>
      <c r="F21" s="79">
        <v>134820</v>
      </c>
      <c r="G21" s="79">
        <v>151819</v>
      </c>
      <c r="H21" s="79">
        <v>148790</v>
      </c>
      <c r="I21" s="79">
        <v>145434</v>
      </c>
      <c r="J21" s="79">
        <v>180173</v>
      </c>
      <c r="K21" s="79">
        <v>175762</v>
      </c>
      <c r="L21" s="79">
        <v>168376</v>
      </c>
      <c r="M21" s="79">
        <v>165968</v>
      </c>
      <c r="N21" s="79">
        <v>157200</v>
      </c>
      <c r="O21" s="79">
        <v>133460</v>
      </c>
      <c r="P21" s="79">
        <v>101523</v>
      </c>
      <c r="Q21" s="79">
        <v>55177</v>
      </c>
      <c r="R21" s="79">
        <v>45145</v>
      </c>
      <c r="S21" s="79">
        <v>31955</v>
      </c>
      <c r="T21" s="79">
        <v>26868</v>
      </c>
      <c r="U21" s="79">
        <v>16597</v>
      </c>
      <c r="V21" s="79">
        <v>4960</v>
      </c>
      <c r="W21" s="79">
        <v>977</v>
      </c>
      <c r="X21" s="79">
        <v>181</v>
      </c>
    </row>
    <row r="22" spans="1:24" s="64" customFormat="1" ht="24" customHeight="1" x14ac:dyDescent="0.25">
      <c r="A22" s="627"/>
      <c r="B22" s="134" t="s">
        <v>228</v>
      </c>
      <c r="C22" s="181">
        <v>1026657</v>
      </c>
      <c r="D22" s="79">
        <v>47059</v>
      </c>
      <c r="E22" s="79">
        <v>56775</v>
      </c>
      <c r="F22" s="79">
        <v>70583</v>
      </c>
      <c r="G22" s="79">
        <v>79227</v>
      </c>
      <c r="H22" s="79">
        <v>77980</v>
      </c>
      <c r="I22" s="79">
        <v>74838</v>
      </c>
      <c r="J22" s="79">
        <v>89556</v>
      </c>
      <c r="K22" s="79">
        <v>86766</v>
      </c>
      <c r="L22" s="79">
        <v>82956</v>
      </c>
      <c r="M22" s="79">
        <v>81801</v>
      </c>
      <c r="N22" s="79">
        <v>77311</v>
      </c>
      <c r="O22" s="79">
        <v>64779</v>
      </c>
      <c r="P22" s="79">
        <v>48123</v>
      </c>
      <c r="Q22" s="79">
        <v>25596</v>
      </c>
      <c r="R22" s="79">
        <v>20209</v>
      </c>
      <c r="S22" s="79">
        <v>14011</v>
      </c>
      <c r="T22" s="79">
        <v>15688</v>
      </c>
      <c r="U22" s="79">
        <v>10233</v>
      </c>
      <c r="V22" s="79">
        <v>2624</v>
      </c>
      <c r="W22" s="79">
        <v>456</v>
      </c>
      <c r="X22" s="79">
        <v>86</v>
      </c>
    </row>
    <row r="23" spans="1:24" s="64" customFormat="1" ht="24" customHeight="1" x14ac:dyDescent="0.25">
      <c r="A23" s="627"/>
      <c r="B23" s="134" t="s">
        <v>229</v>
      </c>
      <c r="C23" s="181">
        <v>1017366</v>
      </c>
      <c r="D23" s="79">
        <v>43549</v>
      </c>
      <c r="E23" s="79">
        <v>51455</v>
      </c>
      <c r="F23" s="79">
        <v>64237</v>
      </c>
      <c r="G23" s="79">
        <v>72592</v>
      </c>
      <c r="H23" s="79">
        <v>70810</v>
      </c>
      <c r="I23" s="79">
        <v>70596</v>
      </c>
      <c r="J23" s="79">
        <v>90617</v>
      </c>
      <c r="K23" s="79">
        <v>88996</v>
      </c>
      <c r="L23" s="79">
        <v>85420</v>
      </c>
      <c r="M23" s="79">
        <v>84167</v>
      </c>
      <c r="N23" s="79">
        <v>79889</v>
      </c>
      <c r="O23" s="79">
        <v>68681</v>
      </c>
      <c r="P23" s="79">
        <v>53400</v>
      </c>
      <c r="Q23" s="79">
        <v>29581</v>
      </c>
      <c r="R23" s="79">
        <v>24936</v>
      </c>
      <c r="S23" s="79">
        <v>17944</v>
      </c>
      <c r="T23" s="79">
        <v>11180</v>
      </c>
      <c r="U23" s="79">
        <v>6364</v>
      </c>
      <c r="V23" s="79">
        <v>2336</v>
      </c>
      <c r="W23" s="79">
        <v>521</v>
      </c>
      <c r="X23" s="79">
        <v>95</v>
      </c>
    </row>
    <row r="24" spans="1:24" s="64" customFormat="1" ht="24" customHeight="1" x14ac:dyDescent="0.25">
      <c r="A24" s="627" t="s">
        <v>337</v>
      </c>
      <c r="B24" s="134" t="s">
        <v>227</v>
      </c>
      <c r="C24" s="181">
        <v>2058328</v>
      </c>
      <c r="D24" s="79">
        <v>90712</v>
      </c>
      <c r="E24" s="79">
        <v>106116</v>
      </c>
      <c r="F24" s="79">
        <v>129428</v>
      </c>
      <c r="G24" s="79">
        <v>149342</v>
      </c>
      <c r="H24" s="79">
        <v>151507</v>
      </c>
      <c r="I24" s="79">
        <v>141793</v>
      </c>
      <c r="J24" s="79">
        <v>175748</v>
      </c>
      <c r="K24" s="79">
        <v>181055</v>
      </c>
      <c r="L24" s="79">
        <v>167080</v>
      </c>
      <c r="M24" s="79">
        <v>166575</v>
      </c>
      <c r="N24" s="79">
        <v>160241</v>
      </c>
      <c r="O24" s="79">
        <v>138322</v>
      </c>
      <c r="P24" s="79">
        <v>108819</v>
      </c>
      <c r="Q24" s="79">
        <v>61496</v>
      </c>
      <c r="R24" s="79">
        <v>46378</v>
      </c>
      <c r="S24" s="79">
        <v>33414</v>
      </c>
      <c r="T24" s="79">
        <v>25764</v>
      </c>
      <c r="U24" s="79">
        <v>17754</v>
      </c>
      <c r="V24" s="79">
        <v>5524</v>
      </c>
      <c r="W24" s="79">
        <v>1065</v>
      </c>
      <c r="X24" s="79">
        <v>195</v>
      </c>
    </row>
    <row r="25" spans="1:24" s="64" customFormat="1" ht="24" customHeight="1" x14ac:dyDescent="0.25">
      <c r="A25" s="627"/>
      <c r="B25" s="134" t="s">
        <v>228</v>
      </c>
      <c r="C25" s="181">
        <v>1032625</v>
      </c>
      <c r="D25" s="79">
        <v>47104</v>
      </c>
      <c r="E25" s="79">
        <v>55619</v>
      </c>
      <c r="F25" s="79">
        <v>67789</v>
      </c>
      <c r="G25" s="79">
        <v>77821</v>
      </c>
      <c r="H25" s="79">
        <v>79508</v>
      </c>
      <c r="I25" s="79">
        <v>73672</v>
      </c>
      <c r="J25" s="79">
        <v>87845</v>
      </c>
      <c r="K25" s="79">
        <v>89325</v>
      </c>
      <c r="L25" s="79">
        <v>81952</v>
      </c>
      <c r="M25" s="79">
        <v>82062</v>
      </c>
      <c r="N25" s="79">
        <v>78729</v>
      </c>
      <c r="O25" s="79">
        <v>67331</v>
      </c>
      <c r="P25" s="79">
        <v>51489</v>
      </c>
      <c r="Q25" s="79">
        <v>28649</v>
      </c>
      <c r="R25" s="79">
        <v>20809</v>
      </c>
      <c r="S25" s="79">
        <v>14324</v>
      </c>
      <c r="T25" s="79">
        <v>14031</v>
      </c>
      <c r="U25" s="79">
        <v>11004</v>
      </c>
      <c r="V25" s="79">
        <v>2963</v>
      </c>
      <c r="W25" s="79">
        <v>501</v>
      </c>
      <c r="X25" s="79">
        <v>98</v>
      </c>
    </row>
    <row r="26" spans="1:24" s="64" customFormat="1" ht="24" customHeight="1" x14ac:dyDescent="0.25">
      <c r="A26" s="627"/>
      <c r="B26" s="134" t="s">
        <v>229</v>
      </c>
      <c r="C26" s="181">
        <v>1025703</v>
      </c>
      <c r="D26" s="79">
        <v>43608</v>
      </c>
      <c r="E26" s="79">
        <v>50497</v>
      </c>
      <c r="F26" s="79">
        <v>61639</v>
      </c>
      <c r="G26" s="79">
        <v>71521</v>
      </c>
      <c r="H26" s="79">
        <v>71999</v>
      </c>
      <c r="I26" s="79">
        <v>68121</v>
      </c>
      <c r="J26" s="79">
        <v>87903</v>
      </c>
      <c r="K26" s="79">
        <v>91730</v>
      </c>
      <c r="L26" s="79">
        <v>85128</v>
      </c>
      <c r="M26" s="79">
        <v>84513</v>
      </c>
      <c r="N26" s="79">
        <v>81512</v>
      </c>
      <c r="O26" s="79">
        <v>70991</v>
      </c>
      <c r="P26" s="79">
        <v>57330</v>
      </c>
      <c r="Q26" s="79">
        <v>32847</v>
      </c>
      <c r="R26" s="79">
        <v>25569</v>
      </c>
      <c r="S26" s="79">
        <v>19090</v>
      </c>
      <c r="T26" s="79">
        <v>11733</v>
      </c>
      <c r="U26" s="79">
        <v>6750</v>
      </c>
      <c r="V26" s="79">
        <v>2561</v>
      </c>
      <c r="W26" s="79">
        <v>564</v>
      </c>
      <c r="X26" s="79">
        <v>97</v>
      </c>
    </row>
    <row r="27" spans="1:24" s="64" customFormat="1" ht="24" customHeight="1" x14ac:dyDescent="0.25">
      <c r="A27" s="627" t="s">
        <v>338</v>
      </c>
      <c r="B27" s="134" t="s">
        <v>227</v>
      </c>
      <c r="C27" s="181">
        <v>2105780</v>
      </c>
      <c r="D27" s="79">
        <v>104442</v>
      </c>
      <c r="E27" s="79">
        <v>102200</v>
      </c>
      <c r="F27" s="79">
        <v>120212</v>
      </c>
      <c r="G27" s="79">
        <v>149387</v>
      </c>
      <c r="H27" s="79">
        <v>153132</v>
      </c>
      <c r="I27" s="79">
        <v>146990</v>
      </c>
      <c r="J27" s="79">
        <v>178281</v>
      </c>
      <c r="K27" s="79">
        <v>190335</v>
      </c>
      <c r="L27" s="79">
        <v>167262</v>
      </c>
      <c r="M27" s="79">
        <v>167614</v>
      </c>
      <c r="N27" s="79">
        <v>163343</v>
      </c>
      <c r="O27" s="79">
        <v>142050</v>
      </c>
      <c r="P27" s="79">
        <v>116902</v>
      </c>
      <c r="Q27" s="79">
        <v>70661</v>
      </c>
      <c r="R27" s="79">
        <v>46106</v>
      </c>
      <c r="S27" s="79">
        <v>35467</v>
      </c>
      <c r="T27" s="79">
        <v>24853</v>
      </c>
      <c r="U27" s="79">
        <v>18719</v>
      </c>
      <c r="V27" s="79">
        <v>6359</v>
      </c>
      <c r="W27" s="79">
        <v>1246</v>
      </c>
      <c r="X27" s="79">
        <v>219</v>
      </c>
    </row>
    <row r="28" spans="1:24" s="64" customFormat="1" ht="24" customHeight="1" x14ac:dyDescent="0.25">
      <c r="A28" s="627"/>
      <c r="B28" s="134" t="s">
        <v>228</v>
      </c>
      <c r="C28" s="181">
        <v>1053001</v>
      </c>
      <c r="D28" s="79">
        <v>54068</v>
      </c>
      <c r="E28" s="79">
        <v>53424</v>
      </c>
      <c r="F28" s="79">
        <v>63023</v>
      </c>
      <c r="G28" s="79">
        <v>77914</v>
      </c>
      <c r="H28" s="79">
        <v>80011</v>
      </c>
      <c r="I28" s="79">
        <v>75864</v>
      </c>
      <c r="J28" s="79">
        <v>88669</v>
      </c>
      <c r="K28" s="79">
        <v>93726</v>
      </c>
      <c r="L28" s="79">
        <v>82201</v>
      </c>
      <c r="M28" s="79">
        <v>82331</v>
      </c>
      <c r="N28" s="79">
        <v>80067</v>
      </c>
      <c r="O28" s="79">
        <v>69124</v>
      </c>
      <c r="P28" s="79">
        <v>55587</v>
      </c>
      <c r="Q28" s="79">
        <v>32918</v>
      </c>
      <c r="R28" s="79">
        <v>20694</v>
      </c>
      <c r="S28" s="79">
        <v>15219</v>
      </c>
      <c r="T28" s="79">
        <v>12414</v>
      </c>
      <c r="U28" s="79">
        <v>11533</v>
      </c>
      <c r="V28" s="79">
        <v>3510</v>
      </c>
      <c r="W28" s="79">
        <v>590</v>
      </c>
      <c r="X28" s="79">
        <v>114</v>
      </c>
    </row>
    <row r="29" spans="1:24" s="64" customFormat="1" ht="24" customHeight="1" x14ac:dyDescent="0.25">
      <c r="A29" s="627"/>
      <c r="B29" s="134" t="s">
        <v>229</v>
      </c>
      <c r="C29" s="181">
        <v>1052779</v>
      </c>
      <c r="D29" s="79">
        <v>50374</v>
      </c>
      <c r="E29" s="79">
        <v>48776</v>
      </c>
      <c r="F29" s="79">
        <v>57189</v>
      </c>
      <c r="G29" s="79">
        <v>71473</v>
      </c>
      <c r="H29" s="79">
        <v>73121</v>
      </c>
      <c r="I29" s="79">
        <v>71126</v>
      </c>
      <c r="J29" s="79">
        <v>89612</v>
      </c>
      <c r="K29" s="79">
        <v>96609</v>
      </c>
      <c r="L29" s="79">
        <v>85061</v>
      </c>
      <c r="M29" s="79">
        <v>85283</v>
      </c>
      <c r="N29" s="79">
        <v>83276</v>
      </c>
      <c r="O29" s="79">
        <v>72926</v>
      </c>
      <c r="P29" s="79">
        <v>61315</v>
      </c>
      <c r="Q29" s="79">
        <v>37743</v>
      </c>
      <c r="R29" s="79">
        <v>25412</v>
      </c>
      <c r="S29" s="79">
        <v>20248</v>
      </c>
      <c r="T29" s="79">
        <v>12439</v>
      </c>
      <c r="U29" s="79">
        <v>7186</v>
      </c>
      <c r="V29" s="79">
        <v>2849</v>
      </c>
      <c r="W29" s="79">
        <v>656</v>
      </c>
      <c r="X29" s="79">
        <v>105</v>
      </c>
    </row>
    <row r="30" spans="1:24" s="64" customFormat="1" ht="24" customHeight="1" x14ac:dyDescent="0.25">
      <c r="A30" s="662" t="s">
        <v>358</v>
      </c>
      <c r="B30" s="134" t="s">
        <v>227</v>
      </c>
      <c r="C30" s="181">
        <v>2147763</v>
      </c>
      <c r="D30" s="79">
        <v>111245</v>
      </c>
      <c r="E30" s="79">
        <v>102460</v>
      </c>
      <c r="F30" s="79">
        <v>115602</v>
      </c>
      <c r="G30" s="79">
        <v>144911</v>
      </c>
      <c r="H30" s="79">
        <v>155656</v>
      </c>
      <c r="I30" s="79">
        <v>153175</v>
      </c>
      <c r="J30" s="79">
        <v>172718</v>
      </c>
      <c r="K30" s="79">
        <v>194917</v>
      </c>
      <c r="L30" s="79">
        <v>174222</v>
      </c>
      <c r="M30" s="79">
        <v>168787</v>
      </c>
      <c r="N30" s="79">
        <v>166285</v>
      </c>
      <c r="O30" s="79">
        <v>145564</v>
      </c>
      <c r="P30" s="79">
        <v>122796</v>
      </c>
      <c r="Q30" s="79">
        <v>82803</v>
      </c>
      <c r="R30" s="79">
        <v>46971</v>
      </c>
      <c r="S30" s="79">
        <v>37570</v>
      </c>
      <c r="T30" s="79">
        <v>24426</v>
      </c>
      <c r="U30" s="79">
        <v>18981</v>
      </c>
      <c r="V30" s="79">
        <v>6990</v>
      </c>
      <c r="W30" s="79">
        <v>1454</v>
      </c>
      <c r="X30" s="79">
        <v>230</v>
      </c>
    </row>
    <row r="31" spans="1:24" s="64" customFormat="1" ht="24" customHeight="1" x14ac:dyDescent="0.25">
      <c r="A31" s="662"/>
      <c r="B31" s="134" t="s">
        <v>228</v>
      </c>
      <c r="C31" s="332">
        <v>1071564</v>
      </c>
      <c r="D31" s="332">
        <v>57723</v>
      </c>
      <c r="E31" s="332">
        <v>53361</v>
      </c>
      <c r="F31" s="332">
        <v>60608</v>
      </c>
      <c r="G31" s="332">
        <v>75552</v>
      </c>
      <c r="H31" s="332">
        <v>81203</v>
      </c>
      <c r="I31" s="332">
        <v>78916</v>
      </c>
      <c r="J31" s="332">
        <v>85956</v>
      </c>
      <c r="K31" s="332">
        <v>95669</v>
      </c>
      <c r="L31" s="332">
        <v>85735</v>
      </c>
      <c r="M31" s="332">
        <v>83002</v>
      </c>
      <c r="N31" s="332">
        <v>81392</v>
      </c>
      <c r="O31" s="332">
        <v>70736</v>
      </c>
      <c r="P31" s="332">
        <v>58369</v>
      </c>
      <c r="Q31" s="332">
        <v>38633</v>
      </c>
      <c r="R31" s="332">
        <v>21176</v>
      </c>
      <c r="S31" s="332">
        <v>16149</v>
      </c>
      <c r="T31" s="332">
        <v>11232</v>
      </c>
      <c r="U31" s="332">
        <v>11440</v>
      </c>
      <c r="V31" s="332">
        <v>3885</v>
      </c>
      <c r="W31" s="332">
        <v>704</v>
      </c>
      <c r="X31" s="332">
        <v>123</v>
      </c>
    </row>
    <row r="32" spans="1:24" s="64" customFormat="1" ht="24" customHeight="1" thickBot="1" x14ac:dyDescent="0.3">
      <c r="A32" s="663"/>
      <c r="B32" s="210" t="s">
        <v>229</v>
      </c>
      <c r="C32" s="335">
        <v>1076199</v>
      </c>
      <c r="D32" s="84">
        <v>53522</v>
      </c>
      <c r="E32" s="84">
        <v>49099</v>
      </c>
      <c r="F32" s="84">
        <v>54994</v>
      </c>
      <c r="G32" s="84">
        <v>69359</v>
      </c>
      <c r="H32" s="84">
        <v>74453</v>
      </c>
      <c r="I32" s="84">
        <v>74259</v>
      </c>
      <c r="J32" s="84">
        <v>86762</v>
      </c>
      <c r="K32" s="84">
        <v>99248</v>
      </c>
      <c r="L32" s="84">
        <v>88487</v>
      </c>
      <c r="M32" s="84">
        <v>85785</v>
      </c>
      <c r="N32" s="84">
        <v>84893</v>
      </c>
      <c r="O32" s="84">
        <v>74828</v>
      </c>
      <c r="P32" s="84">
        <v>64427</v>
      </c>
      <c r="Q32" s="84">
        <v>44170</v>
      </c>
      <c r="R32" s="84">
        <v>25795</v>
      </c>
      <c r="S32" s="84">
        <v>21421</v>
      </c>
      <c r="T32" s="84">
        <v>13194</v>
      </c>
      <c r="U32" s="84">
        <v>7541</v>
      </c>
      <c r="V32" s="84">
        <v>3105</v>
      </c>
      <c r="W32" s="84">
        <v>750</v>
      </c>
      <c r="X32" s="84">
        <v>107</v>
      </c>
    </row>
    <row r="33" spans="1:24" s="64" customFormat="1" ht="15" customHeight="1" x14ac:dyDescent="0.25">
      <c r="A33" s="90" t="s">
        <v>186</v>
      </c>
      <c r="B33" s="82"/>
      <c r="C33" s="82"/>
      <c r="D33" s="82"/>
      <c r="E33" s="82"/>
      <c r="F33" s="82"/>
      <c r="G33" s="82"/>
      <c r="L33" s="82" t="s">
        <v>122</v>
      </c>
    </row>
    <row r="34" spans="1:24" s="64" customFormat="1" ht="18.95" customHeight="1" x14ac:dyDescent="0.25"/>
    <row r="35" spans="1:24" s="64" customFormat="1" ht="18.95" customHeight="1" x14ac:dyDescent="0.25"/>
    <row r="36" spans="1:24" s="64" customFormat="1" ht="18.95" customHeight="1" x14ac:dyDescent="0.25">
      <c r="A36" s="102"/>
      <c r="B36" s="54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S36" s="117"/>
      <c r="T36" s="208"/>
      <c r="W36" s="209"/>
    </row>
    <row r="37" spans="1:24" s="64" customFormat="1" ht="18.95" customHeight="1" x14ac:dyDescent="0.25">
      <c r="A37" s="102"/>
      <c r="B37" s="54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s="64" customFormat="1" ht="18.95" customHeight="1" x14ac:dyDescent="0.25">
      <c r="A38" s="102"/>
      <c r="B38" s="54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s="64" customFormat="1" ht="15.95" customHeight="1" x14ac:dyDescent="0.25">
      <c r="A39" s="102"/>
      <c r="B39" s="54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64" customFormat="1" ht="21.95" customHeight="1" x14ac:dyDescent="0.25">
      <c r="A40" s="102"/>
      <c r="B40" s="5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s="64" customFormat="1" ht="21.95" customHeight="1" x14ac:dyDescent="0.25">
      <c r="A41" s="102"/>
      <c r="B41" s="5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s="64" customFormat="1" ht="21.95" customHeight="1" x14ac:dyDescent="0.25">
      <c r="A42" s="102"/>
      <c r="B42" s="5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s="64" customFormat="1" ht="21.95" customHeight="1" x14ac:dyDescent="0.25">
      <c r="A43" s="102"/>
      <c r="B43" s="54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64" customFormat="1" ht="21.95" customHeight="1" x14ac:dyDescent="0.25">
      <c r="A44" s="102"/>
      <c r="B44" s="5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64" customFormat="1" ht="21.95" customHeight="1" x14ac:dyDescent="0.25">
      <c r="A45" s="102"/>
      <c r="B45" s="5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s="64" customFormat="1" ht="21.95" customHeight="1" x14ac:dyDescent="0.25">
      <c r="A46" s="102"/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64" customFormat="1" ht="21.95" customHeight="1" x14ac:dyDescent="0.25">
      <c r="A47" s="102"/>
      <c r="B47" s="54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4" s="64" customFormat="1" ht="21.95" customHeight="1" x14ac:dyDescent="0.25">
      <c r="A48" s="102"/>
      <c r="B48" s="54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64" customFormat="1" ht="21.95" customHeight="1" x14ac:dyDescent="0.25">
      <c r="A49" s="102"/>
      <c r="B49" s="5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64" customFormat="1" ht="21.95" customHeight="1" x14ac:dyDescent="0.25">
      <c r="A50" s="102"/>
      <c r="B50" s="54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64" customFormat="1" ht="21.95" customHeight="1" x14ac:dyDescent="0.25">
      <c r="A51" s="102"/>
      <c r="B51" s="54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64" customFormat="1" ht="21.95" customHeight="1" x14ac:dyDescent="0.25">
      <c r="A52" s="102"/>
      <c r="B52" s="54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64" customFormat="1" ht="21.95" customHeight="1" x14ac:dyDescent="0.25">
      <c r="A53" s="102"/>
      <c r="B53" s="54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s="64" customFormat="1" ht="21.95" customHeight="1" x14ac:dyDescent="0.25">
      <c r="A54" s="102"/>
      <c r="B54" s="54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s="64" customFormat="1" ht="21.95" customHeight="1" x14ac:dyDescent="0.25">
      <c r="A55" s="102"/>
      <c r="B55" s="5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s="64" customFormat="1" ht="21.95" customHeight="1" x14ac:dyDescent="0.25">
      <c r="A56" s="102"/>
      <c r="B56" s="54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s="64" customFormat="1" ht="21.95" customHeight="1" x14ac:dyDescent="0.25">
      <c r="A57" s="102"/>
      <c r="B57" s="54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s="64" customFormat="1" ht="21.95" customHeight="1" x14ac:dyDescent="0.25">
      <c r="A58" s="102"/>
      <c r="B58" s="5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s="64" customFormat="1" ht="21.95" customHeight="1" x14ac:dyDescent="0.25">
      <c r="A59" s="102"/>
      <c r="B59" s="54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</sheetData>
  <sheetProtection selectLockedCells="1" selectUnlockedCells="1"/>
  <mergeCells count="11">
    <mergeCell ref="A18:A20"/>
    <mergeCell ref="A21:A23"/>
    <mergeCell ref="A24:A26"/>
    <mergeCell ref="A27:A29"/>
    <mergeCell ref="A30:A32"/>
    <mergeCell ref="A15:A17"/>
    <mergeCell ref="A2:K2"/>
    <mergeCell ref="L2:X2"/>
    <mergeCell ref="A6:A8"/>
    <mergeCell ref="A9:A11"/>
    <mergeCell ref="A12:A1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7"/>
  <sheetViews>
    <sheetView showGridLines="0" view="pageBreakPreview" zoomScale="70" zoomScaleNormal="120" zoomScaleSheetLayoutView="7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14.625" style="45" customWidth="1"/>
    <col min="2" max="2" width="7.625" style="36" customWidth="1"/>
    <col min="3" max="3" width="8.375" style="38" customWidth="1"/>
    <col min="4" max="11" width="7.375" style="38" customWidth="1"/>
    <col min="12" max="16" width="7.125" style="38" customWidth="1"/>
    <col min="17" max="23" width="6.625" style="38" customWidth="1"/>
    <col min="24" max="25" width="7.375" style="38" customWidth="1"/>
    <col min="26" max="16384" width="10.625" style="40"/>
  </cols>
  <sheetData>
    <row r="1" spans="1:28" s="152" customFormat="1" ht="17.100000000000001" customHeight="1" x14ac:dyDescent="0.25">
      <c r="A1" s="149" t="s">
        <v>397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1" t="s">
        <v>0</v>
      </c>
      <c r="Y1" s="151"/>
    </row>
    <row r="2" spans="1:28" s="200" customFormat="1" ht="21.95" customHeight="1" x14ac:dyDescent="0.25">
      <c r="A2" s="666" t="s">
        <v>442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 t="s">
        <v>63</v>
      </c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199"/>
    </row>
    <row r="3" spans="1:28" s="160" customFormat="1" ht="14.1" customHeight="1" thickBot="1" x14ac:dyDescent="0.3">
      <c r="A3" s="153"/>
      <c r="B3" s="154"/>
      <c r="C3" s="155"/>
      <c r="D3" s="155"/>
      <c r="E3" s="155"/>
      <c r="F3" s="155"/>
      <c r="G3" s="155"/>
      <c r="H3" s="155"/>
      <c r="I3" s="155"/>
      <c r="J3" s="156"/>
      <c r="K3" s="157" t="s">
        <v>170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8" t="s">
        <v>10</v>
      </c>
      <c r="Y3" s="159"/>
    </row>
    <row r="4" spans="1:28" s="169" customFormat="1" ht="26.1" customHeight="1" x14ac:dyDescent="0.25">
      <c r="A4" s="161" t="s">
        <v>399</v>
      </c>
      <c r="B4" s="162" t="s">
        <v>193</v>
      </c>
      <c r="C4" s="163" t="s">
        <v>194</v>
      </c>
      <c r="D4" s="164" t="s">
        <v>195</v>
      </c>
      <c r="E4" s="165" t="s">
        <v>196</v>
      </c>
      <c r="F4" s="165" t="s">
        <v>197</v>
      </c>
      <c r="G4" s="165" t="s">
        <v>198</v>
      </c>
      <c r="H4" s="166" t="s">
        <v>199</v>
      </c>
      <c r="I4" s="166" t="s">
        <v>210</v>
      </c>
      <c r="J4" s="166" t="s">
        <v>200</v>
      </c>
      <c r="K4" s="165" t="s">
        <v>201</v>
      </c>
      <c r="L4" s="166" t="s">
        <v>202</v>
      </c>
      <c r="M4" s="165" t="s">
        <v>203</v>
      </c>
      <c r="N4" s="166" t="s">
        <v>204</v>
      </c>
      <c r="O4" s="166" t="s">
        <v>205</v>
      </c>
      <c r="P4" s="166" t="s">
        <v>206</v>
      </c>
      <c r="Q4" s="166" t="s">
        <v>207</v>
      </c>
      <c r="R4" s="166" t="s">
        <v>208</v>
      </c>
      <c r="S4" s="165" t="s">
        <v>209</v>
      </c>
      <c r="T4" s="165" t="s">
        <v>233</v>
      </c>
      <c r="U4" s="166" t="s">
        <v>234</v>
      </c>
      <c r="V4" s="165" t="s">
        <v>235</v>
      </c>
      <c r="W4" s="165" t="s">
        <v>236</v>
      </c>
      <c r="X4" s="167" t="s">
        <v>237</v>
      </c>
      <c r="Y4" s="168"/>
    </row>
    <row r="5" spans="1:28" s="175" customFormat="1" ht="26.1" customHeight="1" thickBot="1" x14ac:dyDescent="0.3">
      <c r="A5" s="170" t="s">
        <v>64</v>
      </c>
      <c r="B5" s="171" t="s">
        <v>40</v>
      </c>
      <c r="C5" s="172" t="s">
        <v>41</v>
      </c>
      <c r="D5" s="173" t="s">
        <v>42</v>
      </c>
      <c r="E5" s="173" t="s">
        <v>43</v>
      </c>
      <c r="F5" s="173" t="s">
        <v>44</v>
      </c>
      <c r="G5" s="173" t="s">
        <v>45</v>
      </c>
      <c r="H5" s="172" t="s">
        <v>46</v>
      </c>
      <c r="I5" s="172" t="s">
        <v>47</v>
      </c>
      <c r="J5" s="172" t="s">
        <v>48</v>
      </c>
      <c r="K5" s="173" t="s">
        <v>49</v>
      </c>
      <c r="L5" s="172" t="s">
        <v>50</v>
      </c>
      <c r="M5" s="173" t="s">
        <v>51</v>
      </c>
      <c r="N5" s="172" t="s">
        <v>52</v>
      </c>
      <c r="O5" s="172" t="s">
        <v>53</v>
      </c>
      <c r="P5" s="172" t="s">
        <v>54</v>
      </c>
      <c r="Q5" s="172" t="s">
        <v>55</v>
      </c>
      <c r="R5" s="172" t="s">
        <v>56</v>
      </c>
      <c r="S5" s="173" t="s">
        <v>57</v>
      </c>
      <c r="T5" s="173" t="s">
        <v>58</v>
      </c>
      <c r="U5" s="172" t="s">
        <v>59</v>
      </c>
      <c r="V5" s="173" t="s">
        <v>60</v>
      </c>
      <c r="W5" s="173" t="s">
        <v>61</v>
      </c>
      <c r="X5" s="174" t="s">
        <v>62</v>
      </c>
      <c r="Y5" s="168"/>
    </row>
    <row r="6" spans="1:28" s="160" customFormat="1" ht="15.95" customHeight="1" x14ac:dyDescent="0.25">
      <c r="A6" s="667" t="s">
        <v>370</v>
      </c>
      <c r="B6" s="176" t="s">
        <v>227</v>
      </c>
      <c r="C6" s="316">
        <f>SUM(D6:X6)</f>
        <v>2188017</v>
      </c>
      <c r="D6" s="177">
        <f>SUM(D9,D12,D15,D18,D21,D24,D27,D30,D33,D36,D39,D42,D45)</f>
        <v>113184</v>
      </c>
      <c r="E6" s="177">
        <f>SUM(E9,E12,E15,E18,E21,E24,E27,E30,E33,E36,E39,E42,E45)</f>
        <v>106424</v>
      </c>
      <c r="F6" s="177">
        <f t="shared" ref="F6:X6" si="0">SUM(F9,F12,F15,F18,F21,F24,F27,F30,F33,F36,F39,F42,F45)</f>
        <v>112041</v>
      </c>
      <c r="G6" s="177">
        <f t="shared" si="0"/>
        <v>138989</v>
      </c>
      <c r="H6" s="177">
        <f t="shared" si="0"/>
        <v>158198</v>
      </c>
      <c r="I6" s="177">
        <f t="shared" si="0"/>
        <v>158479</v>
      </c>
      <c r="J6" s="177">
        <f t="shared" si="0"/>
        <v>168211</v>
      </c>
      <c r="K6" s="177">
        <f t="shared" si="0"/>
        <v>202008</v>
      </c>
      <c r="L6" s="177">
        <f t="shared" si="0"/>
        <v>179184</v>
      </c>
      <c r="M6" s="177">
        <f t="shared" si="0"/>
        <v>170852</v>
      </c>
      <c r="N6" s="177">
        <f t="shared" si="0"/>
        <v>166021</v>
      </c>
      <c r="O6" s="177">
        <f t="shared" si="0"/>
        <v>151286</v>
      </c>
      <c r="P6" s="177">
        <f t="shared" si="0"/>
        <v>127136</v>
      </c>
      <c r="Q6" s="177">
        <f t="shared" si="0"/>
        <v>93719</v>
      </c>
      <c r="R6" s="177">
        <f t="shared" si="0"/>
        <v>49630</v>
      </c>
      <c r="S6" s="177">
        <f t="shared" si="0"/>
        <v>39340</v>
      </c>
      <c r="T6" s="177">
        <f t="shared" si="0"/>
        <v>25044</v>
      </c>
      <c r="U6" s="177">
        <f t="shared" si="0"/>
        <v>18795</v>
      </c>
      <c r="V6" s="177">
        <f t="shared" si="0"/>
        <v>7598</v>
      </c>
      <c r="W6" s="177">
        <f t="shared" si="0"/>
        <v>1616</v>
      </c>
      <c r="X6" s="177">
        <f t="shared" si="0"/>
        <v>262</v>
      </c>
      <c r="Y6" s="178"/>
      <c r="Z6" s="178"/>
      <c r="AA6" s="135"/>
      <c r="AB6" s="179"/>
    </row>
    <row r="7" spans="1:28" s="160" customFormat="1" ht="15.95" customHeight="1" x14ac:dyDescent="0.25">
      <c r="A7" s="664"/>
      <c r="B7" s="176" t="s">
        <v>228</v>
      </c>
      <c r="C7" s="316">
        <f t="shared" ref="C7:C12" si="1">SUM(D7:X7)</f>
        <v>1089619</v>
      </c>
      <c r="D7" s="177">
        <f>SUM(D10,D13,D16,D19,D22,D25,D28,D31,D34,D37,D40,D43,D46)</f>
        <v>58886</v>
      </c>
      <c r="E7" s="177">
        <f t="shared" ref="E7:X8" si="2">SUM(E10,E13,E16,E19,E22,E25,E28,E31,E34,E37,E40,E43,E46)</f>
        <v>55129</v>
      </c>
      <c r="F7" s="177">
        <f t="shared" si="2"/>
        <v>58904</v>
      </c>
      <c r="G7" s="177">
        <f t="shared" si="2"/>
        <v>72591</v>
      </c>
      <c r="H7" s="177">
        <f t="shared" si="2"/>
        <v>82146</v>
      </c>
      <c r="I7" s="177">
        <f t="shared" si="2"/>
        <v>81747</v>
      </c>
      <c r="J7" s="177">
        <f t="shared" si="2"/>
        <v>83892</v>
      </c>
      <c r="K7" s="177">
        <f t="shared" si="2"/>
        <v>99141</v>
      </c>
      <c r="L7" s="177">
        <f t="shared" si="2"/>
        <v>88299</v>
      </c>
      <c r="M7" s="177">
        <f t="shared" si="2"/>
        <v>83665</v>
      </c>
      <c r="N7" s="177">
        <f t="shared" si="2"/>
        <v>81181</v>
      </c>
      <c r="O7" s="177">
        <f t="shared" si="2"/>
        <v>73487</v>
      </c>
      <c r="P7" s="177">
        <f t="shared" si="2"/>
        <v>60479</v>
      </c>
      <c r="Q7" s="177">
        <f t="shared" si="2"/>
        <v>43693</v>
      </c>
      <c r="R7" s="177">
        <f t="shared" si="2"/>
        <v>22605</v>
      </c>
      <c r="S7" s="177">
        <f t="shared" si="2"/>
        <v>16932</v>
      </c>
      <c r="T7" s="177">
        <f t="shared" si="2"/>
        <v>10759</v>
      </c>
      <c r="U7" s="177">
        <f t="shared" si="2"/>
        <v>10839</v>
      </c>
      <c r="V7" s="177">
        <f t="shared" si="2"/>
        <v>4328</v>
      </c>
      <c r="W7" s="177">
        <f t="shared" si="2"/>
        <v>776</v>
      </c>
      <c r="X7" s="177">
        <f t="shared" si="2"/>
        <v>140</v>
      </c>
      <c r="Y7" s="178"/>
      <c r="Z7" s="178"/>
      <c r="AA7" s="135"/>
    </row>
    <row r="8" spans="1:28" s="160" customFormat="1" ht="15.95" customHeight="1" x14ac:dyDescent="0.25">
      <c r="A8" s="664"/>
      <c r="B8" s="176" t="s">
        <v>229</v>
      </c>
      <c r="C8" s="316">
        <f t="shared" si="1"/>
        <v>1098398</v>
      </c>
      <c r="D8" s="177">
        <f>SUM(D11,D14,D17,D20,D23,D26,D29,D32,D35,D38,D41,D44,D47)</f>
        <v>54298</v>
      </c>
      <c r="E8" s="177">
        <f t="shared" si="2"/>
        <v>51295</v>
      </c>
      <c r="F8" s="177">
        <f t="shared" si="2"/>
        <v>53137</v>
      </c>
      <c r="G8" s="177">
        <f t="shared" si="2"/>
        <v>66398</v>
      </c>
      <c r="H8" s="177">
        <f t="shared" si="2"/>
        <v>76052</v>
      </c>
      <c r="I8" s="177">
        <f t="shared" si="2"/>
        <v>76732</v>
      </c>
      <c r="J8" s="177">
        <f t="shared" si="2"/>
        <v>84319</v>
      </c>
      <c r="K8" s="177">
        <f t="shared" si="2"/>
        <v>102867</v>
      </c>
      <c r="L8" s="177">
        <f t="shared" si="2"/>
        <v>90885</v>
      </c>
      <c r="M8" s="177">
        <f t="shared" si="2"/>
        <v>87187</v>
      </c>
      <c r="N8" s="177">
        <f t="shared" si="2"/>
        <v>84840</v>
      </c>
      <c r="O8" s="177">
        <f t="shared" si="2"/>
        <v>77799</v>
      </c>
      <c r="P8" s="177">
        <f t="shared" si="2"/>
        <v>66657</v>
      </c>
      <c r="Q8" s="177">
        <f t="shared" si="2"/>
        <v>50026</v>
      </c>
      <c r="R8" s="177">
        <f t="shared" si="2"/>
        <v>27025</v>
      </c>
      <c r="S8" s="177">
        <f t="shared" si="2"/>
        <v>22408</v>
      </c>
      <c r="T8" s="177">
        <f t="shared" si="2"/>
        <v>14285</v>
      </c>
      <c r="U8" s="177">
        <f t="shared" si="2"/>
        <v>7956</v>
      </c>
      <c r="V8" s="177">
        <f t="shared" si="2"/>
        <v>3270</v>
      </c>
      <c r="W8" s="177">
        <f t="shared" si="2"/>
        <v>840</v>
      </c>
      <c r="X8" s="177">
        <f t="shared" si="2"/>
        <v>122</v>
      </c>
      <c r="Y8" s="178"/>
      <c r="Z8" s="178"/>
      <c r="AA8" s="135"/>
    </row>
    <row r="9" spans="1:28" s="160" customFormat="1" ht="15.95" customHeight="1" x14ac:dyDescent="0.25">
      <c r="A9" s="664" t="s">
        <v>366</v>
      </c>
      <c r="B9" s="176" t="s">
        <v>227</v>
      </c>
      <c r="C9" s="316">
        <f t="shared" si="1"/>
        <v>440840</v>
      </c>
      <c r="D9" s="177">
        <f t="shared" ref="D9:X9" si="3">SUM(D10:D11)</f>
        <v>21731</v>
      </c>
      <c r="E9" s="177">
        <f t="shared" si="3"/>
        <v>22597</v>
      </c>
      <c r="F9" s="177">
        <f t="shared" si="3"/>
        <v>24898</v>
      </c>
      <c r="G9" s="177">
        <f t="shared" si="3"/>
        <v>29456</v>
      </c>
      <c r="H9" s="177">
        <f t="shared" si="3"/>
        <v>31068</v>
      </c>
      <c r="I9" s="177">
        <f t="shared" si="3"/>
        <v>29326</v>
      </c>
      <c r="J9" s="177">
        <f t="shared" si="3"/>
        <v>31582</v>
      </c>
      <c r="K9" s="177">
        <f t="shared" si="3"/>
        <v>39746</v>
      </c>
      <c r="L9" s="177">
        <f t="shared" si="3"/>
        <v>38456</v>
      </c>
      <c r="M9" s="177">
        <f t="shared" si="3"/>
        <v>36977</v>
      </c>
      <c r="N9" s="177">
        <f t="shared" si="3"/>
        <v>34338</v>
      </c>
      <c r="O9" s="177">
        <f t="shared" si="3"/>
        <v>29896</v>
      </c>
      <c r="P9" s="177">
        <f t="shared" si="3"/>
        <v>25233</v>
      </c>
      <c r="Q9" s="177">
        <f t="shared" si="3"/>
        <v>19003</v>
      </c>
      <c r="R9" s="177">
        <f t="shared" si="3"/>
        <v>9963</v>
      </c>
      <c r="S9" s="177">
        <f t="shared" si="3"/>
        <v>7662</v>
      </c>
      <c r="T9" s="177">
        <f t="shared" si="3"/>
        <v>4538</v>
      </c>
      <c r="U9" s="177">
        <f t="shared" si="3"/>
        <v>2824</v>
      </c>
      <c r="V9" s="177">
        <f t="shared" si="3"/>
        <v>1200</v>
      </c>
      <c r="W9" s="177">
        <f t="shared" si="3"/>
        <v>297</v>
      </c>
      <c r="X9" s="177">
        <f t="shared" si="3"/>
        <v>49</v>
      </c>
      <c r="Y9" s="178"/>
      <c r="Z9" s="178"/>
      <c r="AA9" s="135"/>
    </row>
    <row r="10" spans="1:28" s="160" customFormat="1" ht="15.95" customHeight="1" x14ac:dyDescent="0.25">
      <c r="A10" s="664"/>
      <c r="B10" s="176" t="s">
        <v>228</v>
      </c>
      <c r="C10" s="316">
        <f>SUM(D10:X10)</f>
        <v>214093</v>
      </c>
      <c r="D10" s="177">
        <f>D54</f>
        <v>11329</v>
      </c>
      <c r="E10" s="177">
        <f t="shared" ref="E10:X10" si="4">E54</f>
        <v>11750</v>
      </c>
      <c r="F10" s="177">
        <f t="shared" si="4"/>
        <v>13009</v>
      </c>
      <c r="G10" s="177">
        <f t="shared" si="4"/>
        <v>15258</v>
      </c>
      <c r="H10" s="177">
        <f t="shared" si="4"/>
        <v>16111</v>
      </c>
      <c r="I10" s="177">
        <f t="shared" si="4"/>
        <v>14953</v>
      </c>
      <c r="J10" s="177">
        <f t="shared" si="4"/>
        <v>15457</v>
      </c>
      <c r="K10" s="177">
        <f t="shared" si="4"/>
        <v>18724</v>
      </c>
      <c r="L10" s="177">
        <f t="shared" si="4"/>
        <v>18013</v>
      </c>
      <c r="M10" s="177">
        <f t="shared" si="4"/>
        <v>17334</v>
      </c>
      <c r="N10" s="177">
        <f t="shared" si="4"/>
        <v>16154</v>
      </c>
      <c r="O10" s="177">
        <f t="shared" si="4"/>
        <v>13967</v>
      </c>
      <c r="P10" s="177">
        <f t="shared" si="4"/>
        <v>11545</v>
      </c>
      <c r="Q10" s="177">
        <f t="shared" si="4"/>
        <v>8684</v>
      </c>
      <c r="R10" s="177">
        <f t="shared" si="4"/>
        <v>4513</v>
      </c>
      <c r="S10" s="177">
        <f t="shared" si="4"/>
        <v>3303</v>
      </c>
      <c r="T10" s="177">
        <f t="shared" si="4"/>
        <v>1831</v>
      </c>
      <c r="U10" s="177">
        <f t="shared" si="4"/>
        <v>1422</v>
      </c>
      <c r="V10" s="177">
        <f t="shared" si="4"/>
        <v>589</v>
      </c>
      <c r="W10" s="177">
        <f t="shared" si="4"/>
        <v>126</v>
      </c>
      <c r="X10" s="177">
        <f t="shared" si="4"/>
        <v>21</v>
      </c>
      <c r="Y10" s="178"/>
      <c r="Z10" s="178"/>
      <c r="AA10" s="135"/>
    </row>
    <row r="11" spans="1:28" s="160" customFormat="1" ht="15.95" customHeight="1" x14ac:dyDescent="0.25">
      <c r="A11" s="664"/>
      <c r="B11" s="176" t="s">
        <v>229</v>
      </c>
      <c r="C11" s="316">
        <f t="shared" si="1"/>
        <v>226747</v>
      </c>
      <c r="D11" s="177">
        <f t="shared" ref="D11:X11" si="5">D55</f>
        <v>10402</v>
      </c>
      <c r="E11" s="177">
        <f t="shared" si="5"/>
        <v>10847</v>
      </c>
      <c r="F11" s="177">
        <f t="shared" si="5"/>
        <v>11889</v>
      </c>
      <c r="G11" s="177">
        <f t="shared" si="5"/>
        <v>14198</v>
      </c>
      <c r="H11" s="177">
        <f t="shared" si="5"/>
        <v>14957</v>
      </c>
      <c r="I11" s="177">
        <f t="shared" si="5"/>
        <v>14373</v>
      </c>
      <c r="J11" s="177">
        <f t="shared" si="5"/>
        <v>16125</v>
      </c>
      <c r="K11" s="177">
        <f t="shared" si="5"/>
        <v>21022</v>
      </c>
      <c r="L11" s="177">
        <f t="shared" si="5"/>
        <v>20443</v>
      </c>
      <c r="M11" s="177">
        <f t="shared" si="5"/>
        <v>19643</v>
      </c>
      <c r="N11" s="177">
        <f t="shared" si="5"/>
        <v>18184</v>
      </c>
      <c r="O11" s="177">
        <f t="shared" si="5"/>
        <v>15929</v>
      </c>
      <c r="P11" s="177">
        <f t="shared" si="5"/>
        <v>13688</v>
      </c>
      <c r="Q11" s="177">
        <f t="shared" si="5"/>
        <v>10319</v>
      </c>
      <c r="R11" s="177">
        <f t="shared" si="5"/>
        <v>5450</v>
      </c>
      <c r="S11" s="177">
        <f t="shared" si="5"/>
        <v>4359</v>
      </c>
      <c r="T11" s="177">
        <f t="shared" si="5"/>
        <v>2707</v>
      </c>
      <c r="U11" s="177">
        <f t="shared" si="5"/>
        <v>1402</v>
      </c>
      <c r="V11" s="177">
        <f t="shared" si="5"/>
        <v>611</v>
      </c>
      <c r="W11" s="177">
        <f t="shared" si="5"/>
        <v>171</v>
      </c>
      <c r="X11" s="177">
        <f t="shared" si="5"/>
        <v>28</v>
      </c>
      <c r="Y11" s="178"/>
      <c r="Z11" s="178"/>
      <c r="AA11" s="135"/>
    </row>
    <row r="12" spans="1:28" s="160" customFormat="1" ht="15.95" customHeight="1" x14ac:dyDescent="0.25">
      <c r="A12" s="664" t="s">
        <v>359</v>
      </c>
      <c r="B12" s="176" t="s">
        <v>227</v>
      </c>
      <c r="C12" s="316">
        <f t="shared" si="1"/>
        <v>405216</v>
      </c>
      <c r="D12" s="177">
        <f t="shared" ref="D12:X12" si="6">SUM(D13:D14)</f>
        <v>21215</v>
      </c>
      <c r="E12" s="177">
        <f t="shared" si="6"/>
        <v>19914</v>
      </c>
      <c r="F12" s="177">
        <f t="shared" si="6"/>
        <v>20647</v>
      </c>
      <c r="G12" s="177">
        <f t="shared" si="6"/>
        <v>24591</v>
      </c>
      <c r="H12" s="177">
        <f t="shared" si="6"/>
        <v>28538</v>
      </c>
      <c r="I12" s="177">
        <f t="shared" si="6"/>
        <v>29216</v>
      </c>
      <c r="J12" s="177">
        <f t="shared" si="6"/>
        <v>32004</v>
      </c>
      <c r="K12" s="177">
        <f t="shared" si="6"/>
        <v>37882</v>
      </c>
      <c r="L12" s="177">
        <f t="shared" si="6"/>
        <v>33433</v>
      </c>
      <c r="M12" s="177">
        <f t="shared" si="6"/>
        <v>31924</v>
      </c>
      <c r="N12" s="177">
        <f t="shared" si="6"/>
        <v>30194</v>
      </c>
      <c r="O12" s="177">
        <f t="shared" si="6"/>
        <v>27568</v>
      </c>
      <c r="P12" s="177">
        <f t="shared" si="6"/>
        <v>23290</v>
      </c>
      <c r="Q12" s="177">
        <f t="shared" si="6"/>
        <v>17625</v>
      </c>
      <c r="R12" s="177">
        <f t="shared" si="6"/>
        <v>9529</v>
      </c>
      <c r="S12" s="177">
        <f t="shared" si="6"/>
        <v>7325</v>
      </c>
      <c r="T12" s="177">
        <f t="shared" si="6"/>
        <v>4497</v>
      </c>
      <c r="U12" s="177">
        <f t="shared" si="6"/>
        <v>3968</v>
      </c>
      <c r="V12" s="177">
        <f t="shared" si="6"/>
        <v>1506</v>
      </c>
      <c r="W12" s="177">
        <f t="shared" si="6"/>
        <v>292</v>
      </c>
      <c r="X12" s="177">
        <f t="shared" si="6"/>
        <v>58</v>
      </c>
      <c r="Y12" s="178"/>
      <c r="Z12" s="178"/>
      <c r="AA12" s="135"/>
    </row>
    <row r="13" spans="1:28" s="160" customFormat="1" ht="15.95" customHeight="1" x14ac:dyDescent="0.25">
      <c r="A13" s="664"/>
      <c r="B13" s="176" t="s">
        <v>228</v>
      </c>
      <c r="C13" s="316">
        <f t="shared" ref="C13:C46" si="7">SUM(D13:X13)</f>
        <v>199681</v>
      </c>
      <c r="D13" s="177">
        <f t="shared" ref="D13:X13" si="8">D57</f>
        <v>10984</v>
      </c>
      <c r="E13" s="177">
        <f t="shared" si="8"/>
        <v>10290</v>
      </c>
      <c r="F13" s="177">
        <f t="shared" si="8"/>
        <v>10861</v>
      </c>
      <c r="G13" s="177">
        <f t="shared" si="8"/>
        <v>12884</v>
      </c>
      <c r="H13" s="177">
        <f t="shared" si="8"/>
        <v>14718</v>
      </c>
      <c r="I13" s="177">
        <f t="shared" si="8"/>
        <v>14978</v>
      </c>
      <c r="J13" s="177">
        <f t="shared" si="8"/>
        <v>15859</v>
      </c>
      <c r="K13" s="177">
        <f t="shared" si="8"/>
        <v>18494</v>
      </c>
      <c r="L13" s="177">
        <f t="shared" si="8"/>
        <v>16453</v>
      </c>
      <c r="M13" s="177">
        <f t="shared" si="8"/>
        <v>15493</v>
      </c>
      <c r="N13" s="177">
        <f t="shared" si="8"/>
        <v>14532</v>
      </c>
      <c r="O13" s="177">
        <f t="shared" si="8"/>
        <v>13043</v>
      </c>
      <c r="P13" s="177">
        <f t="shared" si="8"/>
        <v>10926</v>
      </c>
      <c r="Q13" s="177">
        <f t="shared" si="8"/>
        <v>7554</v>
      </c>
      <c r="R13" s="177">
        <f t="shared" si="8"/>
        <v>4027</v>
      </c>
      <c r="S13" s="177">
        <f t="shared" si="8"/>
        <v>2919</v>
      </c>
      <c r="T13" s="177">
        <f t="shared" si="8"/>
        <v>1961</v>
      </c>
      <c r="U13" s="177">
        <f t="shared" si="8"/>
        <v>2547</v>
      </c>
      <c r="V13" s="177">
        <f t="shared" si="8"/>
        <v>958</v>
      </c>
      <c r="W13" s="177">
        <f t="shared" si="8"/>
        <v>164</v>
      </c>
      <c r="X13" s="177">
        <f t="shared" si="8"/>
        <v>36</v>
      </c>
      <c r="Y13" s="178"/>
      <c r="Z13" s="178"/>
      <c r="AA13" s="135"/>
    </row>
    <row r="14" spans="1:28" s="160" customFormat="1" ht="15.95" customHeight="1" x14ac:dyDescent="0.25">
      <c r="A14" s="664"/>
      <c r="B14" s="176" t="s">
        <v>229</v>
      </c>
      <c r="C14" s="316">
        <f t="shared" si="7"/>
        <v>205535</v>
      </c>
      <c r="D14" s="177">
        <f t="shared" ref="D14:X14" si="9">D58</f>
        <v>10231</v>
      </c>
      <c r="E14" s="177">
        <f t="shared" si="9"/>
        <v>9624</v>
      </c>
      <c r="F14" s="177">
        <f t="shared" si="9"/>
        <v>9786</v>
      </c>
      <c r="G14" s="177">
        <f t="shared" si="9"/>
        <v>11707</v>
      </c>
      <c r="H14" s="177">
        <f t="shared" si="9"/>
        <v>13820</v>
      </c>
      <c r="I14" s="177">
        <f t="shared" si="9"/>
        <v>14238</v>
      </c>
      <c r="J14" s="177">
        <f t="shared" si="9"/>
        <v>16145</v>
      </c>
      <c r="K14" s="177">
        <f t="shared" si="9"/>
        <v>19388</v>
      </c>
      <c r="L14" s="177">
        <f t="shared" si="9"/>
        <v>16980</v>
      </c>
      <c r="M14" s="177">
        <f t="shared" si="9"/>
        <v>16431</v>
      </c>
      <c r="N14" s="177">
        <f t="shared" si="9"/>
        <v>15662</v>
      </c>
      <c r="O14" s="177">
        <f t="shared" si="9"/>
        <v>14525</v>
      </c>
      <c r="P14" s="177">
        <f t="shared" si="9"/>
        <v>12364</v>
      </c>
      <c r="Q14" s="177">
        <f t="shared" si="9"/>
        <v>10071</v>
      </c>
      <c r="R14" s="177">
        <f t="shared" si="9"/>
        <v>5502</v>
      </c>
      <c r="S14" s="177">
        <f t="shared" si="9"/>
        <v>4406</v>
      </c>
      <c r="T14" s="177">
        <f t="shared" si="9"/>
        <v>2536</v>
      </c>
      <c r="U14" s="177">
        <f t="shared" si="9"/>
        <v>1421</v>
      </c>
      <c r="V14" s="177">
        <f t="shared" si="9"/>
        <v>548</v>
      </c>
      <c r="W14" s="177">
        <f t="shared" si="9"/>
        <v>128</v>
      </c>
      <c r="X14" s="177">
        <f t="shared" si="9"/>
        <v>22</v>
      </c>
      <c r="Y14" s="178"/>
      <c r="Z14" s="178"/>
      <c r="AA14" s="135"/>
    </row>
    <row r="15" spans="1:28" s="160" customFormat="1" ht="15.95" customHeight="1" x14ac:dyDescent="0.25">
      <c r="A15" s="664" t="s">
        <v>238</v>
      </c>
      <c r="B15" s="176" t="s">
        <v>227</v>
      </c>
      <c r="C15" s="316">
        <f t="shared" si="7"/>
        <v>94451</v>
      </c>
      <c r="D15" s="177">
        <f t="shared" ref="D15:X15" si="10">SUM(D16:D17)</f>
        <v>4394</v>
      </c>
      <c r="E15" s="177">
        <f t="shared" si="10"/>
        <v>4245</v>
      </c>
      <c r="F15" s="177">
        <f t="shared" si="10"/>
        <v>4590</v>
      </c>
      <c r="G15" s="177">
        <f t="shared" si="10"/>
        <v>5991</v>
      </c>
      <c r="H15" s="177">
        <f t="shared" si="10"/>
        <v>6961</v>
      </c>
      <c r="I15" s="177">
        <f t="shared" si="10"/>
        <v>7009</v>
      </c>
      <c r="J15" s="177">
        <f t="shared" si="10"/>
        <v>6996</v>
      </c>
      <c r="K15" s="177">
        <f t="shared" si="10"/>
        <v>7832</v>
      </c>
      <c r="L15" s="177">
        <f t="shared" si="10"/>
        <v>7234</v>
      </c>
      <c r="M15" s="177">
        <f t="shared" si="10"/>
        <v>7017</v>
      </c>
      <c r="N15" s="177">
        <f t="shared" si="10"/>
        <v>7184</v>
      </c>
      <c r="O15" s="177">
        <f t="shared" si="10"/>
        <v>6950</v>
      </c>
      <c r="P15" s="177">
        <f t="shared" si="10"/>
        <v>5803</v>
      </c>
      <c r="Q15" s="177">
        <f t="shared" si="10"/>
        <v>4404</v>
      </c>
      <c r="R15" s="177">
        <f t="shared" si="10"/>
        <v>2431</v>
      </c>
      <c r="S15" s="177">
        <f t="shared" si="10"/>
        <v>2051</v>
      </c>
      <c r="T15" s="177">
        <f t="shared" si="10"/>
        <v>1565</v>
      </c>
      <c r="U15" s="177">
        <f t="shared" si="10"/>
        <v>1181</v>
      </c>
      <c r="V15" s="177">
        <f t="shared" si="10"/>
        <v>497</v>
      </c>
      <c r="W15" s="177">
        <f t="shared" si="10"/>
        <v>101</v>
      </c>
      <c r="X15" s="177">
        <f t="shared" si="10"/>
        <v>15</v>
      </c>
      <c r="Y15" s="178"/>
      <c r="Z15" s="178"/>
      <c r="AA15" s="135"/>
    </row>
    <row r="16" spans="1:28" s="160" customFormat="1" ht="15.95" customHeight="1" x14ac:dyDescent="0.25">
      <c r="A16" s="664"/>
      <c r="B16" s="176" t="s">
        <v>228</v>
      </c>
      <c r="C16" s="316">
        <f t="shared" si="7"/>
        <v>48156</v>
      </c>
      <c r="D16" s="177">
        <f t="shared" ref="D16:X16" si="11">D60</f>
        <v>2258</v>
      </c>
      <c r="E16" s="177">
        <f t="shared" si="11"/>
        <v>2231</v>
      </c>
      <c r="F16" s="177">
        <f t="shared" si="11"/>
        <v>2424</v>
      </c>
      <c r="G16" s="177">
        <f t="shared" si="11"/>
        <v>3124</v>
      </c>
      <c r="H16" s="177">
        <f t="shared" si="11"/>
        <v>3688</v>
      </c>
      <c r="I16" s="177">
        <f t="shared" si="11"/>
        <v>3698</v>
      </c>
      <c r="J16" s="177">
        <f t="shared" si="11"/>
        <v>3568</v>
      </c>
      <c r="K16" s="177">
        <f t="shared" si="11"/>
        <v>4051</v>
      </c>
      <c r="L16" s="177">
        <f t="shared" si="11"/>
        <v>3665</v>
      </c>
      <c r="M16" s="177">
        <f t="shared" si="11"/>
        <v>3674</v>
      </c>
      <c r="N16" s="177">
        <f t="shared" si="11"/>
        <v>3671</v>
      </c>
      <c r="O16" s="177">
        <f t="shared" si="11"/>
        <v>3560</v>
      </c>
      <c r="P16" s="177">
        <f t="shared" si="11"/>
        <v>2820</v>
      </c>
      <c r="Q16" s="177">
        <f t="shared" si="11"/>
        <v>2074</v>
      </c>
      <c r="R16" s="177">
        <f t="shared" si="11"/>
        <v>1102</v>
      </c>
      <c r="S16" s="177">
        <f t="shared" si="11"/>
        <v>908</v>
      </c>
      <c r="T16" s="177">
        <f t="shared" si="11"/>
        <v>663</v>
      </c>
      <c r="U16" s="177">
        <f t="shared" si="11"/>
        <v>662</v>
      </c>
      <c r="V16" s="177">
        <f t="shared" si="11"/>
        <v>260</v>
      </c>
      <c r="W16" s="177">
        <f t="shared" si="11"/>
        <v>48</v>
      </c>
      <c r="X16" s="177">
        <f t="shared" si="11"/>
        <v>7</v>
      </c>
      <c r="Y16" s="178"/>
      <c r="Z16" s="178"/>
      <c r="AA16" s="135"/>
    </row>
    <row r="17" spans="1:27" s="160" customFormat="1" ht="15.95" customHeight="1" x14ac:dyDescent="0.25">
      <c r="A17" s="664"/>
      <c r="B17" s="176" t="s">
        <v>229</v>
      </c>
      <c r="C17" s="316">
        <f t="shared" si="7"/>
        <v>46295</v>
      </c>
      <c r="D17" s="177">
        <f t="shared" ref="D17:X17" si="12">D61</f>
        <v>2136</v>
      </c>
      <c r="E17" s="177">
        <f t="shared" si="12"/>
        <v>2014</v>
      </c>
      <c r="F17" s="177">
        <f t="shared" si="12"/>
        <v>2166</v>
      </c>
      <c r="G17" s="177">
        <f t="shared" si="12"/>
        <v>2867</v>
      </c>
      <c r="H17" s="177">
        <f t="shared" si="12"/>
        <v>3273</v>
      </c>
      <c r="I17" s="177">
        <f t="shared" si="12"/>
        <v>3311</v>
      </c>
      <c r="J17" s="177">
        <f t="shared" si="12"/>
        <v>3428</v>
      </c>
      <c r="K17" s="177">
        <f t="shared" si="12"/>
        <v>3781</v>
      </c>
      <c r="L17" s="177">
        <f t="shared" si="12"/>
        <v>3569</v>
      </c>
      <c r="M17" s="177">
        <f t="shared" si="12"/>
        <v>3343</v>
      </c>
      <c r="N17" s="177">
        <f t="shared" si="12"/>
        <v>3513</v>
      </c>
      <c r="O17" s="177">
        <f t="shared" si="12"/>
        <v>3390</v>
      </c>
      <c r="P17" s="177">
        <f t="shared" si="12"/>
        <v>2983</v>
      </c>
      <c r="Q17" s="177">
        <f t="shared" si="12"/>
        <v>2330</v>
      </c>
      <c r="R17" s="177">
        <f t="shared" si="12"/>
        <v>1329</v>
      </c>
      <c r="S17" s="177">
        <f t="shared" si="12"/>
        <v>1143</v>
      </c>
      <c r="T17" s="177">
        <f t="shared" si="12"/>
        <v>902</v>
      </c>
      <c r="U17" s="177">
        <f t="shared" si="12"/>
        <v>519</v>
      </c>
      <c r="V17" s="177">
        <f t="shared" si="12"/>
        <v>237</v>
      </c>
      <c r="W17" s="177">
        <f t="shared" si="12"/>
        <v>53</v>
      </c>
      <c r="X17" s="177">
        <f t="shared" si="12"/>
        <v>8</v>
      </c>
      <c r="Y17" s="178"/>
      <c r="Z17" s="178"/>
      <c r="AA17" s="135"/>
    </row>
    <row r="18" spans="1:27" s="160" customFormat="1" ht="15.95" customHeight="1" x14ac:dyDescent="0.25">
      <c r="A18" s="664" t="s">
        <v>239</v>
      </c>
      <c r="B18" s="176" t="s">
        <v>227</v>
      </c>
      <c r="C18" s="316">
        <f t="shared" si="7"/>
        <v>167639</v>
      </c>
      <c r="D18" s="177">
        <f t="shared" ref="D18:X18" si="13">SUM(D19:D20)</f>
        <v>8844</v>
      </c>
      <c r="E18" s="177">
        <f t="shared" si="13"/>
        <v>8102</v>
      </c>
      <c r="F18" s="177">
        <f t="shared" si="13"/>
        <v>8706</v>
      </c>
      <c r="G18" s="177">
        <f t="shared" si="13"/>
        <v>10937</v>
      </c>
      <c r="H18" s="177">
        <f t="shared" si="13"/>
        <v>12836</v>
      </c>
      <c r="I18" s="177">
        <f t="shared" si="13"/>
        <v>12647</v>
      </c>
      <c r="J18" s="177">
        <f t="shared" si="13"/>
        <v>12821</v>
      </c>
      <c r="K18" s="177">
        <f t="shared" si="13"/>
        <v>15328</v>
      </c>
      <c r="L18" s="177">
        <f t="shared" si="13"/>
        <v>13300</v>
      </c>
      <c r="M18" s="177">
        <f t="shared" si="13"/>
        <v>12624</v>
      </c>
      <c r="N18" s="177">
        <f t="shared" si="13"/>
        <v>13010</v>
      </c>
      <c r="O18" s="177">
        <f t="shared" si="13"/>
        <v>11570</v>
      </c>
      <c r="P18" s="177">
        <f t="shared" si="13"/>
        <v>9367</v>
      </c>
      <c r="Q18" s="177">
        <f t="shared" si="13"/>
        <v>6753</v>
      </c>
      <c r="R18" s="177">
        <f t="shared" si="13"/>
        <v>3571</v>
      </c>
      <c r="S18" s="177">
        <f t="shared" si="13"/>
        <v>3150</v>
      </c>
      <c r="T18" s="177">
        <f t="shared" si="13"/>
        <v>2040</v>
      </c>
      <c r="U18" s="177">
        <f t="shared" si="13"/>
        <v>1389</v>
      </c>
      <c r="V18" s="177">
        <f t="shared" si="13"/>
        <v>513</v>
      </c>
      <c r="W18" s="177">
        <f t="shared" si="13"/>
        <v>118</v>
      </c>
      <c r="X18" s="177">
        <f t="shared" si="13"/>
        <v>13</v>
      </c>
      <c r="Y18" s="178"/>
      <c r="Z18" s="178"/>
      <c r="AA18" s="135"/>
    </row>
    <row r="19" spans="1:27" s="160" customFormat="1" ht="15.95" customHeight="1" x14ac:dyDescent="0.25">
      <c r="A19" s="664"/>
      <c r="B19" s="176" t="s">
        <v>228</v>
      </c>
      <c r="C19" s="316">
        <f t="shared" si="7"/>
        <v>84468</v>
      </c>
      <c r="D19" s="177">
        <f t="shared" ref="D19:X19" si="14">D63</f>
        <v>4608</v>
      </c>
      <c r="E19" s="177">
        <f t="shared" si="14"/>
        <v>4233</v>
      </c>
      <c r="F19" s="177">
        <f t="shared" si="14"/>
        <v>4635</v>
      </c>
      <c r="G19" s="177">
        <f t="shared" si="14"/>
        <v>5801</v>
      </c>
      <c r="H19" s="177">
        <f t="shared" si="14"/>
        <v>6577</v>
      </c>
      <c r="I19" s="177">
        <f t="shared" si="14"/>
        <v>6564</v>
      </c>
      <c r="J19" s="177">
        <f t="shared" si="14"/>
        <v>6434</v>
      </c>
      <c r="K19" s="177">
        <f t="shared" si="14"/>
        <v>7572</v>
      </c>
      <c r="L19" s="177">
        <f t="shared" si="14"/>
        <v>6619</v>
      </c>
      <c r="M19" s="177">
        <f t="shared" si="14"/>
        <v>6147</v>
      </c>
      <c r="N19" s="177">
        <f t="shared" si="14"/>
        <v>6470</v>
      </c>
      <c r="O19" s="177">
        <f t="shared" si="14"/>
        <v>5727</v>
      </c>
      <c r="P19" s="177">
        <f t="shared" si="14"/>
        <v>4632</v>
      </c>
      <c r="Q19" s="177">
        <f t="shared" si="14"/>
        <v>3355</v>
      </c>
      <c r="R19" s="177">
        <f t="shared" si="14"/>
        <v>1770</v>
      </c>
      <c r="S19" s="177">
        <f t="shared" si="14"/>
        <v>1394</v>
      </c>
      <c r="T19" s="177">
        <f t="shared" si="14"/>
        <v>905</v>
      </c>
      <c r="U19" s="177">
        <f t="shared" si="14"/>
        <v>704</v>
      </c>
      <c r="V19" s="177">
        <f t="shared" si="14"/>
        <v>266</v>
      </c>
      <c r="W19" s="177">
        <f t="shared" si="14"/>
        <v>49</v>
      </c>
      <c r="X19" s="177">
        <f t="shared" si="14"/>
        <v>6</v>
      </c>
      <c r="Y19" s="178"/>
      <c r="Z19" s="178"/>
      <c r="AA19" s="135"/>
    </row>
    <row r="20" spans="1:27" s="160" customFormat="1" ht="15.95" customHeight="1" x14ac:dyDescent="0.25">
      <c r="A20" s="664"/>
      <c r="B20" s="176" t="s">
        <v>229</v>
      </c>
      <c r="C20" s="316">
        <f t="shared" si="7"/>
        <v>83171</v>
      </c>
      <c r="D20" s="177">
        <f t="shared" ref="D20:X20" si="15">D64</f>
        <v>4236</v>
      </c>
      <c r="E20" s="177">
        <f t="shared" si="15"/>
        <v>3869</v>
      </c>
      <c r="F20" s="177">
        <f t="shared" si="15"/>
        <v>4071</v>
      </c>
      <c r="G20" s="177">
        <f t="shared" si="15"/>
        <v>5136</v>
      </c>
      <c r="H20" s="177">
        <f t="shared" si="15"/>
        <v>6259</v>
      </c>
      <c r="I20" s="177">
        <f t="shared" si="15"/>
        <v>6083</v>
      </c>
      <c r="J20" s="177">
        <f t="shared" si="15"/>
        <v>6387</v>
      </c>
      <c r="K20" s="177">
        <f t="shared" si="15"/>
        <v>7756</v>
      </c>
      <c r="L20" s="177">
        <f t="shared" si="15"/>
        <v>6681</v>
      </c>
      <c r="M20" s="177">
        <f t="shared" si="15"/>
        <v>6477</v>
      </c>
      <c r="N20" s="177">
        <f t="shared" si="15"/>
        <v>6540</v>
      </c>
      <c r="O20" s="177">
        <f t="shared" si="15"/>
        <v>5843</v>
      </c>
      <c r="P20" s="177">
        <f t="shared" si="15"/>
        <v>4735</v>
      </c>
      <c r="Q20" s="177">
        <f t="shared" si="15"/>
        <v>3398</v>
      </c>
      <c r="R20" s="177">
        <f t="shared" si="15"/>
        <v>1801</v>
      </c>
      <c r="S20" s="177">
        <f t="shared" si="15"/>
        <v>1756</v>
      </c>
      <c r="T20" s="177">
        <f t="shared" si="15"/>
        <v>1135</v>
      </c>
      <c r="U20" s="177">
        <f t="shared" si="15"/>
        <v>685</v>
      </c>
      <c r="V20" s="177">
        <f t="shared" si="15"/>
        <v>247</v>
      </c>
      <c r="W20" s="177">
        <f t="shared" si="15"/>
        <v>69</v>
      </c>
      <c r="X20" s="177">
        <f t="shared" si="15"/>
        <v>7</v>
      </c>
      <c r="Y20" s="178"/>
      <c r="Z20" s="178"/>
      <c r="AA20" s="135"/>
    </row>
    <row r="21" spans="1:27" s="160" customFormat="1" ht="15.95" customHeight="1" x14ac:dyDescent="0.25">
      <c r="A21" s="664" t="s">
        <v>240</v>
      </c>
      <c r="B21" s="176" t="s">
        <v>227</v>
      </c>
      <c r="C21" s="316">
        <f t="shared" si="7"/>
        <v>161912</v>
      </c>
      <c r="D21" s="177">
        <f t="shared" ref="D21:X21" si="16">SUM(D22:D23)</f>
        <v>9119</v>
      </c>
      <c r="E21" s="177">
        <f t="shared" si="16"/>
        <v>9523</v>
      </c>
      <c r="F21" s="177">
        <f t="shared" si="16"/>
        <v>9626</v>
      </c>
      <c r="G21" s="177">
        <f t="shared" si="16"/>
        <v>11275</v>
      </c>
      <c r="H21" s="177">
        <f t="shared" si="16"/>
        <v>11556</v>
      </c>
      <c r="I21" s="177">
        <f t="shared" si="16"/>
        <v>10572</v>
      </c>
      <c r="J21" s="177">
        <f t="shared" si="16"/>
        <v>11364</v>
      </c>
      <c r="K21" s="177">
        <f t="shared" si="16"/>
        <v>15502</v>
      </c>
      <c r="L21" s="177">
        <f t="shared" si="16"/>
        <v>14956</v>
      </c>
      <c r="M21" s="177">
        <f t="shared" si="16"/>
        <v>13982</v>
      </c>
      <c r="N21" s="177">
        <f t="shared" si="16"/>
        <v>12320</v>
      </c>
      <c r="O21" s="177">
        <f t="shared" si="16"/>
        <v>10092</v>
      </c>
      <c r="P21" s="177">
        <f t="shared" si="16"/>
        <v>7843</v>
      </c>
      <c r="Q21" s="177">
        <f t="shared" si="16"/>
        <v>5783</v>
      </c>
      <c r="R21" s="177">
        <f t="shared" si="16"/>
        <v>3029</v>
      </c>
      <c r="S21" s="177">
        <f t="shared" si="16"/>
        <v>2458</v>
      </c>
      <c r="T21" s="177">
        <f t="shared" si="16"/>
        <v>1542</v>
      </c>
      <c r="U21" s="177">
        <f t="shared" si="16"/>
        <v>883</v>
      </c>
      <c r="V21" s="177">
        <f t="shared" si="16"/>
        <v>375</v>
      </c>
      <c r="W21" s="177">
        <f t="shared" si="16"/>
        <v>99</v>
      </c>
      <c r="X21" s="177">
        <f t="shared" si="16"/>
        <v>13</v>
      </c>
      <c r="Y21" s="178"/>
      <c r="Z21" s="178"/>
      <c r="AA21" s="135"/>
    </row>
    <row r="22" spans="1:27" s="160" customFormat="1" ht="15.95" customHeight="1" x14ac:dyDescent="0.25">
      <c r="A22" s="664"/>
      <c r="B22" s="176" t="s">
        <v>228</v>
      </c>
      <c r="C22" s="316">
        <f t="shared" si="7"/>
        <v>80416</v>
      </c>
      <c r="D22" s="177">
        <f t="shared" ref="D22:X22" si="17">D66</f>
        <v>4766</v>
      </c>
      <c r="E22" s="177">
        <f t="shared" si="17"/>
        <v>4919</v>
      </c>
      <c r="F22" s="177">
        <f t="shared" si="17"/>
        <v>5123</v>
      </c>
      <c r="G22" s="177">
        <f t="shared" si="17"/>
        <v>5803</v>
      </c>
      <c r="H22" s="177">
        <f t="shared" si="17"/>
        <v>5972</v>
      </c>
      <c r="I22" s="177">
        <f t="shared" si="17"/>
        <v>5396</v>
      </c>
      <c r="J22" s="177">
        <f t="shared" si="17"/>
        <v>5494</v>
      </c>
      <c r="K22" s="177">
        <f t="shared" si="17"/>
        <v>7198</v>
      </c>
      <c r="L22" s="177">
        <f t="shared" si="17"/>
        <v>7232</v>
      </c>
      <c r="M22" s="177">
        <f t="shared" si="17"/>
        <v>6702</v>
      </c>
      <c r="N22" s="177">
        <f t="shared" si="17"/>
        <v>6183</v>
      </c>
      <c r="O22" s="177">
        <f t="shared" si="17"/>
        <v>5049</v>
      </c>
      <c r="P22" s="177">
        <f t="shared" si="17"/>
        <v>3877</v>
      </c>
      <c r="Q22" s="177">
        <f t="shared" si="17"/>
        <v>2820</v>
      </c>
      <c r="R22" s="177">
        <f t="shared" si="17"/>
        <v>1440</v>
      </c>
      <c r="S22" s="177">
        <f t="shared" si="17"/>
        <v>1136</v>
      </c>
      <c r="T22" s="177">
        <f t="shared" si="17"/>
        <v>663</v>
      </c>
      <c r="U22" s="177">
        <f t="shared" si="17"/>
        <v>433</v>
      </c>
      <c r="V22" s="177">
        <f t="shared" si="17"/>
        <v>165</v>
      </c>
      <c r="W22" s="177">
        <f t="shared" si="17"/>
        <v>40</v>
      </c>
      <c r="X22" s="177">
        <f t="shared" si="17"/>
        <v>5</v>
      </c>
      <c r="Y22" s="178"/>
      <c r="Z22" s="178"/>
      <c r="AA22" s="135"/>
    </row>
    <row r="23" spans="1:27" s="160" customFormat="1" ht="15.95" customHeight="1" x14ac:dyDescent="0.25">
      <c r="A23" s="664"/>
      <c r="B23" s="176" t="s">
        <v>229</v>
      </c>
      <c r="C23" s="316">
        <f t="shared" si="7"/>
        <v>81496</v>
      </c>
      <c r="D23" s="177">
        <f t="shared" ref="D23:X23" si="18">D67</f>
        <v>4353</v>
      </c>
      <c r="E23" s="177">
        <f t="shared" si="18"/>
        <v>4604</v>
      </c>
      <c r="F23" s="177">
        <f t="shared" si="18"/>
        <v>4503</v>
      </c>
      <c r="G23" s="177">
        <f t="shared" si="18"/>
        <v>5472</v>
      </c>
      <c r="H23" s="177">
        <f t="shared" si="18"/>
        <v>5584</v>
      </c>
      <c r="I23" s="177">
        <f t="shared" si="18"/>
        <v>5176</v>
      </c>
      <c r="J23" s="177">
        <f t="shared" si="18"/>
        <v>5870</v>
      </c>
      <c r="K23" s="177">
        <f t="shared" si="18"/>
        <v>8304</v>
      </c>
      <c r="L23" s="177">
        <f t="shared" si="18"/>
        <v>7724</v>
      </c>
      <c r="M23" s="177">
        <f t="shared" si="18"/>
        <v>7280</v>
      </c>
      <c r="N23" s="177">
        <f t="shared" si="18"/>
        <v>6137</v>
      </c>
      <c r="O23" s="177">
        <f t="shared" si="18"/>
        <v>5043</v>
      </c>
      <c r="P23" s="177">
        <f t="shared" si="18"/>
        <v>3966</v>
      </c>
      <c r="Q23" s="177">
        <f t="shared" si="18"/>
        <v>2963</v>
      </c>
      <c r="R23" s="177">
        <f t="shared" si="18"/>
        <v>1589</v>
      </c>
      <c r="S23" s="177">
        <f t="shared" si="18"/>
        <v>1322</v>
      </c>
      <c r="T23" s="177">
        <f t="shared" si="18"/>
        <v>879</v>
      </c>
      <c r="U23" s="177">
        <f t="shared" si="18"/>
        <v>450</v>
      </c>
      <c r="V23" s="177">
        <f t="shared" si="18"/>
        <v>210</v>
      </c>
      <c r="W23" s="177">
        <f t="shared" si="18"/>
        <v>59</v>
      </c>
      <c r="X23" s="177">
        <f t="shared" si="18"/>
        <v>8</v>
      </c>
      <c r="Y23" s="178"/>
      <c r="Z23" s="178"/>
      <c r="AA23" s="135"/>
    </row>
    <row r="24" spans="1:27" s="160" customFormat="1" ht="15.95" customHeight="1" x14ac:dyDescent="0.25">
      <c r="A24" s="664" t="s">
        <v>241</v>
      </c>
      <c r="B24" s="176" t="s">
        <v>227</v>
      </c>
      <c r="C24" s="316">
        <f t="shared" si="7"/>
        <v>89281</v>
      </c>
      <c r="D24" s="177">
        <f t="shared" ref="D24:X24" si="19">SUM(D25:D26)</f>
        <v>4583</v>
      </c>
      <c r="E24" s="177">
        <f t="shared" si="19"/>
        <v>4045</v>
      </c>
      <c r="F24" s="177">
        <f t="shared" si="19"/>
        <v>4489</v>
      </c>
      <c r="G24" s="177">
        <f t="shared" si="19"/>
        <v>5794</v>
      </c>
      <c r="H24" s="177">
        <f t="shared" si="19"/>
        <v>6951</v>
      </c>
      <c r="I24" s="177">
        <f t="shared" si="19"/>
        <v>7036</v>
      </c>
      <c r="J24" s="177">
        <f t="shared" si="19"/>
        <v>7089</v>
      </c>
      <c r="K24" s="177">
        <f t="shared" si="19"/>
        <v>7897</v>
      </c>
      <c r="L24" s="177">
        <f t="shared" si="19"/>
        <v>6628</v>
      </c>
      <c r="M24" s="177">
        <f t="shared" si="19"/>
        <v>6617</v>
      </c>
      <c r="N24" s="177">
        <f t="shared" si="19"/>
        <v>6989</v>
      </c>
      <c r="O24" s="177">
        <f t="shared" si="19"/>
        <v>6370</v>
      </c>
      <c r="P24" s="177">
        <f t="shared" si="19"/>
        <v>5146</v>
      </c>
      <c r="Q24" s="177">
        <f t="shared" si="19"/>
        <v>3512</v>
      </c>
      <c r="R24" s="177">
        <f t="shared" si="19"/>
        <v>1954</v>
      </c>
      <c r="S24" s="177">
        <f t="shared" si="19"/>
        <v>1788</v>
      </c>
      <c r="T24" s="177">
        <f t="shared" si="19"/>
        <v>1264</v>
      </c>
      <c r="U24" s="177">
        <f t="shared" si="19"/>
        <v>755</v>
      </c>
      <c r="V24" s="177">
        <f t="shared" si="19"/>
        <v>304</v>
      </c>
      <c r="W24" s="177">
        <f t="shared" si="19"/>
        <v>57</v>
      </c>
      <c r="X24" s="177">
        <f t="shared" si="19"/>
        <v>13</v>
      </c>
      <c r="Y24" s="178"/>
      <c r="Z24" s="178"/>
      <c r="AA24" s="135"/>
    </row>
    <row r="25" spans="1:27" s="160" customFormat="1" ht="15.95" customHeight="1" x14ac:dyDescent="0.25">
      <c r="A25" s="664"/>
      <c r="B25" s="176" t="s">
        <v>228</v>
      </c>
      <c r="C25" s="316">
        <f t="shared" si="7"/>
        <v>45638</v>
      </c>
      <c r="D25" s="177">
        <f t="shared" ref="D25:X25" si="20">D69</f>
        <v>2411</v>
      </c>
      <c r="E25" s="177">
        <f t="shared" si="20"/>
        <v>2099</v>
      </c>
      <c r="F25" s="177">
        <f t="shared" si="20"/>
        <v>2346</v>
      </c>
      <c r="G25" s="177">
        <f t="shared" si="20"/>
        <v>3010</v>
      </c>
      <c r="H25" s="177">
        <f t="shared" si="20"/>
        <v>3603</v>
      </c>
      <c r="I25" s="177">
        <f t="shared" si="20"/>
        <v>3664</v>
      </c>
      <c r="J25" s="177">
        <f t="shared" si="20"/>
        <v>3482</v>
      </c>
      <c r="K25" s="177">
        <f t="shared" si="20"/>
        <v>3868</v>
      </c>
      <c r="L25" s="177">
        <f t="shared" si="20"/>
        <v>3347</v>
      </c>
      <c r="M25" s="177">
        <f t="shared" si="20"/>
        <v>3426</v>
      </c>
      <c r="N25" s="177">
        <f t="shared" si="20"/>
        <v>3656</v>
      </c>
      <c r="O25" s="177">
        <f t="shared" si="20"/>
        <v>3389</v>
      </c>
      <c r="P25" s="177">
        <f t="shared" si="20"/>
        <v>2691</v>
      </c>
      <c r="Q25" s="177">
        <f t="shared" si="20"/>
        <v>1858</v>
      </c>
      <c r="R25" s="177">
        <f t="shared" si="20"/>
        <v>935</v>
      </c>
      <c r="S25" s="177">
        <f t="shared" si="20"/>
        <v>838</v>
      </c>
      <c r="T25" s="177">
        <f t="shared" si="20"/>
        <v>524</v>
      </c>
      <c r="U25" s="177">
        <f t="shared" si="20"/>
        <v>328</v>
      </c>
      <c r="V25" s="177">
        <f t="shared" si="20"/>
        <v>130</v>
      </c>
      <c r="W25" s="177">
        <f t="shared" si="20"/>
        <v>26</v>
      </c>
      <c r="X25" s="177">
        <f t="shared" si="20"/>
        <v>7</v>
      </c>
      <c r="Y25" s="178"/>
      <c r="Z25" s="178"/>
      <c r="AA25" s="135"/>
    </row>
    <row r="26" spans="1:27" s="160" customFormat="1" ht="15.95" customHeight="1" x14ac:dyDescent="0.25">
      <c r="A26" s="664"/>
      <c r="B26" s="176" t="s">
        <v>229</v>
      </c>
      <c r="C26" s="316">
        <f t="shared" si="7"/>
        <v>43643</v>
      </c>
      <c r="D26" s="177">
        <f t="shared" ref="D26:X26" si="21">D70</f>
        <v>2172</v>
      </c>
      <c r="E26" s="177">
        <f t="shared" si="21"/>
        <v>1946</v>
      </c>
      <c r="F26" s="177">
        <f t="shared" si="21"/>
        <v>2143</v>
      </c>
      <c r="G26" s="177">
        <f t="shared" si="21"/>
        <v>2784</v>
      </c>
      <c r="H26" s="177">
        <f t="shared" si="21"/>
        <v>3348</v>
      </c>
      <c r="I26" s="177">
        <f t="shared" si="21"/>
        <v>3372</v>
      </c>
      <c r="J26" s="177">
        <f t="shared" si="21"/>
        <v>3607</v>
      </c>
      <c r="K26" s="177">
        <f t="shared" si="21"/>
        <v>4029</v>
      </c>
      <c r="L26" s="177">
        <f t="shared" si="21"/>
        <v>3281</v>
      </c>
      <c r="M26" s="177">
        <f t="shared" si="21"/>
        <v>3191</v>
      </c>
      <c r="N26" s="177">
        <f t="shared" si="21"/>
        <v>3333</v>
      </c>
      <c r="O26" s="177">
        <f t="shared" si="21"/>
        <v>2981</v>
      </c>
      <c r="P26" s="177">
        <f t="shared" si="21"/>
        <v>2455</v>
      </c>
      <c r="Q26" s="177">
        <f t="shared" si="21"/>
        <v>1654</v>
      </c>
      <c r="R26" s="177">
        <f t="shared" si="21"/>
        <v>1019</v>
      </c>
      <c r="S26" s="177">
        <f t="shared" si="21"/>
        <v>950</v>
      </c>
      <c r="T26" s="177">
        <f t="shared" si="21"/>
        <v>740</v>
      </c>
      <c r="U26" s="177">
        <f t="shared" si="21"/>
        <v>427</v>
      </c>
      <c r="V26" s="177">
        <f t="shared" si="21"/>
        <v>174</v>
      </c>
      <c r="W26" s="177">
        <f t="shared" si="21"/>
        <v>31</v>
      </c>
      <c r="X26" s="177">
        <f t="shared" si="21"/>
        <v>6</v>
      </c>
      <c r="Y26" s="178"/>
      <c r="Z26" s="178"/>
      <c r="AA26" s="135"/>
    </row>
    <row r="27" spans="1:27" s="160" customFormat="1" ht="15.95" customHeight="1" x14ac:dyDescent="0.25">
      <c r="A27" s="664" t="s">
        <v>242</v>
      </c>
      <c r="B27" s="176" t="s">
        <v>227</v>
      </c>
      <c r="C27" s="316">
        <f t="shared" si="7"/>
        <v>157633</v>
      </c>
      <c r="D27" s="177">
        <f t="shared" ref="D27:X27" si="22">SUM(D28:D29)</f>
        <v>8860</v>
      </c>
      <c r="E27" s="177">
        <f t="shared" si="22"/>
        <v>7323</v>
      </c>
      <c r="F27" s="177">
        <f t="shared" si="22"/>
        <v>6685</v>
      </c>
      <c r="G27" s="177">
        <f t="shared" si="22"/>
        <v>8995</v>
      </c>
      <c r="H27" s="177">
        <f t="shared" si="22"/>
        <v>10914</v>
      </c>
      <c r="I27" s="177">
        <f t="shared" si="22"/>
        <v>11405</v>
      </c>
      <c r="J27" s="177">
        <f t="shared" si="22"/>
        <v>12913</v>
      </c>
      <c r="K27" s="177">
        <f t="shared" si="22"/>
        <v>15907</v>
      </c>
      <c r="L27" s="177">
        <f t="shared" si="22"/>
        <v>13239</v>
      </c>
      <c r="M27" s="177">
        <f t="shared" si="22"/>
        <v>12220</v>
      </c>
      <c r="N27" s="177">
        <f t="shared" si="22"/>
        <v>12045</v>
      </c>
      <c r="O27" s="177">
        <f t="shared" si="22"/>
        <v>10936</v>
      </c>
      <c r="P27" s="177">
        <f t="shared" si="22"/>
        <v>9463</v>
      </c>
      <c r="Q27" s="177">
        <f t="shared" si="22"/>
        <v>6891</v>
      </c>
      <c r="R27" s="177">
        <f t="shared" si="22"/>
        <v>3518</v>
      </c>
      <c r="S27" s="177">
        <f t="shared" si="22"/>
        <v>2657</v>
      </c>
      <c r="T27" s="177">
        <f t="shared" si="22"/>
        <v>1649</v>
      </c>
      <c r="U27" s="177">
        <f t="shared" si="22"/>
        <v>1334</v>
      </c>
      <c r="V27" s="177">
        <f t="shared" si="22"/>
        <v>541</v>
      </c>
      <c r="W27" s="177">
        <f t="shared" si="22"/>
        <v>124</v>
      </c>
      <c r="X27" s="177">
        <f t="shared" si="22"/>
        <v>14</v>
      </c>
      <c r="Y27" s="178"/>
      <c r="Z27" s="178"/>
      <c r="AA27" s="135"/>
    </row>
    <row r="28" spans="1:27" s="160" customFormat="1" ht="15.95" customHeight="1" x14ac:dyDescent="0.25">
      <c r="A28" s="664"/>
      <c r="B28" s="176" t="s">
        <v>228</v>
      </c>
      <c r="C28" s="316">
        <f t="shared" si="7"/>
        <v>78557</v>
      </c>
      <c r="D28" s="177">
        <f t="shared" ref="D28:X28" si="23">D72</f>
        <v>4623</v>
      </c>
      <c r="E28" s="177">
        <f t="shared" si="23"/>
        <v>3779</v>
      </c>
      <c r="F28" s="177">
        <f t="shared" si="23"/>
        <v>3506</v>
      </c>
      <c r="G28" s="177">
        <f t="shared" si="23"/>
        <v>4716</v>
      </c>
      <c r="H28" s="177">
        <f t="shared" si="23"/>
        <v>5708</v>
      </c>
      <c r="I28" s="177">
        <f t="shared" si="23"/>
        <v>5869</v>
      </c>
      <c r="J28" s="177">
        <f t="shared" si="23"/>
        <v>6411</v>
      </c>
      <c r="K28" s="177">
        <f t="shared" si="23"/>
        <v>7803</v>
      </c>
      <c r="L28" s="177">
        <f t="shared" si="23"/>
        <v>6683</v>
      </c>
      <c r="M28" s="177">
        <f t="shared" si="23"/>
        <v>6058</v>
      </c>
      <c r="N28" s="177">
        <f t="shared" si="23"/>
        <v>5867</v>
      </c>
      <c r="O28" s="177">
        <f t="shared" si="23"/>
        <v>5243</v>
      </c>
      <c r="P28" s="177">
        <f t="shared" si="23"/>
        <v>4472</v>
      </c>
      <c r="Q28" s="177">
        <f t="shared" si="23"/>
        <v>3255</v>
      </c>
      <c r="R28" s="177">
        <f t="shared" si="23"/>
        <v>1555</v>
      </c>
      <c r="S28" s="177">
        <f t="shared" si="23"/>
        <v>1081</v>
      </c>
      <c r="T28" s="177">
        <f t="shared" si="23"/>
        <v>712</v>
      </c>
      <c r="U28" s="177">
        <f t="shared" si="23"/>
        <v>814</v>
      </c>
      <c r="V28" s="177">
        <f t="shared" si="23"/>
        <v>336</v>
      </c>
      <c r="W28" s="177">
        <f t="shared" si="23"/>
        <v>61</v>
      </c>
      <c r="X28" s="177">
        <f t="shared" si="23"/>
        <v>5</v>
      </c>
      <c r="Y28" s="178"/>
      <c r="Z28" s="178"/>
      <c r="AA28" s="135"/>
    </row>
    <row r="29" spans="1:27" s="160" customFormat="1" ht="15.95" customHeight="1" x14ac:dyDescent="0.25">
      <c r="A29" s="664"/>
      <c r="B29" s="176" t="s">
        <v>229</v>
      </c>
      <c r="C29" s="316">
        <f t="shared" si="7"/>
        <v>79076</v>
      </c>
      <c r="D29" s="177">
        <f t="shared" ref="D29:X29" si="24">D73</f>
        <v>4237</v>
      </c>
      <c r="E29" s="177">
        <f t="shared" si="24"/>
        <v>3544</v>
      </c>
      <c r="F29" s="177">
        <f t="shared" si="24"/>
        <v>3179</v>
      </c>
      <c r="G29" s="177">
        <f t="shared" si="24"/>
        <v>4279</v>
      </c>
      <c r="H29" s="177">
        <f t="shared" si="24"/>
        <v>5206</v>
      </c>
      <c r="I29" s="177">
        <f t="shared" si="24"/>
        <v>5536</v>
      </c>
      <c r="J29" s="177">
        <f t="shared" si="24"/>
        <v>6502</v>
      </c>
      <c r="K29" s="177">
        <f t="shared" si="24"/>
        <v>8104</v>
      </c>
      <c r="L29" s="177">
        <f t="shared" si="24"/>
        <v>6556</v>
      </c>
      <c r="M29" s="177">
        <f t="shared" si="24"/>
        <v>6162</v>
      </c>
      <c r="N29" s="177">
        <f t="shared" si="24"/>
        <v>6178</v>
      </c>
      <c r="O29" s="177">
        <f t="shared" si="24"/>
        <v>5693</v>
      </c>
      <c r="P29" s="177">
        <f t="shared" si="24"/>
        <v>4991</v>
      </c>
      <c r="Q29" s="177">
        <f t="shared" si="24"/>
        <v>3636</v>
      </c>
      <c r="R29" s="177">
        <f t="shared" si="24"/>
        <v>1963</v>
      </c>
      <c r="S29" s="177">
        <f t="shared" si="24"/>
        <v>1576</v>
      </c>
      <c r="T29" s="177">
        <f t="shared" si="24"/>
        <v>937</v>
      </c>
      <c r="U29" s="177">
        <f t="shared" si="24"/>
        <v>520</v>
      </c>
      <c r="V29" s="177">
        <f t="shared" si="24"/>
        <v>205</v>
      </c>
      <c r="W29" s="177">
        <f t="shared" si="24"/>
        <v>63</v>
      </c>
      <c r="X29" s="177">
        <f t="shared" si="24"/>
        <v>9</v>
      </c>
      <c r="Y29" s="178"/>
      <c r="Z29" s="178"/>
      <c r="AA29" s="135"/>
    </row>
    <row r="30" spans="1:27" s="160" customFormat="1" ht="15.95" customHeight="1" x14ac:dyDescent="0.25">
      <c r="A30" s="664" t="s">
        <v>265</v>
      </c>
      <c r="B30" s="176" t="s">
        <v>227</v>
      </c>
      <c r="C30" s="316">
        <f t="shared" si="7"/>
        <v>198074</v>
      </c>
      <c r="D30" s="177">
        <f t="shared" ref="D30:X30" si="25">SUM(D31:D32)</f>
        <v>10667</v>
      </c>
      <c r="E30" s="177">
        <f t="shared" si="25"/>
        <v>9131</v>
      </c>
      <c r="F30" s="177">
        <f t="shared" si="25"/>
        <v>9175</v>
      </c>
      <c r="G30" s="177">
        <f t="shared" si="25"/>
        <v>11785</v>
      </c>
      <c r="H30" s="177">
        <f t="shared" si="25"/>
        <v>13641</v>
      </c>
      <c r="I30" s="177">
        <f t="shared" si="25"/>
        <v>15006</v>
      </c>
      <c r="J30" s="177">
        <f t="shared" si="25"/>
        <v>16997</v>
      </c>
      <c r="K30" s="177">
        <f t="shared" si="25"/>
        <v>19837</v>
      </c>
      <c r="L30" s="177">
        <f t="shared" si="25"/>
        <v>16325</v>
      </c>
      <c r="M30" s="177">
        <f t="shared" si="25"/>
        <v>14654</v>
      </c>
      <c r="N30" s="177">
        <f t="shared" si="25"/>
        <v>13941</v>
      </c>
      <c r="O30" s="177">
        <f t="shared" si="25"/>
        <v>13675</v>
      </c>
      <c r="P30" s="177">
        <f t="shared" si="25"/>
        <v>12112</v>
      </c>
      <c r="Q30" s="177">
        <f t="shared" si="25"/>
        <v>9052</v>
      </c>
      <c r="R30" s="177">
        <f t="shared" si="25"/>
        <v>4449</v>
      </c>
      <c r="S30" s="177">
        <f t="shared" si="25"/>
        <v>2952</v>
      </c>
      <c r="T30" s="177">
        <f t="shared" si="25"/>
        <v>1794</v>
      </c>
      <c r="U30" s="177">
        <f t="shared" si="25"/>
        <v>1785</v>
      </c>
      <c r="V30" s="177">
        <f t="shared" si="25"/>
        <v>880</v>
      </c>
      <c r="W30" s="177">
        <f t="shared" si="25"/>
        <v>178</v>
      </c>
      <c r="X30" s="177">
        <f t="shared" si="25"/>
        <v>38</v>
      </c>
      <c r="Y30" s="178"/>
      <c r="Z30" s="178"/>
      <c r="AA30" s="135"/>
    </row>
    <row r="31" spans="1:27" s="160" customFormat="1" ht="15.95" customHeight="1" x14ac:dyDescent="0.25">
      <c r="A31" s="664"/>
      <c r="B31" s="176" t="s">
        <v>228</v>
      </c>
      <c r="C31" s="316">
        <f t="shared" si="7"/>
        <v>99214</v>
      </c>
      <c r="D31" s="177">
        <f t="shared" ref="D31:X31" si="26">D75</f>
        <v>5641</v>
      </c>
      <c r="E31" s="177">
        <f t="shared" si="26"/>
        <v>4717</v>
      </c>
      <c r="F31" s="177">
        <f t="shared" si="26"/>
        <v>4783</v>
      </c>
      <c r="G31" s="177">
        <f t="shared" si="26"/>
        <v>6246</v>
      </c>
      <c r="H31" s="177">
        <f t="shared" si="26"/>
        <v>7138</v>
      </c>
      <c r="I31" s="177">
        <f t="shared" si="26"/>
        <v>7691</v>
      </c>
      <c r="J31" s="177">
        <f t="shared" si="26"/>
        <v>8643</v>
      </c>
      <c r="K31" s="177">
        <f t="shared" si="26"/>
        <v>10166</v>
      </c>
      <c r="L31" s="177">
        <f t="shared" si="26"/>
        <v>8335</v>
      </c>
      <c r="M31" s="177">
        <f t="shared" si="26"/>
        <v>7379</v>
      </c>
      <c r="N31" s="177">
        <f t="shared" si="26"/>
        <v>6558</v>
      </c>
      <c r="O31" s="177">
        <f t="shared" si="26"/>
        <v>6362</v>
      </c>
      <c r="P31" s="177">
        <f t="shared" si="26"/>
        <v>5446</v>
      </c>
      <c r="Q31" s="177">
        <f t="shared" si="26"/>
        <v>4047</v>
      </c>
      <c r="R31" s="177">
        <f t="shared" si="26"/>
        <v>2006</v>
      </c>
      <c r="S31" s="177">
        <f t="shared" si="26"/>
        <v>1209</v>
      </c>
      <c r="T31" s="177">
        <f t="shared" si="26"/>
        <v>765</v>
      </c>
      <c r="U31" s="177">
        <f t="shared" si="26"/>
        <v>1283</v>
      </c>
      <c r="V31" s="177">
        <f t="shared" si="26"/>
        <v>654</v>
      </c>
      <c r="W31" s="177">
        <f t="shared" si="26"/>
        <v>113</v>
      </c>
      <c r="X31" s="177">
        <f t="shared" si="26"/>
        <v>32</v>
      </c>
      <c r="Y31" s="178"/>
      <c r="Z31" s="178"/>
      <c r="AA31" s="135"/>
    </row>
    <row r="32" spans="1:27" s="160" customFormat="1" ht="15.95" customHeight="1" x14ac:dyDescent="0.25">
      <c r="A32" s="664"/>
      <c r="B32" s="176" t="s">
        <v>229</v>
      </c>
      <c r="C32" s="316">
        <f t="shared" si="7"/>
        <v>98860</v>
      </c>
      <c r="D32" s="177">
        <f t="shared" ref="D32:X32" si="27">D76</f>
        <v>5026</v>
      </c>
      <c r="E32" s="177">
        <f t="shared" si="27"/>
        <v>4414</v>
      </c>
      <c r="F32" s="177">
        <f t="shared" si="27"/>
        <v>4392</v>
      </c>
      <c r="G32" s="177">
        <f t="shared" si="27"/>
        <v>5539</v>
      </c>
      <c r="H32" s="177">
        <f t="shared" si="27"/>
        <v>6503</v>
      </c>
      <c r="I32" s="177">
        <f t="shared" si="27"/>
        <v>7315</v>
      </c>
      <c r="J32" s="177">
        <f t="shared" si="27"/>
        <v>8354</v>
      </c>
      <c r="K32" s="177">
        <f t="shared" si="27"/>
        <v>9671</v>
      </c>
      <c r="L32" s="177">
        <f t="shared" si="27"/>
        <v>7990</v>
      </c>
      <c r="M32" s="177">
        <f t="shared" si="27"/>
        <v>7275</v>
      </c>
      <c r="N32" s="177">
        <f t="shared" si="27"/>
        <v>7383</v>
      </c>
      <c r="O32" s="177">
        <f t="shared" si="27"/>
        <v>7313</v>
      </c>
      <c r="P32" s="177">
        <f t="shared" si="27"/>
        <v>6666</v>
      </c>
      <c r="Q32" s="177">
        <f t="shared" si="27"/>
        <v>5005</v>
      </c>
      <c r="R32" s="177">
        <f t="shared" si="27"/>
        <v>2443</v>
      </c>
      <c r="S32" s="177">
        <f t="shared" si="27"/>
        <v>1743</v>
      </c>
      <c r="T32" s="177">
        <f t="shared" si="27"/>
        <v>1029</v>
      </c>
      <c r="U32" s="177">
        <f t="shared" si="27"/>
        <v>502</v>
      </c>
      <c r="V32" s="177">
        <f t="shared" si="27"/>
        <v>226</v>
      </c>
      <c r="W32" s="177">
        <f t="shared" si="27"/>
        <v>65</v>
      </c>
      <c r="X32" s="177">
        <f t="shared" si="27"/>
        <v>6</v>
      </c>
      <c r="Y32" s="178"/>
      <c r="Z32" s="178"/>
      <c r="AA32" s="135"/>
    </row>
    <row r="33" spans="1:27" s="160" customFormat="1" ht="15.95" customHeight="1" x14ac:dyDescent="0.25">
      <c r="A33" s="664" t="s">
        <v>266</v>
      </c>
      <c r="B33" s="176" t="s">
        <v>227</v>
      </c>
      <c r="C33" s="316">
        <f t="shared" si="7"/>
        <v>121822</v>
      </c>
      <c r="D33" s="177">
        <f t="shared" ref="D33:X33" si="28">SUM(D34:D35)</f>
        <v>5893</v>
      </c>
      <c r="E33" s="177">
        <f t="shared" si="28"/>
        <v>5448</v>
      </c>
      <c r="F33" s="177">
        <f t="shared" si="28"/>
        <v>5806</v>
      </c>
      <c r="G33" s="177">
        <f t="shared" si="28"/>
        <v>7518</v>
      </c>
      <c r="H33" s="177">
        <f t="shared" si="28"/>
        <v>9191</v>
      </c>
      <c r="I33" s="177">
        <f t="shared" si="28"/>
        <v>9314</v>
      </c>
      <c r="J33" s="177">
        <f t="shared" si="28"/>
        <v>9096</v>
      </c>
      <c r="K33" s="177">
        <f t="shared" si="28"/>
        <v>10543</v>
      </c>
      <c r="L33" s="177">
        <f t="shared" si="28"/>
        <v>8868</v>
      </c>
      <c r="M33" s="177">
        <f t="shared" si="28"/>
        <v>9075</v>
      </c>
      <c r="N33" s="177">
        <f t="shared" si="28"/>
        <v>9549</v>
      </c>
      <c r="O33" s="177">
        <f t="shared" si="28"/>
        <v>9280</v>
      </c>
      <c r="P33" s="177">
        <f t="shared" si="28"/>
        <v>7912</v>
      </c>
      <c r="Q33" s="177">
        <f t="shared" si="28"/>
        <v>5750</v>
      </c>
      <c r="R33" s="177">
        <f t="shared" si="28"/>
        <v>2895</v>
      </c>
      <c r="S33" s="177">
        <f t="shared" si="28"/>
        <v>2237</v>
      </c>
      <c r="T33" s="177">
        <f t="shared" si="28"/>
        <v>1505</v>
      </c>
      <c r="U33" s="177">
        <f t="shared" si="28"/>
        <v>1310</v>
      </c>
      <c r="V33" s="177">
        <f t="shared" si="28"/>
        <v>518</v>
      </c>
      <c r="W33" s="177">
        <f t="shared" si="28"/>
        <v>103</v>
      </c>
      <c r="X33" s="177">
        <f t="shared" si="28"/>
        <v>11</v>
      </c>
      <c r="Y33" s="178"/>
      <c r="Z33" s="178"/>
      <c r="AA33" s="135"/>
    </row>
    <row r="34" spans="1:27" s="160" customFormat="1" ht="15.95" customHeight="1" x14ac:dyDescent="0.25">
      <c r="A34" s="664"/>
      <c r="B34" s="176" t="s">
        <v>228</v>
      </c>
      <c r="C34" s="316">
        <f>SUM(D34:X34)</f>
        <v>61019</v>
      </c>
      <c r="D34" s="177">
        <f t="shared" ref="D34:X34" si="29">D78</f>
        <v>3055</v>
      </c>
      <c r="E34" s="177">
        <f t="shared" si="29"/>
        <v>2804</v>
      </c>
      <c r="F34" s="177">
        <f t="shared" si="29"/>
        <v>2983</v>
      </c>
      <c r="G34" s="177">
        <f t="shared" si="29"/>
        <v>3892</v>
      </c>
      <c r="H34" s="177">
        <f t="shared" si="29"/>
        <v>4761</v>
      </c>
      <c r="I34" s="177">
        <f t="shared" si="29"/>
        <v>4842</v>
      </c>
      <c r="J34" s="177">
        <f t="shared" si="29"/>
        <v>4608</v>
      </c>
      <c r="K34" s="177">
        <f t="shared" si="29"/>
        <v>5335</v>
      </c>
      <c r="L34" s="177">
        <f t="shared" si="29"/>
        <v>4433</v>
      </c>
      <c r="M34" s="177">
        <f t="shared" si="29"/>
        <v>4442</v>
      </c>
      <c r="N34" s="177">
        <f t="shared" si="29"/>
        <v>4670</v>
      </c>
      <c r="O34" s="177">
        <f t="shared" si="29"/>
        <v>4516</v>
      </c>
      <c r="P34" s="177">
        <f t="shared" si="29"/>
        <v>3754</v>
      </c>
      <c r="Q34" s="177">
        <f t="shared" si="29"/>
        <v>2716</v>
      </c>
      <c r="R34" s="177">
        <f t="shared" si="29"/>
        <v>1359</v>
      </c>
      <c r="S34" s="177">
        <f t="shared" si="29"/>
        <v>985</v>
      </c>
      <c r="T34" s="177">
        <f t="shared" si="29"/>
        <v>683</v>
      </c>
      <c r="U34" s="177">
        <f t="shared" si="29"/>
        <v>806</v>
      </c>
      <c r="V34" s="177">
        <f t="shared" si="29"/>
        <v>319</v>
      </c>
      <c r="W34" s="177">
        <f t="shared" si="29"/>
        <v>52</v>
      </c>
      <c r="X34" s="177">
        <f t="shared" si="29"/>
        <v>4</v>
      </c>
      <c r="Y34" s="178"/>
      <c r="Z34" s="178"/>
      <c r="AA34" s="135"/>
    </row>
    <row r="35" spans="1:27" s="160" customFormat="1" ht="15.95" customHeight="1" x14ac:dyDescent="0.25">
      <c r="A35" s="664"/>
      <c r="B35" s="176" t="s">
        <v>229</v>
      </c>
      <c r="C35" s="316">
        <f t="shared" si="7"/>
        <v>60803</v>
      </c>
      <c r="D35" s="177">
        <f t="shared" ref="D35:X35" si="30">D79</f>
        <v>2838</v>
      </c>
      <c r="E35" s="177">
        <f t="shared" si="30"/>
        <v>2644</v>
      </c>
      <c r="F35" s="177">
        <f t="shared" si="30"/>
        <v>2823</v>
      </c>
      <c r="G35" s="177">
        <f t="shared" si="30"/>
        <v>3626</v>
      </c>
      <c r="H35" s="177">
        <f t="shared" si="30"/>
        <v>4430</v>
      </c>
      <c r="I35" s="177">
        <f t="shared" si="30"/>
        <v>4472</v>
      </c>
      <c r="J35" s="177">
        <f t="shared" si="30"/>
        <v>4488</v>
      </c>
      <c r="K35" s="177">
        <f t="shared" si="30"/>
        <v>5208</v>
      </c>
      <c r="L35" s="177">
        <f t="shared" si="30"/>
        <v>4435</v>
      </c>
      <c r="M35" s="177">
        <f t="shared" si="30"/>
        <v>4633</v>
      </c>
      <c r="N35" s="177">
        <f t="shared" si="30"/>
        <v>4879</v>
      </c>
      <c r="O35" s="177">
        <f t="shared" si="30"/>
        <v>4764</v>
      </c>
      <c r="P35" s="177">
        <f t="shared" si="30"/>
        <v>4158</v>
      </c>
      <c r="Q35" s="177">
        <f t="shared" si="30"/>
        <v>3034</v>
      </c>
      <c r="R35" s="177">
        <f t="shared" si="30"/>
        <v>1536</v>
      </c>
      <c r="S35" s="177">
        <f t="shared" si="30"/>
        <v>1252</v>
      </c>
      <c r="T35" s="177">
        <f t="shared" si="30"/>
        <v>822</v>
      </c>
      <c r="U35" s="177">
        <f t="shared" si="30"/>
        <v>504</v>
      </c>
      <c r="V35" s="177">
        <f t="shared" si="30"/>
        <v>199</v>
      </c>
      <c r="W35" s="177">
        <f t="shared" si="30"/>
        <v>51</v>
      </c>
      <c r="X35" s="177">
        <f t="shared" si="30"/>
        <v>7</v>
      </c>
      <c r="Y35" s="178"/>
      <c r="Z35" s="178"/>
      <c r="AA35" s="135"/>
    </row>
    <row r="36" spans="1:27" s="160" customFormat="1" ht="15.95" customHeight="1" x14ac:dyDescent="0.25">
      <c r="A36" s="664" t="s">
        <v>267</v>
      </c>
      <c r="B36" s="176" t="s">
        <v>227</v>
      </c>
      <c r="C36" s="316">
        <f t="shared" si="7"/>
        <v>224219</v>
      </c>
      <c r="D36" s="177">
        <f t="shared" ref="D36:X36" si="31">SUM(D37:D38)</f>
        <v>11918</v>
      </c>
      <c r="E36" s="177">
        <f t="shared" si="31"/>
        <v>10913</v>
      </c>
      <c r="F36" s="177">
        <f t="shared" si="31"/>
        <v>11333</v>
      </c>
      <c r="G36" s="177">
        <f t="shared" si="31"/>
        <v>14344</v>
      </c>
      <c r="H36" s="177">
        <f t="shared" si="31"/>
        <v>16321</v>
      </c>
      <c r="I36" s="177">
        <f t="shared" si="31"/>
        <v>16984</v>
      </c>
      <c r="J36" s="177">
        <f t="shared" si="31"/>
        <v>18371</v>
      </c>
      <c r="K36" s="177">
        <f t="shared" si="31"/>
        <v>21871</v>
      </c>
      <c r="L36" s="177">
        <f t="shared" si="31"/>
        <v>17843</v>
      </c>
      <c r="M36" s="177">
        <f t="shared" si="31"/>
        <v>16530</v>
      </c>
      <c r="N36" s="177">
        <f t="shared" si="31"/>
        <v>16084</v>
      </c>
      <c r="O36" s="177">
        <f t="shared" si="31"/>
        <v>15494</v>
      </c>
      <c r="P36" s="177">
        <f t="shared" si="31"/>
        <v>13481</v>
      </c>
      <c r="Q36" s="177">
        <f t="shared" si="31"/>
        <v>9604</v>
      </c>
      <c r="R36" s="177">
        <f t="shared" si="31"/>
        <v>4898</v>
      </c>
      <c r="S36" s="177">
        <f t="shared" si="31"/>
        <v>3545</v>
      </c>
      <c r="T36" s="177">
        <f t="shared" si="31"/>
        <v>2076</v>
      </c>
      <c r="U36" s="177">
        <f t="shared" si="31"/>
        <v>1784</v>
      </c>
      <c r="V36" s="177">
        <f t="shared" si="31"/>
        <v>684</v>
      </c>
      <c r="W36" s="177">
        <f t="shared" si="31"/>
        <v>117</v>
      </c>
      <c r="X36" s="177">
        <f t="shared" si="31"/>
        <v>24</v>
      </c>
      <c r="Y36" s="178"/>
      <c r="Z36" s="178"/>
      <c r="AA36" s="135"/>
    </row>
    <row r="37" spans="1:27" s="160" customFormat="1" ht="15.95" customHeight="1" x14ac:dyDescent="0.25">
      <c r="A37" s="664"/>
      <c r="B37" s="176" t="s">
        <v>228</v>
      </c>
      <c r="C37" s="316">
        <f t="shared" si="7"/>
        <v>111472</v>
      </c>
      <c r="D37" s="177">
        <f t="shared" ref="D37:X37" si="32">D81</f>
        <v>6186</v>
      </c>
      <c r="E37" s="177">
        <f t="shared" si="32"/>
        <v>5616</v>
      </c>
      <c r="F37" s="177">
        <f t="shared" si="32"/>
        <v>5991</v>
      </c>
      <c r="G37" s="177">
        <f t="shared" si="32"/>
        <v>7564</v>
      </c>
      <c r="H37" s="177">
        <f t="shared" si="32"/>
        <v>8493</v>
      </c>
      <c r="I37" s="177">
        <f t="shared" si="32"/>
        <v>8818</v>
      </c>
      <c r="J37" s="177">
        <f t="shared" si="32"/>
        <v>9229</v>
      </c>
      <c r="K37" s="177">
        <f t="shared" si="32"/>
        <v>10951</v>
      </c>
      <c r="L37" s="177">
        <f t="shared" si="32"/>
        <v>8914</v>
      </c>
      <c r="M37" s="177">
        <f t="shared" si="32"/>
        <v>8110</v>
      </c>
      <c r="N37" s="177">
        <f t="shared" si="32"/>
        <v>7658</v>
      </c>
      <c r="O37" s="177">
        <f t="shared" si="32"/>
        <v>7219</v>
      </c>
      <c r="P37" s="177">
        <f t="shared" si="32"/>
        <v>6131</v>
      </c>
      <c r="Q37" s="177">
        <f t="shared" si="32"/>
        <v>4339</v>
      </c>
      <c r="R37" s="177">
        <f t="shared" si="32"/>
        <v>2177</v>
      </c>
      <c r="S37" s="177">
        <f t="shared" si="32"/>
        <v>1510</v>
      </c>
      <c r="T37" s="177">
        <f t="shared" si="32"/>
        <v>934</v>
      </c>
      <c r="U37" s="177">
        <f t="shared" si="32"/>
        <v>1142</v>
      </c>
      <c r="V37" s="177">
        <f t="shared" si="32"/>
        <v>419</v>
      </c>
      <c r="W37" s="177">
        <f t="shared" si="32"/>
        <v>58</v>
      </c>
      <c r="X37" s="177">
        <f t="shared" si="32"/>
        <v>13</v>
      </c>
      <c r="Y37" s="178"/>
      <c r="Z37" s="178"/>
      <c r="AA37" s="135"/>
    </row>
    <row r="38" spans="1:27" s="160" customFormat="1" ht="15.95" customHeight="1" x14ac:dyDescent="0.25">
      <c r="A38" s="664"/>
      <c r="B38" s="176" t="s">
        <v>229</v>
      </c>
      <c r="C38" s="316">
        <f t="shared" si="7"/>
        <v>112747</v>
      </c>
      <c r="D38" s="177">
        <f t="shared" ref="D38:X38" si="33">D82</f>
        <v>5732</v>
      </c>
      <c r="E38" s="177">
        <f t="shared" si="33"/>
        <v>5297</v>
      </c>
      <c r="F38" s="177">
        <f t="shared" si="33"/>
        <v>5342</v>
      </c>
      <c r="G38" s="177">
        <f t="shared" si="33"/>
        <v>6780</v>
      </c>
      <c r="H38" s="177">
        <f t="shared" si="33"/>
        <v>7828</v>
      </c>
      <c r="I38" s="177">
        <f t="shared" si="33"/>
        <v>8166</v>
      </c>
      <c r="J38" s="177">
        <f t="shared" si="33"/>
        <v>9142</v>
      </c>
      <c r="K38" s="177">
        <f t="shared" si="33"/>
        <v>10920</v>
      </c>
      <c r="L38" s="177">
        <f t="shared" si="33"/>
        <v>8929</v>
      </c>
      <c r="M38" s="177">
        <f t="shared" si="33"/>
        <v>8420</v>
      </c>
      <c r="N38" s="177">
        <f t="shared" si="33"/>
        <v>8426</v>
      </c>
      <c r="O38" s="177">
        <f t="shared" si="33"/>
        <v>8275</v>
      </c>
      <c r="P38" s="177">
        <f t="shared" si="33"/>
        <v>7350</v>
      </c>
      <c r="Q38" s="177">
        <f t="shared" si="33"/>
        <v>5265</v>
      </c>
      <c r="R38" s="177">
        <f t="shared" si="33"/>
        <v>2721</v>
      </c>
      <c r="S38" s="177">
        <f t="shared" si="33"/>
        <v>2035</v>
      </c>
      <c r="T38" s="177">
        <f t="shared" si="33"/>
        <v>1142</v>
      </c>
      <c r="U38" s="177">
        <f t="shared" si="33"/>
        <v>642</v>
      </c>
      <c r="V38" s="177">
        <f t="shared" si="33"/>
        <v>265</v>
      </c>
      <c r="W38" s="177">
        <f t="shared" si="33"/>
        <v>59</v>
      </c>
      <c r="X38" s="177">
        <f t="shared" si="33"/>
        <v>11</v>
      </c>
      <c r="Y38" s="178"/>
      <c r="Z38" s="178"/>
      <c r="AA38" s="135"/>
    </row>
    <row r="39" spans="1:27" s="160" customFormat="1" ht="15.95" customHeight="1" x14ac:dyDescent="0.25">
      <c r="A39" s="664" t="s">
        <v>268</v>
      </c>
      <c r="B39" s="176" t="s">
        <v>227</v>
      </c>
      <c r="C39" s="316">
        <f t="shared" si="7"/>
        <v>48953</v>
      </c>
      <c r="D39" s="177">
        <f t="shared" ref="D39:X39" si="34">SUM(D40:D41)</f>
        <v>1922</v>
      </c>
      <c r="E39" s="177">
        <f t="shared" si="34"/>
        <v>1835</v>
      </c>
      <c r="F39" s="177">
        <f t="shared" si="34"/>
        <v>2241</v>
      </c>
      <c r="G39" s="177">
        <f t="shared" si="34"/>
        <v>2982</v>
      </c>
      <c r="H39" s="177">
        <f t="shared" si="34"/>
        <v>3799</v>
      </c>
      <c r="I39" s="177">
        <f t="shared" si="34"/>
        <v>3672</v>
      </c>
      <c r="J39" s="177">
        <f t="shared" si="34"/>
        <v>3331</v>
      </c>
      <c r="K39" s="177">
        <f t="shared" si="34"/>
        <v>3464</v>
      </c>
      <c r="L39" s="177">
        <f t="shared" si="34"/>
        <v>3156</v>
      </c>
      <c r="M39" s="177">
        <f t="shared" si="34"/>
        <v>3455</v>
      </c>
      <c r="N39" s="177">
        <f t="shared" si="34"/>
        <v>4067</v>
      </c>
      <c r="O39" s="177">
        <f t="shared" si="34"/>
        <v>3944</v>
      </c>
      <c r="P39" s="177">
        <f t="shared" si="34"/>
        <v>3171</v>
      </c>
      <c r="Q39" s="177">
        <f t="shared" si="34"/>
        <v>2369</v>
      </c>
      <c r="R39" s="177">
        <f t="shared" si="34"/>
        <v>1533</v>
      </c>
      <c r="S39" s="177">
        <f t="shared" si="34"/>
        <v>1652</v>
      </c>
      <c r="T39" s="177">
        <f t="shared" si="34"/>
        <v>1215</v>
      </c>
      <c r="U39" s="177">
        <f t="shared" si="34"/>
        <v>778</v>
      </c>
      <c r="V39" s="177">
        <f t="shared" si="34"/>
        <v>295</v>
      </c>
      <c r="W39" s="177">
        <f t="shared" si="34"/>
        <v>66</v>
      </c>
      <c r="X39" s="177">
        <f t="shared" si="34"/>
        <v>6</v>
      </c>
      <c r="Y39" s="178"/>
      <c r="Z39" s="178"/>
      <c r="AA39" s="135"/>
    </row>
    <row r="40" spans="1:27" s="160" customFormat="1" ht="15.95" customHeight="1" x14ac:dyDescent="0.25">
      <c r="A40" s="664"/>
      <c r="B40" s="176" t="s">
        <v>228</v>
      </c>
      <c r="C40" s="316">
        <f t="shared" si="7"/>
        <v>26048</v>
      </c>
      <c r="D40" s="177">
        <f t="shared" ref="D40:X40" si="35">D84</f>
        <v>1001</v>
      </c>
      <c r="E40" s="177">
        <f t="shared" si="35"/>
        <v>972</v>
      </c>
      <c r="F40" s="177">
        <f t="shared" si="35"/>
        <v>1211</v>
      </c>
      <c r="G40" s="177">
        <f t="shared" si="35"/>
        <v>1512</v>
      </c>
      <c r="H40" s="177">
        <f t="shared" si="35"/>
        <v>2011</v>
      </c>
      <c r="I40" s="177">
        <f t="shared" si="35"/>
        <v>1962</v>
      </c>
      <c r="J40" s="177">
        <f t="shared" si="35"/>
        <v>1798</v>
      </c>
      <c r="K40" s="177">
        <f t="shared" si="35"/>
        <v>1844</v>
      </c>
      <c r="L40" s="177">
        <f t="shared" si="35"/>
        <v>1642</v>
      </c>
      <c r="M40" s="177">
        <f t="shared" si="35"/>
        <v>1840</v>
      </c>
      <c r="N40" s="177">
        <f t="shared" si="35"/>
        <v>2285</v>
      </c>
      <c r="O40" s="177">
        <f t="shared" si="35"/>
        <v>2274</v>
      </c>
      <c r="P40" s="177">
        <f t="shared" si="35"/>
        <v>1754</v>
      </c>
      <c r="Q40" s="177">
        <f t="shared" si="35"/>
        <v>1380</v>
      </c>
      <c r="R40" s="177">
        <f t="shared" si="35"/>
        <v>772</v>
      </c>
      <c r="S40" s="177">
        <f t="shared" si="35"/>
        <v>761</v>
      </c>
      <c r="T40" s="177">
        <f t="shared" si="35"/>
        <v>545</v>
      </c>
      <c r="U40" s="177">
        <f t="shared" si="35"/>
        <v>351</v>
      </c>
      <c r="V40" s="177">
        <f t="shared" si="35"/>
        <v>114</v>
      </c>
      <c r="W40" s="177">
        <f t="shared" si="35"/>
        <v>18</v>
      </c>
      <c r="X40" s="177">
        <f t="shared" si="35"/>
        <v>1</v>
      </c>
      <c r="Y40" s="178"/>
      <c r="Z40" s="178"/>
      <c r="AA40" s="135"/>
    </row>
    <row r="41" spans="1:27" s="160" customFormat="1" ht="15.95" customHeight="1" x14ac:dyDescent="0.25">
      <c r="A41" s="664"/>
      <c r="B41" s="176" t="s">
        <v>229</v>
      </c>
      <c r="C41" s="316">
        <f t="shared" si="7"/>
        <v>22905</v>
      </c>
      <c r="D41" s="177">
        <f t="shared" ref="D41:X41" si="36">D85</f>
        <v>921</v>
      </c>
      <c r="E41" s="177">
        <f t="shared" si="36"/>
        <v>863</v>
      </c>
      <c r="F41" s="177">
        <f t="shared" si="36"/>
        <v>1030</v>
      </c>
      <c r="G41" s="177">
        <f t="shared" si="36"/>
        <v>1470</v>
      </c>
      <c r="H41" s="177">
        <f t="shared" si="36"/>
        <v>1788</v>
      </c>
      <c r="I41" s="177">
        <f t="shared" si="36"/>
        <v>1710</v>
      </c>
      <c r="J41" s="177">
        <f t="shared" si="36"/>
        <v>1533</v>
      </c>
      <c r="K41" s="177">
        <f t="shared" si="36"/>
        <v>1620</v>
      </c>
      <c r="L41" s="177">
        <f t="shared" si="36"/>
        <v>1514</v>
      </c>
      <c r="M41" s="177">
        <f t="shared" si="36"/>
        <v>1615</v>
      </c>
      <c r="N41" s="177">
        <f t="shared" si="36"/>
        <v>1782</v>
      </c>
      <c r="O41" s="177">
        <f t="shared" si="36"/>
        <v>1670</v>
      </c>
      <c r="P41" s="177">
        <f t="shared" si="36"/>
        <v>1417</v>
      </c>
      <c r="Q41" s="177">
        <f t="shared" si="36"/>
        <v>989</v>
      </c>
      <c r="R41" s="177">
        <f t="shared" si="36"/>
        <v>761</v>
      </c>
      <c r="S41" s="177">
        <f t="shared" si="36"/>
        <v>891</v>
      </c>
      <c r="T41" s="177">
        <f t="shared" si="36"/>
        <v>670</v>
      </c>
      <c r="U41" s="177">
        <f>U85</f>
        <v>427</v>
      </c>
      <c r="V41" s="177">
        <f t="shared" si="36"/>
        <v>181</v>
      </c>
      <c r="W41" s="177">
        <f t="shared" si="36"/>
        <v>48</v>
      </c>
      <c r="X41" s="177">
        <f t="shared" si="36"/>
        <v>5</v>
      </c>
      <c r="Y41" s="178"/>
      <c r="Z41" s="178"/>
      <c r="AA41" s="135"/>
    </row>
    <row r="42" spans="1:27" s="160" customFormat="1" ht="15.95" customHeight="1" x14ac:dyDescent="0.25">
      <c r="A42" s="664" t="s">
        <v>269</v>
      </c>
      <c r="B42" s="176" t="s">
        <v>227</v>
      </c>
      <c r="C42" s="316">
        <f t="shared" si="7"/>
        <v>66472</v>
      </c>
      <c r="D42" s="177">
        <f t="shared" ref="D42:X42" si="37">SUM(D43:D44)</f>
        <v>3217</v>
      </c>
      <c r="E42" s="177">
        <f t="shared" si="37"/>
        <v>2842</v>
      </c>
      <c r="F42" s="177">
        <f t="shared" si="37"/>
        <v>3336</v>
      </c>
      <c r="G42" s="177">
        <f t="shared" si="37"/>
        <v>4632</v>
      </c>
      <c r="H42" s="177">
        <f t="shared" si="37"/>
        <v>5550</v>
      </c>
      <c r="I42" s="177">
        <f t="shared" si="37"/>
        <v>5442</v>
      </c>
      <c r="J42" s="177">
        <f t="shared" si="37"/>
        <v>4817</v>
      </c>
      <c r="K42" s="177">
        <f t="shared" si="37"/>
        <v>5334</v>
      </c>
      <c r="L42" s="177">
        <f t="shared" si="37"/>
        <v>4909</v>
      </c>
      <c r="M42" s="177">
        <f t="shared" si="37"/>
        <v>4869</v>
      </c>
      <c r="N42" s="177">
        <f t="shared" si="37"/>
        <v>5465</v>
      </c>
      <c r="O42" s="177">
        <f t="shared" si="37"/>
        <v>4641</v>
      </c>
      <c r="P42" s="177">
        <f t="shared" si="37"/>
        <v>3546</v>
      </c>
      <c r="Q42" s="177">
        <f t="shared" si="37"/>
        <v>2425</v>
      </c>
      <c r="R42" s="177">
        <f t="shared" si="37"/>
        <v>1587</v>
      </c>
      <c r="S42" s="177">
        <f t="shared" si="37"/>
        <v>1611</v>
      </c>
      <c r="T42" s="177">
        <f t="shared" si="37"/>
        <v>1209</v>
      </c>
      <c r="U42" s="177">
        <f t="shared" si="37"/>
        <v>719</v>
      </c>
      <c r="V42" s="177">
        <f t="shared" si="37"/>
        <v>255</v>
      </c>
      <c r="W42" s="177">
        <f t="shared" si="37"/>
        <v>59</v>
      </c>
      <c r="X42" s="177">
        <f t="shared" si="37"/>
        <v>7</v>
      </c>
      <c r="Y42" s="178"/>
      <c r="Z42" s="178"/>
      <c r="AA42" s="135"/>
    </row>
    <row r="43" spans="1:27" s="160" customFormat="1" ht="15.95" customHeight="1" x14ac:dyDescent="0.25">
      <c r="A43" s="664"/>
      <c r="B43" s="176" t="s">
        <v>228</v>
      </c>
      <c r="C43" s="316">
        <f t="shared" si="7"/>
        <v>34609</v>
      </c>
      <c r="D43" s="177">
        <f t="shared" ref="D43:X43" si="38">D87</f>
        <v>1619</v>
      </c>
      <c r="E43" s="177">
        <f t="shared" si="38"/>
        <v>1465</v>
      </c>
      <c r="F43" s="177">
        <f t="shared" si="38"/>
        <v>1765</v>
      </c>
      <c r="G43" s="177">
        <f t="shared" si="38"/>
        <v>2432</v>
      </c>
      <c r="H43" s="177">
        <f t="shared" si="38"/>
        <v>2931</v>
      </c>
      <c r="I43" s="177">
        <f t="shared" si="38"/>
        <v>2854</v>
      </c>
      <c r="J43" s="177">
        <f t="shared" si="38"/>
        <v>2440</v>
      </c>
      <c r="K43" s="177">
        <f t="shared" si="38"/>
        <v>2651</v>
      </c>
      <c r="L43" s="177">
        <f t="shared" si="38"/>
        <v>2483</v>
      </c>
      <c r="M43" s="177">
        <f t="shared" si="38"/>
        <v>2539</v>
      </c>
      <c r="N43" s="177">
        <f t="shared" si="38"/>
        <v>2985</v>
      </c>
      <c r="O43" s="177">
        <f t="shared" si="38"/>
        <v>2648</v>
      </c>
      <c r="P43" s="177">
        <f t="shared" si="38"/>
        <v>1986</v>
      </c>
      <c r="Q43" s="177">
        <f t="shared" si="38"/>
        <v>1315</v>
      </c>
      <c r="R43" s="177">
        <f t="shared" si="38"/>
        <v>803</v>
      </c>
      <c r="S43" s="177">
        <f t="shared" si="38"/>
        <v>756</v>
      </c>
      <c r="T43" s="177">
        <f t="shared" si="38"/>
        <v>501</v>
      </c>
      <c r="U43" s="177">
        <f t="shared" si="38"/>
        <v>309</v>
      </c>
      <c r="V43" s="177">
        <f t="shared" si="38"/>
        <v>104</v>
      </c>
      <c r="W43" s="177">
        <f t="shared" si="38"/>
        <v>20</v>
      </c>
      <c r="X43" s="177">
        <f t="shared" si="38"/>
        <v>3</v>
      </c>
      <c r="Y43" s="178"/>
      <c r="Z43" s="178"/>
      <c r="AA43" s="135"/>
    </row>
    <row r="44" spans="1:27" s="160" customFormat="1" ht="15.95" customHeight="1" x14ac:dyDescent="0.25">
      <c r="A44" s="664"/>
      <c r="B44" s="176" t="s">
        <v>243</v>
      </c>
      <c r="C44" s="316">
        <f t="shared" si="7"/>
        <v>31863</v>
      </c>
      <c r="D44" s="177">
        <f t="shared" ref="D44:X44" si="39">D88</f>
        <v>1598</v>
      </c>
      <c r="E44" s="177">
        <f t="shared" si="39"/>
        <v>1377</v>
      </c>
      <c r="F44" s="177">
        <f t="shared" si="39"/>
        <v>1571</v>
      </c>
      <c r="G44" s="177">
        <f t="shared" si="39"/>
        <v>2200</v>
      </c>
      <c r="H44" s="177">
        <f t="shared" si="39"/>
        <v>2619</v>
      </c>
      <c r="I44" s="177">
        <f t="shared" si="39"/>
        <v>2588</v>
      </c>
      <c r="J44" s="177">
        <f t="shared" si="39"/>
        <v>2377</v>
      </c>
      <c r="K44" s="177">
        <f t="shared" si="39"/>
        <v>2683</v>
      </c>
      <c r="L44" s="177">
        <f t="shared" si="39"/>
        <v>2426</v>
      </c>
      <c r="M44" s="177">
        <f t="shared" si="39"/>
        <v>2330</v>
      </c>
      <c r="N44" s="177">
        <f t="shared" si="39"/>
        <v>2480</v>
      </c>
      <c r="O44" s="177">
        <f t="shared" si="39"/>
        <v>1993</v>
      </c>
      <c r="P44" s="177">
        <f t="shared" si="39"/>
        <v>1560</v>
      </c>
      <c r="Q44" s="177">
        <f t="shared" si="39"/>
        <v>1110</v>
      </c>
      <c r="R44" s="177">
        <f t="shared" si="39"/>
        <v>784</v>
      </c>
      <c r="S44" s="177">
        <f t="shared" si="39"/>
        <v>855</v>
      </c>
      <c r="T44" s="177">
        <f t="shared" si="39"/>
        <v>708</v>
      </c>
      <c r="U44" s="177">
        <f t="shared" si="39"/>
        <v>410</v>
      </c>
      <c r="V44" s="177">
        <f t="shared" si="39"/>
        <v>151</v>
      </c>
      <c r="W44" s="177">
        <f t="shared" si="39"/>
        <v>39</v>
      </c>
      <c r="X44" s="177">
        <f t="shared" si="39"/>
        <v>4</v>
      </c>
      <c r="Y44" s="178"/>
      <c r="Z44" s="178"/>
      <c r="AA44" s="135"/>
    </row>
    <row r="45" spans="1:27" s="160" customFormat="1" ht="15.95" customHeight="1" x14ac:dyDescent="0.25">
      <c r="A45" s="664" t="s">
        <v>270</v>
      </c>
      <c r="B45" s="176" t="s">
        <v>227</v>
      </c>
      <c r="C45" s="316">
        <f t="shared" si="7"/>
        <v>11505</v>
      </c>
      <c r="D45" s="177">
        <f t="shared" ref="D45:X45" si="40">SUM(D46:D47)</f>
        <v>821</v>
      </c>
      <c r="E45" s="177">
        <f t="shared" si="40"/>
        <v>506</v>
      </c>
      <c r="F45" s="177">
        <f t="shared" si="40"/>
        <v>509</v>
      </c>
      <c r="G45" s="177">
        <f t="shared" si="40"/>
        <v>689</v>
      </c>
      <c r="H45" s="177">
        <f t="shared" si="40"/>
        <v>872</v>
      </c>
      <c r="I45" s="177">
        <f t="shared" si="40"/>
        <v>850</v>
      </c>
      <c r="J45" s="177">
        <f t="shared" si="40"/>
        <v>830</v>
      </c>
      <c r="K45" s="177">
        <f t="shared" si="40"/>
        <v>865</v>
      </c>
      <c r="L45" s="177">
        <f t="shared" si="40"/>
        <v>837</v>
      </c>
      <c r="M45" s="177">
        <f t="shared" si="40"/>
        <v>908</v>
      </c>
      <c r="N45" s="177">
        <f t="shared" si="40"/>
        <v>835</v>
      </c>
      <c r="O45" s="177">
        <f t="shared" si="40"/>
        <v>870</v>
      </c>
      <c r="P45" s="177">
        <f t="shared" si="40"/>
        <v>769</v>
      </c>
      <c r="Q45" s="177">
        <f t="shared" si="40"/>
        <v>548</v>
      </c>
      <c r="R45" s="177">
        <f t="shared" si="40"/>
        <v>273</v>
      </c>
      <c r="S45" s="177">
        <f t="shared" si="40"/>
        <v>252</v>
      </c>
      <c r="T45" s="177">
        <f t="shared" si="40"/>
        <v>150</v>
      </c>
      <c r="U45" s="177">
        <f t="shared" si="40"/>
        <v>85</v>
      </c>
      <c r="V45" s="177">
        <f t="shared" si="40"/>
        <v>30</v>
      </c>
      <c r="W45" s="177">
        <f t="shared" si="40"/>
        <v>5</v>
      </c>
      <c r="X45" s="177">
        <f t="shared" si="40"/>
        <v>1</v>
      </c>
      <c r="Y45" s="178"/>
      <c r="Z45" s="178"/>
      <c r="AA45" s="135"/>
    </row>
    <row r="46" spans="1:27" s="201" customFormat="1" ht="15.95" customHeight="1" x14ac:dyDescent="0.25">
      <c r="A46" s="664"/>
      <c r="B46" s="176" t="s">
        <v>228</v>
      </c>
      <c r="C46" s="316">
        <f t="shared" si="7"/>
        <v>6248</v>
      </c>
      <c r="D46" s="177">
        <f t="shared" ref="D46:X46" si="41">D90</f>
        <v>405</v>
      </c>
      <c r="E46" s="177">
        <f t="shared" si="41"/>
        <v>254</v>
      </c>
      <c r="F46" s="177">
        <f t="shared" si="41"/>
        <v>267</v>
      </c>
      <c r="G46" s="177">
        <f t="shared" si="41"/>
        <v>349</v>
      </c>
      <c r="H46" s="177">
        <f t="shared" si="41"/>
        <v>435</v>
      </c>
      <c r="I46" s="177">
        <f t="shared" si="41"/>
        <v>458</v>
      </c>
      <c r="J46" s="177">
        <f t="shared" si="41"/>
        <v>469</v>
      </c>
      <c r="K46" s="177">
        <f t="shared" si="41"/>
        <v>484</v>
      </c>
      <c r="L46" s="177">
        <f t="shared" si="41"/>
        <v>480</v>
      </c>
      <c r="M46" s="177">
        <f t="shared" si="41"/>
        <v>521</v>
      </c>
      <c r="N46" s="177">
        <f t="shared" si="41"/>
        <v>492</v>
      </c>
      <c r="O46" s="177">
        <f t="shared" si="41"/>
        <v>490</v>
      </c>
      <c r="P46" s="177">
        <f t="shared" si="41"/>
        <v>445</v>
      </c>
      <c r="Q46" s="177">
        <f t="shared" si="41"/>
        <v>296</v>
      </c>
      <c r="R46" s="177">
        <f t="shared" si="41"/>
        <v>146</v>
      </c>
      <c r="S46" s="177">
        <f t="shared" si="41"/>
        <v>132</v>
      </c>
      <c r="T46" s="177">
        <f t="shared" si="41"/>
        <v>72</v>
      </c>
      <c r="U46" s="177">
        <f t="shared" si="41"/>
        <v>38</v>
      </c>
      <c r="V46" s="177">
        <f t="shared" si="41"/>
        <v>14</v>
      </c>
      <c r="W46" s="177">
        <f t="shared" si="41"/>
        <v>1</v>
      </c>
      <c r="X46" s="177" t="str">
        <f t="shared" si="41"/>
        <v>-</v>
      </c>
      <c r="Y46" s="178"/>
      <c r="Z46" s="178"/>
      <c r="AA46" s="135"/>
    </row>
    <row r="47" spans="1:27" s="160" customFormat="1" ht="15.95" customHeight="1" thickBot="1" x14ac:dyDescent="0.3">
      <c r="A47" s="665"/>
      <c r="B47" s="202" t="s">
        <v>229</v>
      </c>
      <c r="C47" s="317">
        <f>SUM(D47:X47)</f>
        <v>5257</v>
      </c>
      <c r="D47" s="318">
        <f t="shared" ref="D47:X47" si="42">D91</f>
        <v>416</v>
      </c>
      <c r="E47" s="318">
        <f t="shared" si="42"/>
        <v>252</v>
      </c>
      <c r="F47" s="318">
        <f t="shared" si="42"/>
        <v>242</v>
      </c>
      <c r="G47" s="318">
        <f t="shared" si="42"/>
        <v>340</v>
      </c>
      <c r="H47" s="318">
        <f t="shared" si="42"/>
        <v>437</v>
      </c>
      <c r="I47" s="318">
        <f t="shared" si="42"/>
        <v>392</v>
      </c>
      <c r="J47" s="318">
        <f t="shared" si="42"/>
        <v>361</v>
      </c>
      <c r="K47" s="318">
        <f t="shared" si="42"/>
        <v>381</v>
      </c>
      <c r="L47" s="318">
        <f t="shared" si="42"/>
        <v>357</v>
      </c>
      <c r="M47" s="318">
        <f t="shared" si="42"/>
        <v>387</v>
      </c>
      <c r="N47" s="318">
        <f t="shared" si="42"/>
        <v>343</v>
      </c>
      <c r="O47" s="318">
        <f t="shared" si="42"/>
        <v>380</v>
      </c>
      <c r="P47" s="318">
        <f t="shared" si="42"/>
        <v>324</v>
      </c>
      <c r="Q47" s="318">
        <f t="shared" si="42"/>
        <v>252</v>
      </c>
      <c r="R47" s="318">
        <f t="shared" si="42"/>
        <v>127</v>
      </c>
      <c r="S47" s="318">
        <f t="shared" si="42"/>
        <v>120</v>
      </c>
      <c r="T47" s="318">
        <f t="shared" si="42"/>
        <v>78</v>
      </c>
      <c r="U47" s="318">
        <f t="shared" si="42"/>
        <v>47</v>
      </c>
      <c r="V47" s="318">
        <f t="shared" si="42"/>
        <v>16</v>
      </c>
      <c r="W47" s="318">
        <f t="shared" si="42"/>
        <v>4</v>
      </c>
      <c r="X47" s="318">
        <f t="shared" si="42"/>
        <v>1</v>
      </c>
      <c r="Y47" s="178"/>
      <c r="Z47" s="178"/>
      <c r="AA47" s="135"/>
    </row>
    <row r="48" spans="1:27" s="160" customFormat="1" ht="21.95" customHeight="1" x14ac:dyDescent="0.25">
      <c r="A48" s="169"/>
      <c r="B48" s="152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4" s="160" customFormat="1" ht="21.95" customHeight="1" x14ac:dyDescent="0.25">
      <c r="A49" s="178"/>
      <c r="B49" s="178" t="s">
        <v>271</v>
      </c>
      <c r="C49" s="156"/>
    </row>
    <row r="50" spans="1:24" s="160" customFormat="1" ht="21.95" hidden="1" customHeight="1" x14ac:dyDescent="0.25">
      <c r="A50" s="178"/>
      <c r="B50" s="178" t="s">
        <v>271</v>
      </c>
      <c r="C50" s="156">
        <v>2188017</v>
      </c>
      <c r="D50" s="160">
        <v>113184</v>
      </c>
      <c r="E50" s="160">
        <v>106424</v>
      </c>
      <c r="F50" s="160">
        <v>112041</v>
      </c>
      <c r="G50" s="160">
        <v>138989</v>
      </c>
      <c r="H50" s="160">
        <v>158198</v>
      </c>
      <c r="I50" s="160">
        <v>158479</v>
      </c>
      <c r="J50" s="160">
        <v>168211</v>
      </c>
      <c r="K50" s="160">
        <v>202008</v>
      </c>
      <c r="L50" s="160">
        <v>179184</v>
      </c>
      <c r="M50" s="160">
        <v>170852</v>
      </c>
      <c r="N50" s="160">
        <v>166021</v>
      </c>
      <c r="O50" s="160">
        <v>151286</v>
      </c>
      <c r="P50" s="160">
        <v>127136</v>
      </c>
      <c r="Q50" s="160">
        <v>93719</v>
      </c>
      <c r="R50" s="160">
        <v>49630</v>
      </c>
      <c r="S50" s="160">
        <v>39340</v>
      </c>
      <c r="T50" s="160">
        <v>25044</v>
      </c>
      <c r="U50" s="160">
        <v>18795</v>
      </c>
      <c r="V50" s="160">
        <v>7598</v>
      </c>
      <c r="W50" s="160">
        <v>1616</v>
      </c>
      <c r="X50" s="160">
        <v>262</v>
      </c>
    </row>
    <row r="51" spans="1:24" s="160" customFormat="1" ht="21.95" hidden="1" customHeight="1" x14ac:dyDescent="0.25">
      <c r="A51" s="178"/>
      <c r="B51" s="178"/>
      <c r="C51" s="156">
        <v>1089619</v>
      </c>
      <c r="D51" s="160">
        <v>58886</v>
      </c>
      <c r="E51" s="160">
        <v>55129</v>
      </c>
      <c r="F51" s="160">
        <v>58904</v>
      </c>
      <c r="G51" s="160">
        <v>72591</v>
      </c>
      <c r="H51" s="160">
        <v>82146</v>
      </c>
      <c r="I51" s="160">
        <v>81747</v>
      </c>
      <c r="J51" s="160">
        <v>83892</v>
      </c>
      <c r="K51" s="160">
        <v>99141</v>
      </c>
      <c r="L51" s="160">
        <v>88299</v>
      </c>
      <c r="M51" s="160">
        <v>83665</v>
      </c>
      <c r="N51" s="160">
        <v>81181</v>
      </c>
      <c r="O51" s="160">
        <v>73487</v>
      </c>
      <c r="P51" s="160">
        <v>60479</v>
      </c>
      <c r="Q51" s="160">
        <v>43693</v>
      </c>
      <c r="R51" s="160">
        <v>22605</v>
      </c>
      <c r="S51" s="160">
        <v>16932</v>
      </c>
      <c r="T51" s="160">
        <v>10759</v>
      </c>
      <c r="U51" s="160">
        <v>10839</v>
      </c>
      <c r="V51" s="160">
        <v>4328</v>
      </c>
      <c r="W51" s="160">
        <v>776</v>
      </c>
      <c r="X51" s="160">
        <v>140</v>
      </c>
    </row>
    <row r="52" spans="1:24" s="160" customFormat="1" ht="21.95" hidden="1" customHeight="1" x14ac:dyDescent="0.25">
      <c r="A52" s="178"/>
      <c r="B52" s="178" t="s">
        <v>271</v>
      </c>
      <c r="C52" s="156">
        <v>1098398</v>
      </c>
      <c r="D52" s="160">
        <v>54298</v>
      </c>
      <c r="E52" s="160">
        <v>51295</v>
      </c>
      <c r="F52" s="160">
        <v>53137</v>
      </c>
      <c r="G52" s="160">
        <v>66398</v>
      </c>
      <c r="H52" s="160">
        <v>76052</v>
      </c>
      <c r="I52" s="160">
        <v>76732</v>
      </c>
      <c r="J52" s="160">
        <v>84319</v>
      </c>
      <c r="K52" s="160">
        <v>102867</v>
      </c>
      <c r="L52" s="160">
        <v>90885</v>
      </c>
      <c r="M52" s="160">
        <v>87187</v>
      </c>
      <c r="N52" s="160">
        <v>84840</v>
      </c>
      <c r="O52" s="160">
        <v>77799</v>
      </c>
      <c r="P52" s="160">
        <v>66657</v>
      </c>
      <c r="Q52" s="160">
        <v>50026</v>
      </c>
      <c r="R52" s="160">
        <v>27025</v>
      </c>
      <c r="S52" s="160">
        <v>22408</v>
      </c>
      <c r="T52" s="160">
        <v>14285</v>
      </c>
      <c r="U52" s="160">
        <v>7956</v>
      </c>
      <c r="V52" s="160">
        <v>3270</v>
      </c>
      <c r="W52" s="160">
        <v>840</v>
      </c>
      <c r="X52" s="160">
        <v>122</v>
      </c>
    </row>
    <row r="53" spans="1:24" s="160" customFormat="1" ht="21.95" hidden="1" customHeight="1" x14ac:dyDescent="0.25">
      <c r="A53" s="178" t="s">
        <v>443</v>
      </c>
      <c r="B53" s="178"/>
      <c r="C53" s="156">
        <v>440840</v>
      </c>
      <c r="D53" s="160">
        <v>21731</v>
      </c>
      <c r="E53" s="160">
        <v>22597</v>
      </c>
      <c r="F53" s="160">
        <v>24898</v>
      </c>
      <c r="G53" s="160">
        <v>29456</v>
      </c>
      <c r="H53" s="160">
        <v>31068</v>
      </c>
      <c r="I53" s="160">
        <v>29326</v>
      </c>
      <c r="J53" s="160">
        <v>31582</v>
      </c>
      <c r="K53" s="160">
        <v>39746</v>
      </c>
      <c r="L53" s="160">
        <v>38456</v>
      </c>
      <c r="M53" s="160">
        <v>36977</v>
      </c>
      <c r="N53" s="160">
        <v>34338</v>
      </c>
      <c r="O53" s="160">
        <v>29896</v>
      </c>
      <c r="P53" s="160">
        <v>25233</v>
      </c>
      <c r="Q53" s="160">
        <v>19003</v>
      </c>
      <c r="R53" s="160">
        <v>9963</v>
      </c>
      <c r="S53" s="160">
        <v>7662</v>
      </c>
      <c r="T53" s="160">
        <v>4538</v>
      </c>
      <c r="U53" s="160">
        <v>2824</v>
      </c>
      <c r="V53" s="160">
        <v>1200</v>
      </c>
      <c r="W53" s="160">
        <v>297</v>
      </c>
      <c r="X53" s="160">
        <v>49</v>
      </c>
    </row>
    <row r="54" spans="1:24" s="160" customFormat="1" ht="21.95" hidden="1" customHeight="1" x14ac:dyDescent="0.25">
      <c r="A54" s="178"/>
      <c r="B54" s="178"/>
      <c r="C54" s="156">
        <v>214093</v>
      </c>
      <c r="D54" s="160">
        <v>11329</v>
      </c>
      <c r="E54" s="160">
        <v>11750</v>
      </c>
      <c r="F54" s="160">
        <v>13009</v>
      </c>
      <c r="G54" s="160">
        <v>15258</v>
      </c>
      <c r="H54" s="160">
        <v>16111</v>
      </c>
      <c r="I54" s="160">
        <v>14953</v>
      </c>
      <c r="J54" s="160">
        <v>15457</v>
      </c>
      <c r="K54" s="160">
        <v>18724</v>
      </c>
      <c r="L54" s="160">
        <v>18013</v>
      </c>
      <c r="M54" s="160">
        <v>17334</v>
      </c>
      <c r="N54" s="160">
        <v>16154</v>
      </c>
      <c r="O54" s="160">
        <v>13967</v>
      </c>
      <c r="P54" s="160">
        <v>11545</v>
      </c>
      <c r="Q54" s="160">
        <v>8684</v>
      </c>
      <c r="R54" s="160">
        <v>4513</v>
      </c>
      <c r="S54" s="160">
        <v>3303</v>
      </c>
      <c r="T54" s="160">
        <v>1831</v>
      </c>
      <c r="U54" s="160">
        <v>1422</v>
      </c>
      <c r="V54" s="160">
        <v>589</v>
      </c>
      <c r="W54" s="160">
        <v>126</v>
      </c>
      <c r="X54" s="160">
        <v>21</v>
      </c>
    </row>
    <row r="55" spans="1:24" s="160" customFormat="1" ht="21.95" hidden="1" customHeight="1" x14ac:dyDescent="0.25">
      <c r="A55" s="178"/>
      <c r="B55" s="178" t="s">
        <v>271</v>
      </c>
      <c r="C55" s="156">
        <v>226747</v>
      </c>
      <c r="D55" s="160">
        <v>10402</v>
      </c>
      <c r="E55" s="160">
        <v>10847</v>
      </c>
      <c r="F55" s="160">
        <v>11889</v>
      </c>
      <c r="G55" s="160">
        <v>14198</v>
      </c>
      <c r="H55" s="160">
        <v>14957</v>
      </c>
      <c r="I55" s="160">
        <v>14373</v>
      </c>
      <c r="J55" s="160">
        <v>16125</v>
      </c>
      <c r="K55" s="160">
        <v>21022</v>
      </c>
      <c r="L55" s="160">
        <v>20443</v>
      </c>
      <c r="M55" s="160">
        <v>19643</v>
      </c>
      <c r="N55" s="160">
        <v>18184</v>
      </c>
      <c r="O55" s="160">
        <v>15929</v>
      </c>
      <c r="P55" s="160">
        <v>13688</v>
      </c>
      <c r="Q55" s="160">
        <v>10319</v>
      </c>
      <c r="R55" s="160">
        <v>5450</v>
      </c>
      <c r="S55" s="160">
        <v>4359</v>
      </c>
      <c r="T55" s="160">
        <v>2707</v>
      </c>
      <c r="U55" s="160">
        <v>1402</v>
      </c>
      <c r="V55" s="160">
        <v>611</v>
      </c>
      <c r="W55" s="160">
        <v>171</v>
      </c>
      <c r="X55" s="160">
        <v>28</v>
      </c>
    </row>
    <row r="56" spans="1:24" s="160" customFormat="1" ht="21.95" hidden="1" customHeight="1" x14ac:dyDescent="0.25">
      <c r="A56" s="178"/>
      <c r="B56" s="152"/>
      <c r="C56" s="156">
        <v>405216</v>
      </c>
      <c r="D56" s="160">
        <v>21215</v>
      </c>
      <c r="E56" s="160">
        <v>19914</v>
      </c>
      <c r="F56" s="160">
        <v>20647</v>
      </c>
      <c r="G56" s="160">
        <v>24591</v>
      </c>
      <c r="H56" s="160">
        <v>28538</v>
      </c>
      <c r="I56" s="160">
        <v>29216</v>
      </c>
      <c r="J56" s="160">
        <v>32004</v>
      </c>
      <c r="K56" s="160">
        <v>37882</v>
      </c>
      <c r="L56" s="160">
        <v>33433</v>
      </c>
      <c r="M56" s="160">
        <v>31924</v>
      </c>
      <c r="N56" s="160">
        <v>30194</v>
      </c>
      <c r="O56" s="160">
        <v>27568</v>
      </c>
      <c r="P56" s="160">
        <v>23290</v>
      </c>
      <c r="Q56" s="160">
        <v>17625</v>
      </c>
      <c r="R56" s="160">
        <v>9529</v>
      </c>
      <c r="S56" s="160">
        <v>7325</v>
      </c>
      <c r="T56" s="160">
        <v>4497</v>
      </c>
      <c r="U56" s="160">
        <v>3968</v>
      </c>
      <c r="V56" s="160">
        <v>1506</v>
      </c>
      <c r="W56" s="160">
        <v>292</v>
      </c>
      <c r="X56" s="160">
        <v>58</v>
      </c>
    </row>
    <row r="57" spans="1:24" s="160" customFormat="1" ht="21.95" hidden="1" customHeight="1" x14ac:dyDescent="0.25">
      <c r="A57" s="178"/>
      <c r="B57" s="152"/>
      <c r="C57" s="156">
        <v>199681</v>
      </c>
      <c r="D57" s="160">
        <v>10984</v>
      </c>
      <c r="E57" s="160">
        <v>10290</v>
      </c>
      <c r="F57" s="160">
        <v>10861</v>
      </c>
      <c r="G57" s="160">
        <v>12884</v>
      </c>
      <c r="H57" s="160">
        <v>14718</v>
      </c>
      <c r="I57" s="160">
        <v>14978</v>
      </c>
      <c r="J57" s="160">
        <v>15859</v>
      </c>
      <c r="K57" s="160">
        <v>18494</v>
      </c>
      <c r="L57" s="160">
        <v>16453</v>
      </c>
      <c r="M57" s="160">
        <v>15493</v>
      </c>
      <c r="N57" s="160">
        <v>14532</v>
      </c>
      <c r="O57" s="160">
        <v>13043</v>
      </c>
      <c r="P57" s="160">
        <v>10926</v>
      </c>
      <c r="Q57" s="160">
        <v>7554</v>
      </c>
      <c r="R57" s="160">
        <v>4027</v>
      </c>
      <c r="S57" s="160">
        <v>2919</v>
      </c>
      <c r="T57" s="160">
        <v>1961</v>
      </c>
      <c r="U57" s="160">
        <v>2547</v>
      </c>
      <c r="V57" s="160">
        <v>958</v>
      </c>
      <c r="W57" s="160">
        <v>164</v>
      </c>
      <c r="X57" s="160">
        <v>36</v>
      </c>
    </row>
    <row r="58" spans="1:24" s="160" customFormat="1" ht="21.95" hidden="1" customHeight="1" x14ac:dyDescent="0.25">
      <c r="A58" s="178"/>
      <c r="B58" s="152"/>
      <c r="C58" s="156">
        <v>205535</v>
      </c>
      <c r="D58" s="160">
        <v>10231</v>
      </c>
      <c r="E58" s="160">
        <v>9624</v>
      </c>
      <c r="F58" s="160">
        <v>9786</v>
      </c>
      <c r="G58" s="160">
        <v>11707</v>
      </c>
      <c r="H58" s="160">
        <v>13820</v>
      </c>
      <c r="I58" s="160">
        <v>14238</v>
      </c>
      <c r="J58" s="160">
        <v>16145</v>
      </c>
      <c r="K58" s="160">
        <v>19388</v>
      </c>
      <c r="L58" s="160">
        <v>16980</v>
      </c>
      <c r="M58" s="160">
        <v>16431</v>
      </c>
      <c r="N58" s="160">
        <v>15662</v>
      </c>
      <c r="O58" s="160">
        <v>14525</v>
      </c>
      <c r="P58" s="160">
        <v>12364</v>
      </c>
      <c r="Q58" s="160">
        <v>10071</v>
      </c>
      <c r="R58" s="160">
        <v>5502</v>
      </c>
      <c r="S58" s="160">
        <v>4406</v>
      </c>
      <c r="T58" s="160">
        <v>2536</v>
      </c>
      <c r="U58" s="160">
        <v>1421</v>
      </c>
      <c r="V58" s="160">
        <v>548</v>
      </c>
      <c r="W58" s="160">
        <v>128</v>
      </c>
      <c r="X58" s="160">
        <v>22</v>
      </c>
    </row>
    <row r="59" spans="1:24" s="160" customFormat="1" ht="21.95" hidden="1" customHeight="1" x14ac:dyDescent="0.25">
      <c r="A59" s="178"/>
      <c r="B59" s="152"/>
      <c r="C59" s="156">
        <v>94451</v>
      </c>
      <c r="D59" s="160">
        <v>4394</v>
      </c>
      <c r="E59" s="160">
        <v>4245</v>
      </c>
      <c r="F59" s="160">
        <v>4590</v>
      </c>
      <c r="G59" s="160">
        <v>5991</v>
      </c>
      <c r="H59" s="160">
        <v>6961</v>
      </c>
      <c r="I59" s="160">
        <v>7009</v>
      </c>
      <c r="J59" s="160">
        <v>6996</v>
      </c>
      <c r="K59" s="160">
        <v>7832</v>
      </c>
      <c r="L59" s="160">
        <v>7234</v>
      </c>
      <c r="M59" s="160">
        <v>7017</v>
      </c>
      <c r="N59" s="160">
        <v>7184</v>
      </c>
      <c r="O59" s="160">
        <v>6950</v>
      </c>
      <c r="P59" s="160">
        <v>5803</v>
      </c>
      <c r="Q59" s="160">
        <v>4404</v>
      </c>
      <c r="R59" s="160">
        <v>2431</v>
      </c>
      <c r="S59" s="160">
        <v>2051</v>
      </c>
      <c r="T59" s="160">
        <v>1565</v>
      </c>
      <c r="U59" s="160">
        <v>1181</v>
      </c>
      <c r="V59" s="160">
        <v>497</v>
      </c>
      <c r="W59" s="160">
        <v>101</v>
      </c>
      <c r="X59" s="160">
        <v>15</v>
      </c>
    </row>
    <row r="60" spans="1:24" s="40" customFormat="1" ht="21.95" hidden="1" customHeight="1" x14ac:dyDescent="0.25">
      <c r="A60" s="23"/>
      <c r="B60" s="36"/>
      <c r="C60" s="38">
        <v>48156</v>
      </c>
      <c r="D60" s="40">
        <v>2258</v>
      </c>
      <c r="E60" s="40">
        <v>2231</v>
      </c>
      <c r="F60" s="40">
        <v>2424</v>
      </c>
      <c r="G60" s="40">
        <v>3124</v>
      </c>
      <c r="H60" s="40">
        <v>3688</v>
      </c>
      <c r="I60" s="40">
        <v>3698</v>
      </c>
      <c r="J60" s="40">
        <v>3568</v>
      </c>
      <c r="K60" s="40">
        <v>4051</v>
      </c>
      <c r="L60" s="40">
        <v>3665</v>
      </c>
      <c r="M60" s="40">
        <v>3674</v>
      </c>
      <c r="N60" s="40">
        <v>3671</v>
      </c>
      <c r="O60" s="40">
        <v>3560</v>
      </c>
      <c r="P60" s="40">
        <v>2820</v>
      </c>
      <c r="Q60" s="40">
        <v>2074</v>
      </c>
      <c r="R60" s="40">
        <v>1102</v>
      </c>
      <c r="S60" s="40">
        <v>908</v>
      </c>
      <c r="T60" s="40">
        <v>663</v>
      </c>
      <c r="U60" s="40">
        <v>662</v>
      </c>
      <c r="V60" s="40">
        <v>260</v>
      </c>
      <c r="W60" s="40">
        <v>48</v>
      </c>
      <c r="X60" s="40">
        <v>7</v>
      </c>
    </row>
    <row r="61" spans="1:24" s="40" customFormat="1" ht="21.95" hidden="1" customHeight="1" x14ac:dyDescent="0.25">
      <c r="A61" s="23"/>
      <c r="B61" s="36"/>
      <c r="C61" s="38">
        <v>46295</v>
      </c>
      <c r="D61" s="40">
        <v>2136</v>
      </c>
      <c r="E61" s="40">
        <v>2014</v>
      </c>
      <c r="F61" s="40">
        <v>2166</v>
      </c>
      <c r="G61" s="40">
        <v>2867</v>
      </c>
      <c r="H61" s="40">
        <v>3273</v>
      </c>
      <c r="I61" s="40">
        <v>3311</v>
      </c>
      <c r="J61" s="40">
        <v>3428</v>
      </c>
      <c r="K61" s="40">
        <v>3781</v>
      </c>
      <c r="L61" s="40">
        <v>3569</v>
      </c>
      <c r="M61" s="40">
        <v>3343</v>
      </c>
      <c r="N61" s="40">
        <v>3513</v>
      </c>
      <c r="O61" s="40">
        <v>3390</v>
      </c>
      <c r="P61" s="40">
        <v>2983</v>
      </c>
      <c r="Q61" s="40">
        <v>2330</v>
      </c>
      <c r="R61" s="40">
        <v>1329</v>
      </c>
      <c r="S61" s="40">
        <v>1143</v>
      </c>
      <c r="T61" s="40">
        <v>902</v>
      </c>
      <c r="U61" s="40">
        <v>519</v>
      </c>
      <c r="V61" s="40">
        <v>237</v>
      </c>
      <c r="W61" s="40">
        <v>53</v>
      </c>
      <c r="X61" s="40">
        <v>8</v>
      </c>
    </row>
    <row r="62" spans="1:24" s="40" customFormat="1" ht="21.95" hidden="1" customHeight="1" x14ac:dyDescent="0.25">
      <c r="A62" s="23"/>
      <c r="B62" s="36"/>
      <c r="C62" s="38">
        <v>167639</v>
      </c>
      <c r="D62" s="40">
        <v>8844</v>
      </c>
      <c r="E62" s="40">
        <v>8102</v>
      </c>
      <c r="F62" s="40">
        <v>8706</v>
      </c>
      <c r="G62" s="40">
        <v>10937</v>
      </c>
      <c r="H62" s="40">
        <v>12836</v>
      </c>
      <c r="I62" s="40">
        <v>12647</v>
      </c>
      <c r="J62" s="40">
        <v>12821</v>
      </c>
      <c r="K62" s="40">
        <v>15328</v>
      </c>
      <c r="L62" s="40">
        <v>13300</v>
      </c>
      <c r="M62" s="40">
        <v>12624</v>
      </c>
      <c r="N62" s="40">
        <v>13010</v>
      </c>
      <c r="O62" s="40">
        <v>11570</v>
      </c>
      <c r="P62" s="40">
        <v>9367</v>
      </c>
      <c r="Q62" s="40">
        <v>6753</v>
      </c>
      <c r="R62" s="40">
        <v>3571</v>
      </c>
      <c r="S62" s="40">
        <v>3150</v>
      </c>
      <c r="T62" s="40">
        <v>2040</v>
      </c>
      <c r="U62" s="40">
        <v>1389</v>
      </c>
      <c r="V62" s="40">
        <v>513</v>
      </c>
      <c r="W62" s="40">
        <v>118</v>
      </c>
      <c r="X62" s="40">
        <v>13</v>
      </c>
    </row>
    <row r="63" spans="1:24" s="40" customFormat="1" ht="21.95" hidden="1" customHeight="1" x14ac:dyDescent="0.25">
      <c r="A63" s="23"/>
      <c r="B63" s="23"/>
      <c r="C63" s="38">
        <v>84468</v>
      </c>
      <c r="D63" s="40">
        <v>4608</v>
      </c>
      <c r="E63" s="40">
        <v>4233</v>
      </c>
      <c r="F63" s="40">
        <v>4635</v>
      </c>
      <c r="G63" s="40">
        <v>5801</v>
      </c>
      <c r="H63" s="40">
        <v>6577</v>
      </c>
      <c r="I63" s="40">
        <v>6564</v>
      </c>
      <c r="J63" s="40">
        <v>6434</v>
      </c>
      <c r="K63" s="40">
        <v>7572</v>
      </c>
      <c r="L63" s="40">
        <v>6619</v>
      </c>
      <c r="M63" s="40">
        <v>6147</v>
      </c>
      <c r="N63" s="40">
        <v>6470</v>
      </c>
      <c r="O63" s="40">
        <v>5727</v>
      </c>
      <c r="P63" s="40">
        <v>4632</v>
      </c>
      <c r="Q63" s="40">
        <v>3355</v>
      </c>
      <c r="R63" s="40">
        <v>1770</v>
      </c>
      <c r="S63" s="40">
        <v>1394</v>
      </c>
      <c r="T63" s="40">
        <v>905</v>
      </c>
      <c r="U63" s="40">
        <v>704</v>
      </c>
      <c r="V63" s="40">
        <v>266</v>
      </c>
      <c r="W63" s="40">
        <v>49</v>
      </c>
      <c r="X63" s="40">
        <v>6</v>
      </c>
    </row>
    <row r="64" spans="1:24" s="40" customFormat="1" ht="21.95" hidden="1" customHeight="1" x14ac:dyDescent="0.25">
      <c r="A64" s="23"/>
      <c r="B64" s="23"/>
      <c r="C64" s="38">
        <v>83171</v>
      </c>
      <c r="D64" s="40">
        <v>4236</v>
      </c>
      <c r="E64" s="40">
        <v>3869</v>
      </c>
      <c r="F64" s="40">
        <v>4071</v>
      </c>
      <c r="G64" s="40">
        <v>5136</v>
      </c>
      <c r="H64" s="40">
        <v>6259</v>
      </c>
      <c r="I64" s="40">
        <v>6083</v>
      </c>
      <c r="J64" s="40">
        <v>6387</v>
      </c>
      <c r="K64" s="40">
        <v>7756</v>
      </c>
      <c r="L64" s="40">
        <v>6681</v>
      </c>
      <c r="M64" s="40">
        <v>6477</v>
      </c>
      <c r="N64" s="40">
        <v>6540</v>
      </c>
      <c r="O64" s="40">
        <v>5843</v>
      </c>
      <c r="P64" s="40">
        <v>4735</v>
      </c>
      <c r="Q64" s="40">
        <v>3398</v>
      </c>
      <c r="R64" s="40">
        <v>1801</v>
      </c>
      <c r="S64" s="40">
        <v>1756</v>
      </c>
      <c r="T64" s="40">
        <v>1135</v>
      </c>
      <c r="U64" s="40">
        <v>685</v>
      </c>
      <c r="V64" s="40">
        <v>247</v>
      </c>
      <c r="W64" s="40">
        <v>69</v>
      </c>
      <c r="X64" s="40">
        <v>7</v>
      </c>
    </row>
    <row r="65" spans="1:24" s="40" customFormat="1" ht="21.95" hidden="1" customHeight="1" x14ac:dyDescent="0.25">
      <c r="A65" s="23"/>
      <c r="B65" s="23"/>
      <c r="C65" s="38">
        <v>161912</v>
      </c>
      <c r="D65" s="40">
        <v>9119</v>
      </c>
      <c r="E65" s="40">
        <v>9523</v>
      </c>
      <c r="F65" s="40">
        <v>9626</v>
      </c>
      <c r="G65" s="40">
        <v>11275</v>
      </c>
      <c r="H65" s="40">
        <v>11556</v>
      </c>
      <c r="I65" s="40">
        <v>10572</v>
      </c>
      <c r="J65" s="40">
        <v>11364</v>
      </c>
      <c r="K65" s="40">
        <v>15502</v>
      </c>
      <c r="L65" s="40">
        <v>14956</v>
      </c>
      <c r="M65" s="40">
        <v>13982</v>
      </c>
      <c r="N65" s="40">
        <v>12320</v>
      </c>
      <c r="O65" s="40">
        <v>10092</v>
      </c>
      <c r="P65" s="40">
        <v>7843</v>
      </c>
      <c r="Q65" s="40">
        <v>5783</v>
      </c>
      <c r="R65" s="40">
        <v>3029</v>
      </c>
      <c r="S65" s="40">
        <v>2458</v>
      </c>
      <c r="T65" s="40">
        <v>1542</v>
      </c>
      <c r="U65" s="40">
        <v>883</v>
      </c>
      <c r="V65" s="40">
        <v>375</v>
      </c>
      <c r="W65" s="40">
        <v>99</v>
      </c>
      <c r="X65" s="40">
        <v>13</v>
      </c>
    </row>
    <row r="66" spans="1:24" s="40" customFormat="1" ht="21.95" hidden="1" customHeight="1" x14ac:dyDescent="0.25">
      <c r="A66" s="23"/>
      <c r="B66" s="23"/>
      <c r="C66" s="38">
        <v>80416</v>
      </c>
      <c r="D66" s="40">
        <v>4766</v>
      </c>
      <c r="E66" s="40">
        <v>4919</v>
      </c>
      <c r="F66" s="40">
        <v>5123</v>
      </c>
      <c r="G66" s="40">
        <v>5803</v>
      </c>
      <c r="H66" s="40">
        <v>5972</v>
      </c>
      <c r="I66" s="40">
        <v>5396</v>
      </c>
      <c r="J66" s="40">
        <v>5494</v>
      </c>
      <c r="K66" s="40">
        <v>7198</v>
      </c>
      <c r="L66" s="40">
        <v>7232</v>
      </c>
      <c r="M66" s="40">
        <v>6702</v>
      </c>
      <c r="N66" s="40">
        <v>6183</v>
      </c>
      <c r="O66" s="40">
        <v>5049</v>
      </c>
      <c r="P66" s="40">
        <v>3877</v>
      </c>
      <c r="Q66" s="40">
        <v>2820</v>
      </c>
      <c r="R66" s="40">
        <v>1440</v>
      </c>
      <c r="S66" s="40">
        <v>1136</v>
      </c>
      <c r="T66" s="40">
        <v>663</v>
      </c>
      <c r="U66" s="40">
        <v>433</v>
      </c>
      <c r="V66" s="40">
        <v>165</v>
      </c>
      <c r="W66" s="40">
        <v>40</v>
      </c>
      <c r="X66" s="40">
        <v>5</v>
      </c>
    </row>
    <row r="67" spans="1:24" s="40" customFormat="1" ht="21.95" hidden="1" customHeight="1" x14ac:dyDescent="0.25">
      <c r="A67" s="23"/>
      <c r="B67" s="23"/>
      <c r="C67" s="38">
        <v>81496</v>
      </c>
      <c r="D67" s="40">
        <v>4353</v>
      </c>
      <c r="E67" s="40">
        <v>4604</v>
      </c>
      <c r="F67" s="40">
        <v>4503</v>
      </c>
      <c r="G67" s="40">
        <v>5472</v>
      </c>
      <c r="H67" s="40">
        <v>5584</v>
      </c>
      <c r="I67" s="40">
        <v>5176</v>
      </c>
      <c r="J67" s="40">
        <v>5870</v>
      </c>
      <c r="K67" s="40">
        <v>8304</v>
      </c>
      <c r="L67" s="40">
        <v>7724</v>
      </c>
      <c r="M67" s="40">
        <v>7280</v>
      </c>
      <c r="N67" s="40">
        <v>6137</v>
      </c>
      <c r="O67" s="40">
        <v>5043</v>
      </c>
      <c r="P67" s="40">
        <v>3966</v>
      </c>
      <c r="Q67" s="40">
        <v>2963</v>
      </c>
      <c r="R67" s="40">
        <v>1589</v>
      </c>
      <c r="S67" s="40">
        <v>1322</v>
      </c>
      <c r="T67" s="40">
        <v>879</v>
      </c>
      <c r="U67" s="40">
        <v>450</v>
      </c>
      <c r="V67" s="40">
        <v>210</v>
      </c>
      <c r="W67" s="40">
        <v>59</v>
      </c>
      <c r="X67" s="40">
        <v>8</v>
      </c>
    </row>
    <row r="68" spans="1:24" s="40" customFormat="1" ht="21.95" hidden="1" customHeight="1" x14ac:dyDescent="0.25">
      <c r="A68" s="23"/>
      <c r="B68" s="23"/>
      <c r="C68" s="38">
        <v>89281</v>
      </c>
      <c r="D68" s="40">
        <v>4583</v>
      </c>
      <c r="E68" s="40">
        <v>4045</v>
      </c>
      <c r="F68" s="40">
        <v>4489</v>
      </c>
      <c r="G68" s="40">
        <v>5794</v>
      </c>
      <c r="H68" s="40">
        <v>6951</v>
      </c>
      <c r="I68" s="40">
        <v>7036</v>
      </c>
      <c r="J68" s="40">
        <v>7089</v>
      </c>
      <c r="K68" s="40">
        <v>7897</v>
      </c>
      <c r="L68" s="40">
        <v>6628</v>
      </c>
      <c r="M68" s="40">
        <v>6617</v>
      </c>
      <c r="N68" s="40">
        <v>6989</v>
      </c>
      <c r="O68" s="40">
        <v>6370</v>
      </c>
      <c r="P68" s="40">
        <v>5146</v>
      </c>
      <c r="Q68" s="40">
        <v>3512</v>
      </c>
      <c r="R68" s="40">
        <v>1954</v>
      </c>
      <c r="S68" s="40">
        <v>1788</v>
      </c>
      <c r="T68" s="40">
        <v>1264</v>
      </c>
      <c r="U68" s="40">
        <v>755</v>
      </c>
      <c r="V68" s="40">
        <v>304</v>
      </c>
      <c r="W68" s="40">
        <v>57</v>
      </c>
      <c r="X68" s="40">
        <v>13</v>
      </c>
    </row>
    <row r="69" spans="1:24" s="40" customFormat="1" ht="21.95" hidden="1" customHeight="1" x14ac:dyDescent="0.25">
      <c r="A69" s="23"/>
      <c r="B69" s="23"/>
      <c r="C69" s="38">
        <v>45638</v>
      </c>
      <c r="D69" s="40">
        <v>2411</v>
      </c>
      <c r="E69" s="40">
        <v>2099</v>
      </c>
      <c r="F69" s="40">
        <v>2346</v>
      </c>
      <c r="G69" s="40">
        <v>3010</v>
      </c>
      <c r="H69" s="40">
        <v>3603</v>
      </c>
      <c r="I69" s="40">
        <v>3664</v>
      </c>
      <c r="J69" s="40">
        <v>3482</v>
      </c>
      <c r="K69" s="40">
        <v>3868</v>
      </c>
      <c r="L69" s="40">
        <v>3347</v>
      </c>
      <c r="M69" s="40">
        <v>3426</v>
      </c>
      <c r="N69" s="40">
        <v>3656</v>
      </c>
      <c r="O69" s="40">
        <v>3389</v>
      </c>
      <c r="P69" s="40">
        <v>2691</v>
      </c>
      <c r="Q69" s="40">
        <v>1858</v>
      </c>
      <c r="R69" s="40">
        <v>935</v>
      </c>
      <c r="S69" s="40">
        <v>838</v>
      </c>
      <c r="T69" s="40">
        <v>524</v>
      </c>
      <c r="U69" s="40">
        <v>328</v>
      </c>
      <c r="V69" s="40">
        <v>130</v>
      </c>
      <c r="W69" s="40">
        <v>26</v>
      </c>
      <c r="X69" s="40">
        <v>7</v>
      </c>
    </row>
    <row r="70" spans="1:24" s="40" customFormat="1" ht="21.95" hidden="1" customHeight="1" x14ac:dyDescent="0.25">
      <c r="A70" s="23"/>
      <c r="B70" s="23"/>
      <c r="C70" s="38">
        <v>43643</v>
      </c>
      <c r="D70" s="40">
        <v>2172</v>
      </c>
      <c r="E70" s="40">
        <v>1946</v>
      </c>
      <c r="F70" s="40">
        <v>2143</v>
      </c>
      <c r="G70" s="40">
        <v>2784</v>
      </c>
      <c r="H70" s="40">
        <v>3348</v>
      </c>
      <c r="I70" s="40">
        <v>3372</v>
      </c>
      <c r="J70" s="40">
        <v>3607</v>
      </c>
      <c r="K70" s="40">
        <v>4029</v>
      </c>
      <c r="L70" s="40">
        <v>3281</v>
      </c>
      <c r="M70" s="40">
        <v>3191</v>
      </c>
      <c r="N70" s="40">
        <v>3333</v>
      </c>
      <c r="O70" s="40">
        <v>2981</v>
      </c>
      <c r="P70" s="40">
        <v>2455</v>
      </c>
      <c r="Q70" s="40">
        <v>1654</v>
      </c>
      <c r="R70" s="40">
        <v>1019</v>
      </c>
      <c r="S70" s="40">
        <v>950</v>
      </c>
      <c r="T70" s="40">
        <v>740</v>
      </c>
      <c r="U70" s="40">
        <v>427</v>
      </c>
      <c r="V70" s="40">
        <v>174</v>
      </c>
      <c r="W70" s="40">
        <v>31</v>
      </c>
      <c r="X70" s="40">
        <v>6</v>
      </c>
    </row>
    <row r="71" spans="1:24" s="40" customFormat="1" ht="21.95" hidden="1" customHeight="1" x14ac:dyDescent="0.25">
      <c r="A71" s="23"/>
      <c r="B71" s="23"/>
      <c r="C71" s="38">
        <v>157633</v>
      </c>
      <c r="D71" s="40">
        <v>8860</v>
      </c>
      <c r="E71" s="40">
        <v>7323</v>
      </c>
      <c r="F71" s="40">
        <v>6685</v>
      </c>
      <c r="G71" s="40">
        <v>8995</v>
      </c>
      <c r="H71" s="40">
        <v>10914</v>
      </c>
      <c r="I71" s="40">
        <v>11405</v>
      </c>
      <c r="J71" s="40">
        <v>12913</v>
      </c>
      <c r="K71" s="40">
        <v>15907</v>
      </c>
      <c r="L71" s="40">
        <v>13239</v>
      </c>
      <c r="M71" s="40">
        <v>12220</v>
      </c>
      <c r="N71" s="40">
        <v>12045</v>
      </c>
      <c r="O71" s="40">
        <v>10936</v>
      </c>
      <c r="P71" s="40">
        <v>9463</v>
      </c>
      <c r="Q71" s="40">
        <v>6891</v>
      </c>
      <c r="R71" s="40">
        <v>3518</v>
      </c>
      <c r="S71" s="40">
        <v>2657</v>
      </c>
      <c r="T71" s="40">
        <v>1649</v>
      </c>
      <c r="U71" s="40">
        <v>1334</v>
      </c>
      <c r="V71" s="40">
        <v>541</v>
      </c>
      <c r="W71" s="40">
        <v>124</v>
      </c>
      <c r="X71" s="40">
        <v>14</v>
      </c>
    </row>
    <row r="72" spans="1:24" s="40" customFormat="1" ht="21.95" hidden="1" customHeight="1" x14ac:dyDescent="0.25">
      <c r="A72" s="23"/>
      <c r="B72" s="23"/>
      <c r="C72" s="38">
        <v>78557</v>
      </c>
      <c r="D72" s="40">
        <v>4623</v>
      </c>
      <c r="E72" s="40">
        <v>3779</v>
      </c>
      <c r="F72" s="40">
        <v>3506</v>
      </c>
      <c r="G72" s="40">
        <v>4716</v>
      </c>
      <c r="H72" s="40">
        <v>5708</v>
      </c>
      <c r="I72" s="40">
        <v>5869</v>
      </c>
      <c r="J72" s="40">
        <v>6411</v>
      </c>
      <c r="K72" s="40">
        <v>7803</v>
      </c>
      <c r="L72" s="40">
        <v>6683</v>
      </c>
      <c r="M72" s="40">
        <v>6058</v>
      </c>
      <c r="N72" s="40">
        <v>5867</v>
      </c>
      <c r="O72" s="40">
        <v>5243</v>
      </c>
      <c r="P72" s="40">
        <v>4472</v>
      </c>
      <c r="Q72" s="40">
        <v>3255</v>
      </c>
      <c r="R72" s="40">
        <v>1555</v>
      </c>
      <c r="S72" s="40">
        <v>1081</v>
      </c>
      <c r="T72" s="40">
        <v>712</v>
      </c>
      <c r="U72" s="40">
        <v>814</v>
      </c>
      <c r="V72" s="40">
        <v>336</v>
      </c>
      <c r="W72" s="40">
        <v>61</v>
      </c>
      <c r="X72" s="40">
        <v>5</v>
      </c>
    </row>
    <row r="73" spans="1:24" s="40" customFormat="1" ht="21.95" hidden="1" customHeight="1" x14ac:dyDescent="0.25">
      <c r="A73" s="23"/>
      <c r="B73" s="23"/>
      <c r="C73" s="38">
        <v>79076</v>
      </c>
      <c r="D73" s="40">
        <v>4237</v>
      </c>
      <c r="E73" s="40">
        <v>3544</v>
      </c>
      <c r="F73" s="40">
        <v>3179</v>
      </c>
      <c r="G73" s="40">
        <v>4279</v>
      </c>
      <c r="H73" s="40">
        <v>5206</v>
      </c>
      <c r="I73" s="40">
        <v>5536</v>
      </c>
      <c r="J73" s="40">
        <v>6502</v>
      </c>
      <c r="K73" s="40">
        <v>8104</v>
      </c>
      <c r="L73" s="40">
        <v>6556</v>
      </c>
      <c r="M73" s="40">
        <v>6162</v>
      </c>
      <c r="N73" s="40">
        <v>6178</v>
      </c>
      <c r="O73" s="40">
        <v>5693</v>
      </c>
      <c r="P73" s="40">
        <v>4991</v>
      </c>
      <c r="Q73" s="40">
        <v>3636</v>
      </c>
      <c r="R73" s="40">
        <v>1963</v>
      </c>
      <c r="S73" s="40">
        <v>1576</v>
      </c>
      <c r="T73" s="40">
        <v>937</v>
      </c>
      <c r="U73" s="40">
        <v>520</v>
      </c>
      <c r="V73" s="40">
        <v>205</v>
      </c>
      <c r="W73" s="40">
        <v>63</v>
      </c>
      <c r="X73" s="40">
        <v>9</v>
      </c>
    </row>
    <row r="74" spans="1:24" s="40" customFormat="1" ht="21.95" hidden="1" customHeight="1" x14ac:dyDescent="0.25">
      <c r="A74" s="23"/>
      <c r="B74" s="23"/>
      <c r="C74" s="38">
        <v>198074</v>
      </c>
      <c r="D74" s="40">
        <v>10667</v>
      </c>
      <c r="E74" s="40">
        <v>9131</v>
      </c>
      <c r="F74" s="40">
        <v>9175</v>
      </c>
      <c r="G74" s="40">
        <v>11785</v>
      </c>
      <c r="H74" s="40">
        <v>13641</v>
      </c>
      <c r="I74" s="40">
        <v>15006</v>
      </c>
      <c r="J74" s="40">
        <v>16997</v>
      </c>
      <c r="K74" s="40">
        <v>19837</v>
      </c>
      <c r="L74" s="40">
        <v>16325</v>
      </c>
      <c r="M74" s="40">
        <v>14654</v>
      </c>
      <c r="N74" s="40">
        <v>13941</v>
      </c>
      <c r="O74" s="40">
        <v>13675</v>
      </c>
      <c r="P74" s="40">
        <v>12112</v>
      </c>
      <c r="Q74" s="40">
        <v>9052</v>
      </c>
      <c r="R74" s="40">
        <v>4449</v>
      </c>
      <c r="S74" s="40">
        <v>2952</v>
      </c>
      <c r="T74" s="40">
        <v>1794</v>
      </c>
      <c r="U74" s="40">
        <v>1785</v>
      </c>
      <c r="V74" s="40">
        <v>880</v>
      </c>
      <c r="W74" s="40">
        <v>178</v>
      </c>
      <c r="X74" s="40">
        <v>38</v>
      </c>
    </row>
    <row r="75" spans="1:24" s="40" customFormat="1" ht="21.95" hidden="1" customHeight="1" x14ac:dyDescent="0.25">
      <c r="A75" s="23"/>
      <c r="B75" s="23"/>
      <c r="C75" s="38">
        <v>99214</v>
      </c>
      <c r="D75" s="40">
        <v>5641</v>
      </c>
      <c r="E75" s="40">
        <v>4717</v>
      </c>
      <c r="F75" s="40">
        <v>4783</v>
      </c>
      <c r="G75" s="40">
        <v>6246</v>
      </c>
      <c r="H75" s="40">
        <v>7138</v>
      </c>
      <c r="I75" s="40">
        <v>7691</v>
      </c>
      <c r="J75" s="40">
        <v>8643</v>
      </c>
      <c r="K75" s="40">
        <v>10166</v>
      </c>
      <c r="L75" s="40">
        <v>8335</v>
      </c>
      <c r="M75" s="40">
        <v>7379</v>
      </c>
      <c r="N75" s="40">
        <v>6558</v>
      </c>
      <c r="O75" s="40">
        <v>6362</v>
      </c>
      <c r="P75" s="40">
        <v>5446</v>
      </c>
      <c r="Q75" s="40">
        <v>4047</v>
      </c>
      <c r="R75" s="40">
        <v>2006</v>
      </c>
      <c r="S75" s="40">
        <v>1209</v>
      </c>
      <c r="T75" s="40">
        <v>765</v>
      </c>
      <c r="U75" s="40">
        <v>1283</v>
      </c>
      <c r="V75" s="40">
        <v>654</v>
      </c>
      <c r="W75" s="40">
        <v>113</v>
      </c>
      <c r="X75" s="40">
        <v>32</v>
      </c>
    </row>
    <row r="76" spans="1:24" s="40" customFormat="1" ht="21.95" hidden="1" customHeight="1" x14ac:dyDescent="0.25">
      <c r="A76" s="23"/>
      <c r="B76" s="23"/>
      <c r="C76" s="38">
        <v>98860</v>
      </c>
      <c r="D76" s="40">
        <v>5026</v>
      </c>
      <c r="E76" s="40">
        <v>4414</v>
      </c>
      <c r="F76" s="40">
        <v>4392</v>
      </c>
      <c r="G76" s="40">
        <v>5539</v>
      </c>
      <c r="H76" s="40">
        <v>6503</v>
      </c>
      <c r="I76" s="40">
        <v>7315</v>
      </c>
      <c r="J76" s="40">
        <v>8354</v>
      </c>
      <c r="K76" s="40">
        <v>9671</v>
      </c>
      <c r="L76" s="40">
        <v>7990</v>
      </c>
      <c r="M76" s="40">
        <v>7275</v>
      </c>
      <c r="N76" s="40">
        <v>7383</v>
      </c>
      <c r="O76" s="40">
        <v>7313</v>
      </c>
      <c r="P76" s="40">
        <v>6666</v>
      </c>
      <c r="Q76" s="40">
        <v>5005</v>
      </c>
      <c r="R76" s="40">
        <v>2443</v>
      </c>
      <c r="S76" s="40">
        <v>1743</v>
      </c>
      <c r="T76" s="40">
        <v>1029</v>
      </c>
      <c r="U76" s="40">
        <v>502</v>
      </c>
      <c r="V76" s="40">
        <v>226</v>
      </c>
      <c r="W76" s="40">
        <v>65</v>
      </c>
      <c r="X76" s="40">
        <v>6</v>
      </c>
    </row>
    <row r="77" spans="1:24" s="40" customFormat="1" ht="21.95" hidden="1" customHeight="1" x14ac:dyDescent="0.25">
      <c r="A77" s="23"/>
      <c r="B77" s="23"/>
      <c r="C77" s="38">
        <v>121822</v>
      </c>
      <c r="D77" s="40">
        <v>5893</v>
      </c>
      <c r="E77" s="40">
        <v>5448</v>
      </c>
      <c r="F77" s="40">
        <v>5806</v>
      </c>
      <c r="G77" s="40">
        <v>7518</v>
      </c>
      <c r="H77" s="40">
        <v>9191</v>
      </c>
      <c r="I77" s="40">
        <v>9314</v>
      </c>
      <c r="J77" s="40">
        <v>9096</v>
      </c>
      <c r="K77" s="40">
        <v>10543</v>
      </c>
      <c r="L77" s="40">
        <v>8868</v>
      </c>
      <c r="M77" s="40">
        <v>9075</v>
      </c>
      <c r="N77" s="40">
        <v>9549</v>
      </c>
      <c r="O77" s="40">
        <v>9280</v>
      </c>
      <c r="P77" s="40">
        <v>7912</v>
      </c>
      <c r="Q77" s="40">
        <v>5750</v>
      </c>
      <c r="R77" s="40">
        <v>2895</v>
      </c>
      <c r="S77" s="40">
        <v>2237</v>
      </c>
      <c r="T77" s="40">
        <v>1505</v>
      </c>
      <c r="U77" s="40">
        <v>1310</v>
      </c>
      <c r="V77" s="40">
        <v>518</v>
      </c>
      <c r="W77" s="40">
        <v>103</v>
      </c>
      <c r="X77" s="40">
        <v>11</v>
      </c>
    </row>
    <row r="78" spans="1:24" s="40" customFormat="1" ht="21.95" hidden="1" customHeight="1" x14ac:dyDescent="0.25">
      <c r="A78" s="23"/>
      <c r="B78" s="23"/>
      <c r="C78" s="38">
        <v>61019</v>
      </c>
      <c r="D78" s="40">
        <v>3055</v>
      </c>
      <c r="E78" s="40">
        <v>2804</v>
      </c>
      <c r="F78" s="40">
        <v>2983</v>
      </c>
      <c r="G78" s="40">
        <v>3892</v>
      </c>
      <c r="H78" s="40">
        <v>4761</v>
      </c>
      <c r="I78" s="40">
        <v>4842</v>
      </c>
      <c r="J78" s="40">
        <v>4608</v>
      </c>
      <c r="K78" s="40">
        <v>5335</v>
      </c>
      <c r="L78" s="40">
        <v>4433</v>
      </c>
      <c r="M78" s="40">
        <v>4442</v>
      </c>
      <c r="N78" s="40">
        <v>4670</v>
      </c>
      <c r="O78" s="40">
        <v>4516</v>
      </c>
      <c r="P78" s="40">
        <v>3754</v>
      </c>
      <c r="Q78" s="40">
        <v>2716</v>
      </c>
      <c r="R78" s="40">
        <v>1359</v>
      </c>
      <c r="S78" s="40">
        <v>985</v>
      </c>
      <c r="T78" s="40">
        <v>683</v>
      </c>
      <c r="U78" s="40">
        <v>806</v>
      </c>
      <c r="V78" s="40">
        <v>319</v>
      </c>
      <c r="W78" s="40">
        <v>52</v>
      </c>
      <c r="X78" s="40">
        <v>4</v>
      </c>
    </row>
    <row r="79" spans="1:24" s="40" customFormat="1" ht="21.95" hidden="1" customHeight="1" x14ac:dyDescent="0.25">
      <c r="A79" s="23"/>
      <c r="B79" s="23"/>
      <c r="C79" s="38">
        <v>60803</v>
      </c>
      <c r="D79" s="40">
        <v>2838</v>
      </c>
      <c r="E79" s="40">
        <v>2644</v>
      </c>
      <c r="F79" s="40">
        <v>2823</v>
      </c>
      <c r="G79" s="40">
        <v>3626</v>
      </c>
      <c r="H79" s="40">
        <v>4430</v>
      </c>
      <c r="I79" s="40">
        <v>4472</v>
      </c>
      <c r="J79" s="40">
        <v>4488</v>
      </c>
      <c r="K79" s="40">
        <v>5208</v>
      </c>
      <c r="L79" s="40">
        <v>4435</v>
      </c>
      <c r="M79" s="40">
        <v>4633</v>
      </c>
      <c r="N79" s="40">
        <v>4879</v>
      </c>
      <c r="O79" s="40">
        <v>4764</v>
      </c>
      <c r="P79" s="40">
        <v>4158</v>
      </c>
      <c r="Q79" s="40">
        <v>3034</v>
      </c>
      <c r="R79" s="40">
        <v>1536</v>
      </c>
      <c r="S79" s="40">
        <v>1252</v>
      </c>
      <c r="T79" s="40">
        <v>822</v>
      </c>
      <c r="U79" s="40">
        <v>504</v>
      </c>
      <c r="V79" s="40">
        <v>199</v>
      </c>
      <c r="W79" s="40">
        <v>51</v>
      </c>
      <c r="X79" s="40">
        <v>7</v>
      </c>
    </row>
    <row r="80" spans="1:24" s="40" customFormat="1" ht="21.95" hidden="1" customHeight="1" x14ac:dyDescent="0.25">
      <c r="A80" s="23"/>
      <c r="B80" s="23"/>
      <c r="C80" s="38">
        <v>224219</v>
      </c>
      <c r="D80" s="40">
        <v>11918</v>
      </c>
      <c r="E80" s="40">
        <v>10913</v>
      </c>
      <c r="F80" s="40">
        <v>11333</v>
      </c>
      <c r="G80" s="40">
        <v>14344</v>
      </c>
      <c r="H80" s="40">
        <v>16321</v>
      </c>
      <c r="I80" s="40">
        <v>16984</v>
      </c>
      <c r="J80" s="40">
        <v>18371</v>
      </c>
      <c r="K80" s="40">
        <v>21871</v>
      </c>
      <c r="L80" s="40">
        <v>17843</v>
      </c>
      <c r="M80" s="40">
        <v>16530</v>
      </c>
      <c r="N80" s="40">
        <v>16084</v>
      </c>
      <c r="O80" s="40">
        <v>15494</v>
      </c>
      <c r="P80" s="40">
        <v>13481</v>
      </c>
      <c r="Q80" s="40">
        <v>9604</v>
      </c>
      <c r="R80" s="40">
        <v>4898</v>
      </c>
      <c r="S80" s="40">
        <v>3545</v>
      </c>
      <c r="T80" s="40">
        <v>2076</v>
      </c>
      <c r="U80" s="40">
        <v>1784</v>
      </c>
      <c r="V80" s="40">
        <v>684</v>
      </c>
      <c r="W80" s="40">
        <v>117</v>
      </c>
      <c r="X80" s="40">
        <v>24</v>
      </c>
    </row>
    <row r="81" spans="1:24" s="40" customFormat="1" ht="21.95" hidden="1" customHeight="1" x14ac:dyDescent="0.25">
      <c r="A81" s="23"/>
      <c r="B81" s="23"/>
      <c r="C81" s="38">
        <v>111472</v>
      </c>
      <c r="D81" s="40">
        <v>6186</v>
      </c>
      <c r="E81" s="40">
        <v>5616</v>
      </c>
      <c r="F81" s="40">
        <v>5991</v>
      </c>
      <c r="G81" s="40">
        <v>7564</v>
      </c>
      <c r="H81" s="40">
        <v>8493</v>
      </c>
      <c r="I81" s="40">
        <v>8818</v>
      </c>
      <c r="J81" s="40">
        <v>9229</v>
      </c>
      <c r="K81" s="40">
        <v>10951</v>
      </c>
      <c r="L81" s="40">
        <v>8914</v>
      </c>
      <c r="M81" s="40">
        <v>8110</v>
      </c>
      <c r="N81" s="40">
        <v>7658</v>
      </c>
      <c r="O81" s="40">
        <v>7219</v>
      </c>
      <c r="P81" s="40">
        <v>6131</v>
      </c>
      <c r="Q81" s="40">
        <v>4339</v>
      </c>
      <c r="R81" s="40">
        <v>2177</v>
      </c>
      <c r="S81" s="40">
        <v>1510</v>
      </c>
      <c r="T81" s="40">
        <v>934</v>
      </c>
      <c r="U81" s="40">
        <v>1142</v>
      </c>
      <c r="V81" s="40">
        <v>419</v>
      </c>
      <c r="W81" s="40">
        <v>58</v>
      </c>
      <c r="X81" s="40">
        <v>13</v>
      </c>
    </row>
    <row r="82" spans="1:24" s="40" customFormat="1" ht="21.95" hidden="1" customHeight="1" x14ac:dyDescent="0.25">
      <c r="A82" s="23"/>
      <c r="B82" s="1"/>
      <c r="C82" s="38">
        <v>112747</v>
      </c>
      <c r="D82" s="40">
        <v>5732</v>
      </c>
      <c r="E82" s="40">
        <v>5297</v>
      </c>
      <c r="F82" s="40">
        <v>5342</v>
      </c>
      <c r="G82" s="40">
        <v>6780</v>
      </c>
      <c r="H82" s="40">
        <v>7828</v>
      </c>
      <c r="I82" s="40">
        <v>8166</v>
      </c>
      <c r="J82" s="40">
        <v>9142</v>
      </c>
      <c r="K82" s="40">
        <v>10920</v>
      </c>
      <c r="L82" s="40">
        <v>8929</v>
      </c>
      <c r="M82" s="40">
        <v>8420</v>
      </c>
      <c r="N82" s="40">
        <v>8426</v>
      </c>
      <c r="O82" s="40">
        <v>8275</v>
      </c>
      <c r="P82" s="40">
        <v>7350</v>
      </c>
      <c r="Q82" s="40">
        <v>5265</v>
      </c>
      <c r="R82" s="40">
        <v>2721</v>
      </c>
      <c r="S82" s="40">
        <v>2035</v>
      </c>
      <c r="T82" s="40">
        <v>1142</v>
      </c>
      <c r="U82" s="40">
        <v>642</v>
      </c>
      <c r="V82" s="40">
        <v>265</v>
      </c>
      <c r="W82" s="40">
        <v>59</v>
      </c>
      <c r="X82" s="40">
        <v>11</v>
      </c>
    </row>
    <row r="83" spans="1:24" s="40" customFormat="1" ht="21.95" hidden="1" customHeight="1" x14ac:dyDescent="0.25">
      <c r="A83" s="290"/>
      <c r="B83" s="290"/>
      <c r="C83" s="290">
        <v>48953</v>
      </c>
      <c r="D83" s="40">
        <v>1922</v>
      </c>
      <c r="E83" s="40">
        <v>1835</v>
      </c>
      <c r="F83" s="40">
        <v>2241</v>
      </c>
      <c r="G83" s="40">
        <v>2982</v>
      </c>
      <c r="H83" s="40">
        <v>3799</v>
      </c>
      <c r="I83" s="40">
        <v>3672</v>
      </c>
      <c r="J83" s="40">
        <v>3331</v>
      </c>
      <c r="K83" s="40">
        <v>3464</v>
      </c>
      <c r="L83" s="40">
        <v>3156</v>
      </c>
      <c r="M83" s="40">
        <v>3455</v>
      </c>
      <c r="N83" s="40">
        <v>4067</v>
      </c>
      <c r="O83" s="40">
        <v>3944</v>
      </c>
      <c r="P83" s="40">
        <v>3171</v>
      </c>
      <c r="Q83" s="40">
        <v>2369</v>
      </c>
      <c r="R83" s="40">
        <v>1533</v>
      </c>
      <c r="S83" s="40">
        <v>1652</v>
      </c>
      <c r="T83" s="40">
        <v>1215</v>
      </c>
      <c r="U83" s="40">
        <v>778</v>
      </c>
      <c r="V83" s="40">
        <v>295</v>
      </c>
      <c r="W83" s="40">
        <v>66</v>
      </c>
      <c r="X83" s="40">
        <v>6</v>
      </c>
    </row>
    <row r="84" spans="1:24" s="40" customFormat="1" ht="21.95" hidden="1" customHeight="1" x14ac:dyDescent="0.25">
      <c r="A84" s="290"/>
      <c r="B84" s="290"/>
      <c r="C84" s="290">
        <v>26048</v>
      </c>
      <c r="D84" s="40">
        <v>1001</v>
      </c>
      <c r="E84" s="40">
        <v>972</v>
      </c>
      <c r="F84" s="40">
        <v>1211</v>
      </c>
      <c r="G84" s="40">
        <v>1512</v>
      </c>
      <c r="H84" s="40">
        <v>2011</v>
      </c>
      <c r="I84" s="40">
        <v>1962</v>
      </c>
      <c r="J84" s="40">
        <v>1798</v>
      </c>
      <c r="K84" s="40">
        <v>1844</v>
      </c>
      <c r="L84" s="40">
        <v>1642</v>
      </c>
      <c r="M84" s="40">
        <v>1840</v>
      </c>
      <c r="N84" s="40">
        <v>2285</v>
      </c>
      <c r="O84" s="40">
        <v>2274</v>
      </c>
      <c r="P84" s="40">
        <v>1754</v>
      </c>
      <c r="Q84" s="40">
        <v>1380</v>
      </c>
      <c r="R84" s="40">
        <v>772</v>
      </c>
      <c r="S84" s="40">
        <v>761</v>
      </c>
      <c r="T84" s="40">
        <v>545</v>
      </c>
      <c r="U84" s="40">
        <v>351</v>
      </c>
      <c r="V84" s="40">
        <v>114</v>
      </c>
      <c r="W84" s="40">
        <v>18</v>
      </c>
      <c r="X84" s="40">
        <v>1</v>
      </c>
    </row>
    <row r="85" spans="1:24" s="40" customFormat="1" ht="21.95" hidden="1" customHeight="1" x14ac:dyDescent="0.25">
      <c r="A85" s="290"/>
      <c r="B85" s="290"/>
      <c r="C85" s="290">
        <v>22905</v>
      </c>
      <c r="D85" s="40">
        <v>921</v>
      </c>
      <c r="E85" s="40">
        <v>863</v>
      </c>
      <c r="F85" s="40">
        <v>1030</v>
      </c>
      <c r="G85" s="40">
        <v>1470</v>
      </c>
      <c r="H85" s="40">
        <v>1788</v>
      </c>
      <c r="I85" s="40">
        <v>1710</v>
      </c>
      <c r="J85" s="40">
        <v>1533</v>
      </c>
      <c r="K85" s="40">
        <v>1620</v>
      </c>
      <c r="L85" s="40">
        <v>1514</v>
      </c>
      <c r="M85" s="40">
        <v>1615</v>
      </c>
      <c r="N85" s="40">
        <v>1782</v>
      </c>
      <c r="O85" s="40">
        <v>1670</v>
      </c>
      <c r="P85" s="40">
        <v>1417</v>
      </c>
      <c r="Q85" s="40">
        <v>989</v>
      </c>
      <c r="R85" s="40">
        <v>761</v>
      </c>
      <c r="S85" s="40">
        <v>891</v>
      </c>
      <c r="T85" s="40">
        <v>670</v>
      </c>
      <c r="U85" s="40">
        <v>427</v>
      </c>
      <c r="V85" s="40">
        <v>181</v>
      </c>
      <c r="W85" s="40">
        <v>48</v>
      </c>
      <c r="X85" s="40">
        <v>5</v>
      </c>
    </row>
    <row r="86" spans="1:24" s="40" customFormat="1" ht="21.95" hidden="1" customHeight="1" x14ac:dyDescent="0.25">
      <c r="A86" s="290"/>
      <c r="B86" s="290"/>
      <c r="C86" s="290">
        <v>66472</v>
      </c>
      <c r="D86" s="40">
        <v>3217</v>
      </c>
      <c r="E86" s="40">
        <v>2842</v>
      </c>
      <c r="F86" s="40">
        <v>3336</v>
      </c>
      <c r="G86" s="40">
        <v>4632</v>
      </c>
      <c r="H86" s="40">
        <v>5550</v>
      </c>
      <c r="I86" s="40">
        <v>5442</v>
      </c>
      <c r="J86" s="40">
        <v>4817</v>
      </c>
      <c r="K86" s="40">
        <v>5334</v>
      </c>
      <c r="L86" s="40">
        <v>4909</v>
      </c>
      <c r="M86" s="40">
        <v>4869</v>
      </c>
      <c r="N86" s="40">
        <v>5465</v>
      </c>
      <c r="O86" s="40">
        <v>4641</v>
      </c>
      <c r="P86" s="40">
        <v>3546</v>
      </c>
      <c r="Q86" s="40">
        <v>2425</v>
      </c>
      <c r="R86" s="40">
        <v>1587</v>
      </c>
      <c r="S86" s="40">
        <v>1611</v>
      </c>
      <c r="T86" s="40">
        <v>1209</v>
      </c>
      <c r="U86" s="40">
        <v>719</v>
      </c>
      <c r="V86" s="40">
        <v>255</v>
      </c>
      <c r="W86" s="40">
        <v>59</v>
      </c>
      <c r="X86" s="40">
        <v>7</v>
      </c>
    </row>
    <row r="87" spans="1:24" s="40" customFormat="1" ht="21.95" hidden="1" customHeight="1" x14ac:dyDescent="0.25">
      <c r="A87" s="290"/>
      <c r="B87" s="290"/>
      <c r="C87" s="290">
        <v>34609</v>
      </c>
      <c r="D87" s="40">
        <v>1619</v>
      </c>
      <c r="E87" s="40">
        <v>1465</v>
      </c>
      <c r="F87" s="40">
        <v>1765</v>
      </c>
      <c r="G87" s="40">
        <v>2432</v>
      </c>
      <c r="H87" s="40">
        <v>2931</v>
      </c>
      <c r="I87" s="40">
        <v>2854</v>
      </c>
      <c r="J87" s="40">
        <v>2440</v>
      </c>
      <c r="K87" s="40">
        <v>2651</v>
      </c>
      <c r="L87" s="40">
        <v>2483</v>
      </c>
      <c r="M87" s="40">
        <v>2539</v>
      </c>
      <c r="N87" s="40">
        <v>2985</v>
      </c>
      <c r="O87" s="40">
        <v>2648</v>
      </c>
      <c r="P87" s="40">
        <v>1986</v>
      </c>
      <c r="Q87" s="40">
        <v>1315</v>
      </c>
      <c r="R87" s="40">
        <v>803</v>
      </c>
      <c r="S87" s="40">
        <v>756</v>
      </c>
      <c r="T87" s="40">
        <v>501</v>
      </c>
      <c r="U87" s="40">
        <v>309</v>
      </c>
      <c r="V87" s="40">
        <v>104</v>
      </c>
      <c r="W87" s="40">
        <v>20</v>
      </c>
      <c r="X87" s="40">
        <v>3</v>
      </c>
    </row>
    <row r="88" spans="1:24" s="40" customFormat="1" ht="21.95" hidden="1" customHeight="1" x14ac:dyDescent="0.25">
      <c r="A88" s="290"/>
      <c r="B88" s="290"/>
      <c r="C88" s="290">
        <v>31863</v>
      </c>
      <c r="D88" s="40">
        <v>1598</v>
      </c>
      <c r="E88" s="40">
        <v>1377</v>
      </c>
      <c r="F88" s="40">
        <v>1571</v>
      </c>
      <c r="G88" s="40">
        <v>2200</v>
      </c>
      <c r="H88" s="40">
        <v>2619</v>
      </c>
      <c r="I88" s="40">
        <v>2588</v>
      </c>
      <c r="J88" s="40">
        <v>2377</v>
      </c>
      <c r="K88" s="40">
        <v>2683</v>
      </c>
      <c r="L88" s="40">
        <v>2426</v>
      </c>
      <c r="M88" s="40">
        <v>2330</v>
      </c>
      <c r="N88" s="40">
        <v>2480</v>
      </c>
      <c r="O88" s="40">
        <v>1993</v>
      </c>
      <c r="P88" s="40">
        <v>1560</v>
      </c>
      <c r="Q88" s="40">
        <v>1110</v>
      </c>
      <c r="R88" s="40">
        <v>784</v>
      </c>
      <c r="S88" s="40">
        <v>855</v>
      </c>
      <c r="T88" s="40">
        <v>708</v>
      </c>
      <c r="U88" s="40">
        <v>410</v>
      </c>
      <c r="V88" s="40">
        <v>151</v>
      </c>
      <c r="W88" s="40">
        <v>39</v>
      </c>
      <c r="X88" s="40">
        <v>4</v>
      </c>
    </row>
    <row r="89" spans="1:24" s="40" customFormat="1" ht="21.95" hidden="1" customHeight="1" x14ac:dyDescent="0.25">
      <c r="A89" s="290"/>
      <c r="B89" s="290"/>
      <c r="C89" s="290">
        <v>11505</v>
      </c>
      <c r="D89" s="40">
        <v>821</v>
      </c>
      <c r="E89" s="40">
        <v>506</v>
      </c>
      <c r="F89" s="40">
        <v>509</v>
      </c>
      <c r="G89" s="40">
        <v>689</v>
      </c>
      <c r="H89" s="40">
        <v>872</v>
      </c>
      <c r="I89" s="40">
        <v>850</v>
      </c>
      <c r="J89" s="40">
        <v>830</v>
      </c>
      <c r="K89" s="40">
        <v>865</v>
      </c>
      <c r="L89" s="40">
        <v>837</v>
      </c>
      <c r="M89" s="40">
        <v>908</v>
      </c>
      <c r="N89" s="40">
        <v>835</v>
      </c>
      <c r="O89" s="40">
        <v>870</v>
      </c>
      <c r="P89" s="40">
        <v>769</v>
      </c>
      <c r="Q89" s="40">
        <v>548</v>
      </c>
      <c r="R89" s="40">
        <v>273</v>
      </c>
      <c r="S89" s="40">
        <v>252</v>
      </c>
      <c r="T89" s="40">
        <v>150</v>
      </c>
      <c r="U89" s="40">
        <v>85</v>
      </c>
      <c r="V89" s="40">
        <v>30</v>
      </c>
      <c r="W89" s="40">
        <v>5</v>
      </c>
      <c r="X89" s="40">
        <v>1</v>
      </c>
    </row>
    <row r="90" spans="1:24" s="40" customFormat="1" ht="21.95" hidden="1" customHeight="1" x14ac:dyDescent="0.25">
      <c r="A90" s="290"/>
      <c r="B90" s="290"/>
      <c r="C90" s="290">
        <v>6248</v>
      </c>
      <c r="D90" s="40">
        <v>405</v>
      </c>
      <c r="E90" s="40">
        <v>254</v>
      </c>
      <c r="F90" s="40">
        <v>267</v>
      </c>
      <c r="G90" s="40">
        <v>349</v>
      </c>
      <c r="H90" s="40">
        <v>435</v>
      </c>
      <c r="I90" s="40">
        <v>458</v>
      </c>
      <c r="J90" s="40">
        <v>469</v>
      </c>
      <c r="K90" s="40">
        <v>484</v>
      </c>
      <c r="L90" s="40">
        <v>480</v>
      </c>
      <c r="M90" s="40">
        <v>521</v>
      </c>
      <c r="N90" s="40">
        <v>492</v>
      </c>
      <c r="O90" s="40">
        <v>490</v>
      </c>
      <c r="P90" s="40">
        <v>445</v>
      </c>
      <c r="Q90" s="40">
        <v>296</v>
      </c>
      <c r="R90" s="40">
        <v>146</v>
      </c>
      <c r="S90" s="40">
        <v>132</v>
      </c>
      <c r="T90" s="40">
        <v>72</v>
      </c>
      <c r="U90" s="40">
        <v>38</v>
      </c>
      <c r="V90" s="40">
        <v>14</v>
      </c>
      <c r="W90" s="40">
        <v>1</v>
      </c>
      <c r="X90" s="40" t="s">
        <v>23</v>
      </c>
    </row>
    <row r="91" spans="1:24" s="40" customFormat="1" ht="21.95" hidden="1" customHeight="1" x14ac:dyDescent="0.25">
      <c r="A91" s="290"/>
      <c r="B91" s="290"/>
      <c r="C91" s="290">
        <v>5257</v>
      </c>
      <c r="D91" s="40">
        <v>416</v>
      </c>
      <c r="E91" s="40">
        <v>252</v>
      </c>
      <c r="F91" s="40">
        <v>242</v>
      </c>
      <c r="G91" s="40">
        <v>340</v>
      </c>
      <c r="H91" s="40">
        <v>437</v>
      </c>
      <c r="I91" s="40">
        <v>392</v>
      </c>
      <c r="J91" s="40">
        <v>361</v>
      </c>
      <c r="K91" s="40">
        <v>381</v>
      </c>
      <c r="L91" s="40">
        <v>357</v>
      </c>
      <c r="M91" s="40">
        <v>387</v>
      </c>
      <c r="N91" s="40">
        <v>343</v>
      </c>
      <c r="O91" s="40">
        <v>380</v>
      </c>
      <c r="P91" s="40">
        <v>324</v>
      </c>
      <c r="Q91" s="40">
        <v>252</v>
      </c>
      <c r="R91" s="40">
        <v>127</v>
      </c>
      <c r="S91" s="40">
        <v>120</v>
      </c>
      <c r="T91" s="40">
        <v>78</v>
      </c>
      <c r="U91" s="40">
        <v>47</v>
      </c>
      <c r="V91" s="40">
        <v>16</v>
      </c>
      <c r="W91" s="40">
        <v>4</v>
      </c>
      <c r="X91" s="40">
        <v>1</v>
      </c>
    </row>
    <row r="92" spans="1:24" s="40" customFormat="1" ht="21.95" customHeight="1" x14ac:dyDescent="0.25">
      <c r="A92" s="290"/>
      <c r="B92" s="290"/>
      <c r="C92" s="290"/>
    </row>
    <row r="93" spans="1:24" s="40" customFormat="1" ht="21.95" customHeight="1" x14ac:dyDescent="0.25">
      <c r="A93" s="290"/>
      <c r="B93" s="290"/>
      <c r="C93" s="290"/>
    </row>
    <row r="94" spans="1:24" s="40" customFormat="1" ht="21.95" customHeight="1" x14ac:dyDescent="0.25">
      <c r="A94" s="290"/>
      <c r="B94" s="290"/>
      <c r="C94" s="290"/>
    </row>
    <row r="95" spans="1:24" s="40" customFormat="1" ht="21.95" customHeight="1" x14ac:dyDescent="0.25">
      <c r="A95" s="290"/>
      <c r="B95" s="290"/>
      <c r="C95" s="290"/>
    </row>
    <row r="96" spans="1:24" s="40" customFormat="1" ht="21.95" customHeight="1" x14ac:dyDescent="0.25">
      <c r="A96" s="23"/>
      <c r="B96" s="23"/>
      <c r="C96" s="38"/>
    </row>
    <row r="97" spans="1:3" s="40" customFormat="1" ht="21.95" customHeight="1" x14ac:dyDescent="0.25">
      <c r="A97" s="23"/>
      <c r="B97" s="23"/>
      <c r="C97" s="38"/>
    </row>
    <row r="98" spans="1:3" s="40" customFormat="1" ht="21.95" customHeight="1" x14ac:dyDescent="0.25">
      <c r="A98" s="23"/>
      <c r="B98" s="23"/>
      <c r="C98" s="38"/>
    </row>
    <row r="99" spans="1:3" s="40" customFormat="1" ht="21.95" customHeight="1" x14ac:dyDescent="0.25">
      <c r="A99" s="23"/>
      <c r="B99" s="23"/>
      <c r="C99" s="38"/>
    </row>
    <row r="100" spans="1:3" s="40" customFormat="1" ht="21.95" customHeight="1" x14ac:dyDescent="0.25">
      <c r="A100" s="23"/>
      <c r="B100" s="23"/>
      <c r="C100" s="38"/>
    </row>
    <row r="101" spans="1:3" s="40" customFormat="1" ht="21.95" customHeight="1" x14ac:dyDescent="0.25">
      <c r="A101" s="23"/>
      <c r="B101" s="23"/>
      <c r="C101" s="38"/>
    </row>
    <row r="102" spans="1:3" s="40" customFormat="1" ht="21.95" customHeight="1" x14ac:dyDescent="0.25">
      <c r="A102" s="23"/>
      <c r="B102" s="23"/>
      <c r="C102" s="38"/>
    </row>
    <row r="103" spans="1:3" s="40" customFormat="1" ht="21.95" customHeight="1" x14ac:dyDescent="0.25">
      <c r="A103" s="23"/>
      <c r="B103" s="23"/>
      <c r="C103" s="38"/>
    </row>
    <row r="104" spans="1:3" s="40" customFormat="1" ht="21.95" customHeight="1" x14ac:dyDescent="0.25">
      <c r="A104" s="23"/>
      <c r="B104" s="23"/>
      <c r="C104" s="38"/>
    </row>
    <row r="105" spans="1:3" s="40" customFormat="1" ht="21.95" customHeight="1" x14ac:dyDescent="0.25">
      <c r="A105" s="23"/>
      <c r="B105" s="23"/>
      <c r="C105" s="38"/>
    </row>
    <row r="106" spans="1:3" s="40" customFormat="1" ht="21.95" customHeight="1" x14ac:dyDescent="0.25">
      <c r="A106" s="23"/>
      <c r="B106" s="23"/>
      <c r="C106" s="38"/>
    </row>
    <row r="107" spans="1:3" s="40" customFormat="1" ht="21.95" customHeight="1" x14ac:dyDescent="0.25">
      <c r="A107" s="23"/>
      <c r="B107" s="23"/>
      <c r="C107" s="38"/>
    </row>
    <row r="108" spans="1:3" s="40" customFormat="1" ht="21.95" customHeight="1" x14ac:dyDescent="0.25">
      <c r="A108" s="23"/>
      <c r="B108" s="23"/>
      <c r="C108" s="38"/>
    </row>
    <row r="109" spans="1:3" s="40" customFormat="1" ht="21.95" customHeight="1" x14ac:dyDescent="0.25">
      <c r="A109" s="23"/>
      <c r="B109" s="23"/>
      <c r="C109" s="38"/>
    </row>
    <row r="110" spans="1:3" s="40" customFormat="1" ht="21.95" customHeight="1" x14ac:dyDescent="0.25">
      <c r="A110" s="23"/>
      <c r="B110" s="23"/>
      <c r="C110" s="38"/>
    </row>
    <row r="111" spans="1:3" s="40" customFormat="1" ht="21.95" customHeight="1" x14ac:dyDescent="0.25">
      <c r="A111" s="23"/>
      <c r="B111" s="23"/>
      <c r="C111" s="38"/>
    </row>
    <row r="112" spans="1:3" s="40" customFormat="1" ht="21.95" customHeight="1" x14ac:dyDescent="0.25">
      <c r="A112" s="23"/>
      <c r="B112" s="23"/>
      <c r="C112" s="38"/>
    </row>
    <row r="113" spans="1:3" s="40" customFormat="1" ht="21.95" customHeight="1" x14ac:dyDescent="0.25">
      <c r="A113" s="23"/>
      <c r="B113" s="23"/>
      <c r="C113" s="38"/>
    </row>
    <row r="114" spans="1:3" s="40" customFormat="1" ht="21.95" customHeight="1" x14ac:dyDescent="0.25">
      <c r="A114" s="23"/>
      <c r="B114" s="23"/>
      <c r="C114" s="38"/>
    </row>
    <row r="115" spans="1:3" s="40" customFormat="1" ht="21.95" customHeight="1" x14ac:dyDescent="0.25">
      <c r="A115" s="23"/>
      <c r="B115" s="23"/>
      <c r="C115" s="38"/>
    </row>
    <row r="116" spans="1:3" s="40" customFormat="1" ht="21.95" customHeight="1" x14ac:dyDescent="0.25">
      <c r="A116" s="23"/>
      <c r="B116" s="23"/>
      <c r="C116" s="38"/>
    </row>
    <row r="117" spans="1:3" s="40" customFormat="1" ht="21.95" customHeight="1" x14ac:dyDescent="0.25">
      <c r="A117" s="23"/>
      <c r="B117" s="23"/>
      <c r="C117" s="38"/>
    </row>
    <row r="118" spans="1:3" s="40" customFormat="1" ht="21.95" customHeight="1" x14ac:dyDescent="0.25">
      <c r="A118" s="23"/>
      <c r="B118" s="23"/>
      <c r="C118" s="38"/>
    </row>
    <row r="119" spans="1:3" s="40" customFormat="1" ht="21.95" customHeight="1" x14ac:dyDescent="0.25">
      <c r="A119" s="23"/>
      <c r="B119" s="23"/>
      <c r="C119" s="38"/>
    </row>
    <row r="120" spans="1:3" s="40" customFormat="1" ht="21.95" customHeight="1" x14ac:dyDescent="0.25">
      <c r="A120" s="23"/>
      <c r="B120" s="23"/>
      <c r="C120" s="38"/>
    </row>
    <row r="121" spans="1:3" s="40" customFormat="1" ht="21.95" customHeight="1" x14ac:dyDescent="0.25">
      <c r="A121" s="23"/>
      <c r="B121" s="23"/>
      <c r="C121" s="38"/>
    </row>
    <row r="122" spans="1:3" s="40" customFormat="1" ht="21.95" customHeight="1" x14ac:dyDescent="0.25">
      <c r="A122" s="23"/>
      <c r="B122" s="23"/>
      <c r="C122" s="38"/>
    </row>
    <row r="123" spans="1:3" s="40" customFormat="1" ht="21.95" customHeight="1" x14ac:dyDescent="0.25">
      <c r="A123" s="23"/>
      <c r="B123" s="23"/>
      <c r="C123" s="38"/>
    </row>
    <row r="124" spans="1:3" s="40" customFormat="1" ht="21.95" customHeight="1" x14ac:dyDescent="0.25">
      <c r="A124" s="23"/>
      <c r="B124" s="23"/>
      <c r="C124" s="38"/>
    </row>
    <row r="125" spans="1:3" s="40" customFormat="1" ht="21.95" customHeight="1" x14ac:dyDescent="0.25">
      <c r="A125" s="23"/>
      <c r="B125" s="23"/>
      <c r="C125" s="38"/>
    </row>
    <row r="126" spans="1:3" s="40" customFormat="1" ht="21.95" customHeight="1" x14ac:dyDescent="0.25">
      <c r="A126" s="23"/>
      <c r="B126" s="23"/>
      <c r="C126" s="38"/>
    </row>
    <row r="127" spans="1:3" s="40" customFormat="1" ht="21.95" customHeight="1" x14ac:dyDescent="0.25">
      <c r="A127" s="23"/>
      <c r="B127" s="23"/>
      <c r="C127" s="38"/>
    </row>
    <row r="128" spans="1:3" s="40" customFormat="1" ht="21.95" customHeight="1" x14ac:dyDescent="0.25">
      <c r="A128" s="23"/>
      <c r="B128" s="1"/>
      <c r="C128" s="38"/>
    </row>
    <row r="129" spans="1:3" s="40" customFormat="1" ht="21.95" customHeight="1" x14ac:dyDescent="0.25">
      <c r="A129" s="23"/>
      <c r="B129" s="1"/>
      <c r="C129" s="38"/>
    </row>
    <row r="130" spans="1:3" s="40" customFormat="1" ht="21.95" customHeight="1" x14ac:dyDescent="0.25">
      <c r="A130" s="23"/>
      <c r="B130" s="23"/>
      <c r="C130" s="38"/>
    </row>
    <row r="131" spans="1:3" s="40" customFormat="1" ht="21.95" customHeight="1" x14ac:dyDescent="0.25">
      <c r="A131" s="23"/>
      <c r="B131" s="1"/>
      <c r="C131" s="38"/>
    </row>
    <row r="132" spans="1:3" s="40" customFormat="1" ht="21.95" customHeight="1" x14ac:dyDescent="0.25">
      <c r="A132" s="23"/>
      <c r="B132" s="1"/>
      <c r="C132" s="38"/>
    </row>
    <row r="133" spans="1:3" s="40" customFormat="1" ht="21.95" customHeight="1" x14ac:dyDescent="0.25">
      <c r="A133" s="23"/>
      <c r="B133" s="1"/>
      <c r="C133" s="38"/>
    </row>
    <row r="134" spans="1:3" s="40" customFormat="1" ht="21.95" customHeight="1" x14ac:dyDescent="0.25">
      <c r="A134" s="1"/>
      <c r="B134" s="1"/>
      <c r="C134" s="38"/>
    </row>
    <row r="135" spans="1:3" s="40" customFormat="1" ht="21.95" customHeight="1" thickBot="1" x14ac:dyDescent="0.3">
      <c r="A135" s="29"/>
      <c r="B135" s="5"/>
      <c r="C135" s="38"/>
    </row>
    <row r="136" spans="1:3" s="40" customFormat="1" ht="21.95" customHeight="1" x14ac:dyDescent="0.25">
      <c r="A136" s="290"/>
      <c r="B136" s="290"/>
      <c r="C136" s="290"/>
    </row>
    <row r="137" spans="1:3" s="40" customFormat="1" ht="21.95" customHeight="1" x14ac:dyDescent="0.25">
      <c r="A137" s="290"/>
      <c r="B137" s="290"/>
      <c r="C137" s="290"/>
    </row>
    <row r="138" spans="1:3" s="40" customFormat="1" ht="21.95" customHeight="1" x14ac:dyDescent="0.25">
      <c r="A138" s="290"/>
      <c r="B138" s="290"/>
      <c r="C138" s="290"/>
    </row>
    <row r="139" spans="1:3" s="40" customFormat="1" ht="21.95" customHeight="1" x14ac:dyDescent="0.25">
      <c r="A139" s="290"/>
      <c r="B139" s="290"/>
      <c r="C139" s="290"/>
    </row>
    <row r="140" spans="1:3" s="40" customFormat="1" ht="21.95" customHeight="1" x14ac:dyDescent="0.25">
      <c r="A140" s="290"/>
      <c r="B140" s="290"/>
      <c r="C140" s="290"/>
    </row>
    <row r="141" spans="1:3" s="40" customFormat="1" ht="21.95" customHeight="1" x14ac:dyDescent="0.25">
      <c r="A141" s="290"/>
      <c r="B141" s="290"/>
      <c r="C141" s="290"/>
    </row>
    <row r="142" spans="1:3" s="40" customFormat="1" ht="21.95" customHeight="1" x14ac:dyDescent="0.25">
      <c r="A142" s="290"/>
      <c r="B142" s="290"/>
      <c r="C142" s="290"/>
    </row>
    <row r="143" spans="1:3" s="40" customFormat="1" ht="21.95" customHeight="1" x14ac:dyDescent="0.25">
      <c r="A143" s="23"/>
      <c r="B143" s="23"/>
      <c r="C143" s="38"/>
    </row>
    <row r="144" spans="1:3" s="40" customFormat="1" ht="21.95" customHeight="1" x14ac:dyDescent="0.25">
      <c r="A144" s="23"/>
      <c r="B144" s="23"/>
      <c r="C144" s="38"/>
    </row>
    <row r="145" spans="1:3" s="40" customFormat="1" ht="21.95" customHeight="1" x14ac:dyDescent="0.25">
      <c r="A145" s="23"/>
      <c r="B145" s="23"/>
      <c r="C145" s="38"/>
    </row>
    <row r="146" spans="1:3" s="40" customFormat="1" ht="21.95" customHeight="1" x14ac:dyDescent="0.25">
      <c r="A146" s="23"/>
      <c r="B146" s="23"/>
      <c r="C146" s="38"/>
    </row>
    <row r="147" spans="1:3" s="40" customFormat="1" ht="21.95" customHeight="1" x14ac:dyDescent="0.25">
      <c r="A147" s="23"/>
      <c r="B147" s="23"/>
      <c r="C147" s="38"/>
    </row>
    <row r="148" spans="1:3" s="40" customFormat="1" ht="21.95" customHeight="1" x14ac:dyDescent="0.25">
      <c r="A148" s="23"/>
      <c r="B148" s="23"/>
      <c r="C148" s="38"/>
    </row>
    <row r="149" spans="1:3" s="40" customFormat="1" ht="21.95" customHeight="1" x14ac:dyDescent="0.25">
      <c r="A149" s="23"/>
      <c r="B149" s="23"/>
      <c r="C149" s="38"/>
    </row>
    <row r="150" spans="1:3" s="40" customFormat="1" ht="21.95" customHeight="1" x14ac:dyDescent="0.25">
      <c r="A150" s="23"/>
      <c r="B150" s="23"/>
      <c r="C150" s="38"/>
    </row>
    <row r="151" spans="1:3" s="40" customFormat="1" ht="21.95" customHeight="1" x14ac:dyDescent="0.25">
      <c r="A151" s="23"/>
      <c r="B151" s="23"/>
      <c r="C151" s="38"/>
    </row>
    <row r="152" spans="1:3" s="40" customFormat="1" ht="21.95" customHeight="1" x14ac:dyDescent="0.25">
      <c r="A152" s="23"/>
      <c r="B152" s="23"/>
      <c r="C152" s="38"/>
    </row>
    <row r="153" spans="1:3" s="40" customFormat="1" ht="21.95" customHeight="1" x14ac:dyDescent="0.25">
      <c r="A153" s="23"/>
      <c r="B153" s="23"/>
      <c r="C153" s="38"/>
    </row>
    <row r="154" spans="1:3" s="40" customFormat="1" ht="21.95" customHeight="1" x14ac:dyDescent="0.25">
      <c r="A154" s="23"/>
      <c r="B154" s="23"/>
      <c r="C154" s="38"/>
    </row>
    <row r="155" spans="1:3" s="40" customFormat="1" ht="21.95" customHeight="1" x14ac:dyDescent="0.25">
      <c r="A155" s="23"/>
      <c r="B155" s="23"/>
      <c r="C155" s="38"/>
    </row>
    <row r="156" spans="1:3" s="40" customFormat="1" ht="21.95" customHeight="1" x14ac:dyDescent="0.25">
      <c r="A156" s="23"/>
      <c r="B156" s="23"/>
      <c r="C156" s="38"/>
    </row>
    <row r="157" spans="1:3" s="40" customFormat="1" ht="21.95" customHeight="1" x14ac:dyDescent="0.25">
      <c r="A157" s="23"/>
      <c r="B157" s="23"/>
      <c r="C157" s="38"/>
    </row>
    <row r="158" spans="1:3" s="40" customFormat="1" ht="21.95" customHeight="1" x14ac:dyDescent="0.25">
      <c r="A158" s="23"/>
      <c r="B158" s="23"/>
      <c r="C158" s="38"/>
    </row>
    <row r="159" spans="1:3" s="40" customFormat="1" ht="21.95" customHeight="1" x14ac:dyDescent="0.25">
      <c r="A159" s="23"/>
      <c r="B159" s="23"/>
      <c r="C159" s="38"/>
    </row>
    <row r="160" spans="1:3" s="40" customFormat="1" ht="21.95" customHeight="1" x14ac:dyDescent="0.25">
      <c r="A160" s="23"/>
      <c r="B160" s="23"/>
      <c r="C160" s="38"/>
    </row>
    <row r="161" spans="1:3" s="40" customFormat="1" ht="21.95" customHeight="1" x14ac:dyDescent="0.25">
      <c r="A161" s="23"/>
      <c r="B161" s="23"/>
      <c r="C161" s="38"/>
    </row>
    <row r="162" spans="1:3" s="40" customFormat="1" ht="21.95" customHeight="1" x14ac:dyDescent="0.25">
      <c r="A162" s="23"/>
      <c r="B162" s="23"/>
      <c r="C162" s="38"/>
    </row>
    <row r="163" spans="1:3" s="40" customFormat="1" ht="21.95" customHeight="1" x14ac:dyDescent="0.25">
      <c r="A163" s="23"/>
      <c r="B163" s="23"/>
      <c r="C163" s="38"/>
    </row>
    <row r="164" spans="1:3" s="40" customFormat="1" ht="21.95" customHeight="1" x14ac:dyDescent="0.25">
      <c r="A164" s="23"/>
      <c r="B164" s="23"/>
      <c r="C164" s="38"/>
    </row>
    <row r="165" spans="1:3" s="40" customFormat="1" ht="21.95" customHeight="1" x14ac:dyDescent="0.25">
      <c r="A165" s="23"/>
      <c r="B165" s="23"/>
      <c r="C165" s="38"/>
    </row>
    <row r="166" spans="1:3" s="40" customFormat="1" ht="21.95" customHeight="1" x14ac:dyDescent="0.25">
      <c r="A166" s="23"/>
      <c r="B166" s="23"/>
      <c r="C166" s="38"/>
    </row>
    <row r="167" spans="1:3" s="40" customFormat="1" ht="21.95" customHeight="1" x14ac:dyDescent="0.25">
      <c r="A167" s="23"/>
      <c r="B167" s="23"/>
      <c r="C167" s="38"/>
    </row>
    <row r="168" spans="1:3" s="40" customFormat="1" ht="21.95" customHeight="1" x14ac:dyDescent="0.25">
      <c r="A168" s="23"/>
      <c r="B168" s="23"/>
      <c r="C168" s="38"/>
    </row>
    <row r="169" spans="1:3" s="40" customFormat="1" ht="21.95" customHeight="1" x14ac:dyDescent="0.25">
      <c r="A169" s="23"/>
      <c r="B169" s="23"/>
      <c r="C169" s="38"/>
    </row>
    <row r="170" spans="1:3" s="40" customFormat="1" ht="21.95" customHeight="1" x14ac:dyDescent="0.25">
      <c r="A170" s="23"/>
      <c r="B170" s="23"/>
      <c r="C170" s="38"/>
    </row>
    <row r="171" spans="1:3" s="40" customFormat="1" ht="21.95" customHeight="1" x14ac:dyDescent="0.25">
      <c r="A171" s="23"/>
      <c r="B171" s="23"/>
      <c r="C171" s="38"/>
    </row>
    <row r="172" spans="1:3" s="40" customFormat="1" ht="21.95" customHeight="1" x14ac:dyDescent="0.25">
      <c r="A172" s="23"/>
      <c r="B172" s="23"/>
      <c r="C172" s="38"/>
    </row>
    <row r="173" spans="1:3" s="40" customFormat="1" ht="21.95" customHeight="1" x14ac:dyDescent="0.25">
      <c r="A173" s="23"/>
      <c r="B173" s="23"/>
      <c r="C173" s="38"/>
    </row>
    <row r="174" spans="1:3" s="40" customFormat="1" ht="21.95" customHeight="1" x14ac:dyDescent="0.25">
      <c r="A174" s="23"/>
      <c r="B174" s="1"/>
      <c r="C174" s="38"/>
    </row>
    <row r="175" spans="1:3" s="40" customFormat="1" ht="21.95" customHeight="1" x14ac:dyDescent="0.25">
      <c r="A175" s="23"/>
      <c r="B175" s="1"/>
      <c r="C175" s="38"/>
    </row>
    <row r="176" spans="1:3" s="40" customFormat="1" ht="21.95" customHeight="1" x14ac:dyDescent="0.25">
      <c r="A176" s="23"/>
      <c r="B176" s="23"/>
      <c r="C176" s="38"/>
    </row>
    <row r="177" spans="1:3" s="40" customFormat="1" ht="21.95" customHeight="1" x14ac:dyDescent="0.25">
      <c r="A177" s="23"/>
      <c r="B177" s="1"/>
      <c r="C177" s="38"/>
    </row>
    <row r="178" spans="1:3" s="40" customFormat="1" ht="21.95" customHeight="1" x14ac:dyDescent="0.25">
      <c r="A178" s="23"/>
      <c r="B178" s="1"/>
      <c r="C178" s="38"/>
    </row>
    <row r="179" spans="1:3" s="40" customFormat="1" ht="21.95" customHeight="1" x14ac:dyDescent="0.25">
      <c r="A179" s="23"/>
      <c r="B179" s="1"/>
      <c r="C179" s="38"/>
    </row>
    <row r="180" spans="1:3" s="40" customFormat="1" ht="21.95" customHeight="1" x14ac:dyDescent="0.25">
      <c r="A180" s="1"/>
      <c r="B180" s="1"/>
      <c r="C180" s="38"/>
    </row>
    <row r="181" spans="1:3" s="40" customFormat="1" ht="21.95" customHeight="1" x14ac:dyDescent="0.25">
      <c r="A181" s="29"/>
      <c r="B181" s="5"/>
      <c r="C181" s="38"/>
    </row>
    <row r="182" spans="1:3" s="40" customFormat="1" ht="21.95" customHeight="1" x14ac:dyDescent="0.25">
      <c r="A182" s="38"/>
      <c r="B182" s="38"/>
      <c r="C182" s="38"/>
    </row>
    <row r="183" spans="1:3" s="40" customFormat="1" ht="21.95" customHeight="1" x14ac:dyDescent="0.25">
      <c r="A183" s="37"/>
      <c r="B183" s="39" t="s">
        <v>65</v>
      </c>
      <c r="C183" s="38"/>
    </row>
    <row r="184" spans="1:3" s="40" customFormat="1" ht="21.95" customHeight="1" x14ac:dyDescent="0.25">
      <c r="A184" s="41" t="s">
        <v>38</v>
      </c>
      <c r="B184" s="42" t="s">
        <v>39</v>
      </c>
      <c r="C184" s="38"/>
    </row>
    <row r="185" spans="1:3" s="40" customFormat="1" ht="21.95" customHeight="1" x14ac:dyDescent="0.25">
      <c r="A185" s="43" t="s">
        <v>61</v>
      </c>
      <c r="B185" s="44" t="s">
        <v>66</v>
      </c>
      <c r="C185" s="38"/>
    </row>
    <row r="186" spans="1:3" s="40" customFormat="1" ht="21.95" customHeight="1" x14ac:dyDescent="0.25">
      <c r="A186" s="24"/>
      <c r="B186" s="24"/>
      <c r="C186" s="38"/>
    </row>
    <row r="187" spans="1:3" s="40" customFormat="1" ht="21.95" customHeight="1" x14ac:dyDescent="0.25">
      <c r="A187" s="23"/>
      <c r="B187" s="23"/>
      <c r="C187" s="38"/>
    </row>
    <row r="188" spans="1:3" s="40" customFormat="1" ht="21.95" customHeight="1" x14ac:dyDescent="0.25">
      <c r="A188" s="23"/>
      <c r="B188" s="23"/>
      <c r="C188" s="38"/>
    </row>
    <row r="189" spans="1:3" s="40" customFormat="1" ht="21.95" customHeight="1" x14ac:dyDescent="0.25">
      <c r="A189" s="23"/>
      <c r="B189" s="23"/>
      <c r="C189" s="38"/>
    </row>
    <row r="190" spans="1:3" s="40" customFormat="1" ht="21.95" customHeight="1" x14ac:dyDescent="0.25">
      <c r="A190" s="23"/>
      <c r="B190" s="23"/>
      <c r="C190" s="38"/>
    </row>
    <row r="191" spans="1:3" s="40" customFormat="1" ht="21.95" customHeight="1" x14ac:dyDescent="0.25">
      <c r="A191" s="23"/>
      <c r="B191" s="23"/>
      <c r="C191" s="38"/>
    </row>
    <row r="192" spans="1:3" s="40" customFormat="1" ht="21.95" customHeight="1" x14ac:dyDescent="0.25">
      <c r="A192" s="23"/>
      <c r="B192" s="23"/>
      <c r="C192" s="38"/>
    </row>
    <row r="193" spans="1:3" s="40" customFormat="1" ht="21.95" customHeight="1" x14ac:dyDescent="0.25">
      <c r="A193" s="23"/>
      <c r="B193" s="23"/>
      <c r="C193" s="38"/>
    </row>
    <row r="194" spans="1:3" s="40" customFormat="1" ht="21.95" customHeight="1" x14ac:dyDescent="0.25">
      <c r="A194" s="23"/>
      <c r="B194" s="23"/>
      <c r="C194" s="38"/>
    </row>
    <row r="195" spans="1:3" s="40" customFormat="1" ht="21.95" customHeight="1" x14ac:dyDescent="0.25">
      <c r="A195" s="23"/>
      <c r="B195" s="23"/>
      <c r="C195" s="38"/>
    </row>
    <row r="196" spans="1:3" s="40" customFormat="1" ht="21.95" customHeight="1" x14ac:dyDescent="0.25">
      <c r="A196" s="23"/>
      <c r="B196" s="23"/>
      <c r="C196" s="38"/>
    </row>
    <row r="197" spans="1:3" s="40" customFormat="1" ht="21.95" customHeight="1" x14ac:dyDescent="0.25">
      <c r="A197" s="23"/>
      <c r="B197" s="23"/>
      <c r="C197" s="38"/>
    </row>
    <row r="198" spans="1:3" s="40" customFormat="1" ht="21.95" customHeight="1" x14ac:dyDescent="0.25">
      <c r="A198" s="23"/>
      <c r="B198" s="23"/>
      <c r="C198" s="38"/>
    </row>
    <row r="199" spans="1:3" s="40" customFormat="1" ht="21.95" customHeight="1" x14ac:dyDescent="0.25">
      <c r="A199" s="23"/>
      <c r="B199" s="23"/>
      <c r="C199" s="38"/>
    </row>
    <row r="200" spans="1:3" s="40" customFormat="1" ht="21.95" customHeight="1" x14ac:dyDescent="0.25">
      <c r="A200" s="23"/>
      <c r="B200" s="23"/>
      <c r="C200" s="38"/>
    </row>
    <row r="201" spans="1:3" s="40" customFormat="1" ht="21.95" customHeight="1" x14ac:dyDescent="0.25">
      <c r="A201" s="23"/>
      <c r="B201" s="23"/>
      <c r="C201" s="38"/>
    </row>
    <row r="202" spans="1:3" s="40" customFormat="1" ht="21.95" customHeight="1" x14ac:dyDescent="0.25">
      <c r="A202" s="23"/>
      <c r="B202" s="23"/>
      <c r="C202" s="38"/>
    </row>
    <row r="203" spans="1:3" s="40" customFormat="1" ht="21.95" customHeight="1" x14ac:dyDescent="0.25">
      <c r="A203" s="23"/>
      <c r="B203" s="23"/>
      <c r="C203" s="38"/>
    </row>
    <row r="204" spans="1:3" s="40" customFormat="1" ht="21.95" customHeight="1" x14ac:dyDescent="0.25">
      <c r="A204" s="23"/>
      <c r="B204" s="23"/>
      <c r="C204" s="38"/>
    </row>
    <row r="205" spans="1:3" s="40" customFormat="1" ht="21.95" customHeight="1" x14ac:dyDescent="0.25">
      <c r="A205" s="23"/>
      <c r="B205" s="23"/>
      <c r="C205" s="38"/>
    </row>
    <row r="206" spans="1:3" s="40" customFormat="1" ht="21.95" customHeight="1" x14ac:dyDescent="0.25">
      <c r="A206" s="23"/>
      <c r="B206" s="23"/>
      <c r="C206" s="38"/>
    </row>
    <row r="207" spans="1:3" s="40" customFormat="1" ht="21.95" customHeight="1" x14ac:dyDescent="0.25">
      <c r="A207" s="23"/>
      <c r="B207" s="23"/>
      <c r="C207" s="38"/>
    </row>
    <row r="208" spans="1:3" s="40" customFormat="1" ht="21.95" customHeight="1" x14ac:dyDescent="0.25">
      <c r="A208" s="23"/>
      <c r="B208" s="23"/>
      <c r="C208" s="38"/>
    </row>
    <row r="209" spans="1:3" s="40" customFormat="1" ht="21.95" customHeight="1" x14ac:dyDescent="0.25">
      <c r="A209" s="23"/>
      <c r="B209" s="23"/>
      <c r="C209" s="38"/>
    </row>
    <row r="210" spans="1:3" s="40" customFormat="1" ht="21.95" customHeight="1" x14ac:dyDescent="0.25">
      <c r="A210" s="23"/>
      <c r="B210" s="23"/>
      <c r="C210" s="38"/>
    </row>
    <row r="211" spans="1:3" s="40" customFormat="1" ht="21.95" customHeight="1" x14ac:dyDescent="0.25">
      <c r="A211" s="23"/>
      <c r="B211" s="23"/>
      <c r="C211" s="38"/>
    </row>
    <row r="212" spans="1:3" s="40" customFormat="1" ht="21.95" customHeight="1" x14ac:dyDescent="0.25">
      <c r="A212" s="23"/>
      <c r="B212" s="23"/>
      <c r="C212" s="38"/>
    </row>
    <row r="213" spans="1:3" s="40" customFormat="1" ht="21.95" customHeight="1" x14ac:dyDescent="0.25">
      <c r="A213" s="23"/>
      <c r="B213" s="23"/>
      <c r="C213" s="38"/>
    </row>
    <row r="214" spans="1:3" s="40" customFormat="1" ht="21.95" customHeight="1" x14ac:dyDescent="0.25">
      <c r="A214" s="23"/>
      <c r="B214" s="23"/>
      <c r="C214" s="38"/>
    </row>
    <row r="215" spans="1:3" s="40" customFormat="1" ht="21.95" customHeight="1" x14ac:dyDescent="0.25">
      <c r="A215" s="23"/>
      <c r="B215" s="23"/>
      <c r="C215" s="38"/>
    </row>
    <row r="216" spans="1:3" s="40" customFormat="1" ht="21.95" customHeight="1" x14ac:dyDescent="0.25">
      <c r="A216" s="23"/>
      <c r="B216" s="23"/>
      <c r="C216" s="38"/>
    </row>
    <row r="217" spans="1:3" s="40" customFormat="1" ht="21.95" customHeight="1" x14ac:dyDescent="0.25">
      <c r="A217" s="23"/>
      <c r="B217" s="23"/>
      <c r="C217" s="38"/>
    </row>
    <row r="218" spans="1:3" s="40" customFormat="1" ht="21.95" customHeight="1" x14ac:dyDescent="0.25">
      <c r="A218" s="23"/>
      <c r="B218" s="23"/>
      <c r="C218" s="38"/>
    </row>
    <row r="219" spans="1:3" s="40" customFormat="1" ht="21.95" customHeight="1" x14ac:dyDescent="0.25">
      <c r="A219" s="23"/>
      <c r="B219" s="23"/>
      <c r="C219" s="38"/>
    </row>
    <row r="220" spans="1:3" s="40" customFormat="1" ht="21.95" customHeight="1" x14ac:dyDescent="0.25">
      <c r="A220" s="23"/>
      <c r="B220" s="1"/>
      <c r="C220" s="38"/>
    </row>
    <row r="221" spans="1:3" s="40" customFormat="1" ht="21.95" customHeight="1" x14ac:dyDescent="0.25">
      <c r="A221" s="23"/>
      <c r="B221" s="1"/>
      <c r="C221" s="38"/>
    </row>
    <row r="222" spans="1:3" s="40" customFormat="1" ht="21.95" customHeight="1" x14ac:dyDescent="0.25">
      <c r="A222" s="23"/>
      <c r="B222" s="23"/>
      <c r="C222" s="38"/>
    </row>
    <row r="223" spans="1:3" s="40" customFormat="1" ht="21.95" customHeight="1" x14ac:dyDescent="0.25">
      <c r="A223" s="23"/>
      <c r="B223" s="1"/>
      <c r="C223" s="38"/>
    </row>
    <row r="224" spans="1:3" s="40" customFormat="1" ht="21.95" customHeight="1" x14ac:dyDescent="0.25">
      <c r="A224" s="23"/>
      <c r="B224" s="1"/>
      <c r="C224" s="38"/>
    </row>
    <row r="225" spans="1:3" s="40" customFormat="1" ht="21.95" customHeight="1" x14ac:dyDescent="0.25">
      <c r="A225" s="23"/>
      <c r="B225" s="1"/>
      <c r="C225" s="38"/>
    </row>
    <row r="226" spans="1:3" s="40" customFormat="1" ht="21.95" customHeight="1" x14ac:dyDescent="0.25">
      <c r="A226" s="1"/>
      <c r="B226" s="1"/>
      <c r="C226" s="38"/>
    </row>
    <row r="227" spans="1:3" s="40" customFormat="1" ht="21.95" customHeight="1" x14ac:dyDescent="0.25">
      <c r="A227" s="29"/>
      <c r="B227" s="5"/>
      <c r="C227" s="38"/>
    </row>
    <row r="228" spans="1:3" s="40" customFormat="1" ht="21.95" customHeight="1" x14ac:dyDescent="0.25">
      <c r="A228" s="38"/>
      <c r="B228" s="38"/>
      <c r="C228" s="38"/>
    </row>
    <row r="229" spans="1:3" s="40" customFormat="1" ht="21.95" customHeight="1" x14ac:dyDescent="0.25">
      <c r="A229" s="37"/>
      <c r="B229" s="39" t="s">
        <v>65</v>
      </c>
      <c r="C229" s="38"/>
    </row>
    <row r="230" spans="1:3" s="40" customFormat="1" ht="21.95" customHeight="1" x14ac:dyDescent="0.25">
      <c r="A230" s="41" t="s">
        <v>38</v>
      </c>
      <c r="B230" s="42" t="s">
        <v>39</v>
      </c>
      <c r="C230" s="38"/>
    </row>
    <row r="231" spans="1:3" s="40" customFormat="1" ht="21.95" customHeight="1" x14ac:dyDescent="0.25">
      <c r="A231" s="43" t="s">
        <v>61</v>
      </c>
      <c r="B231" s="44" t="s">
        <v>66</v>
      </c>
      <c r="C231" s="38"/>
    </row>
    <row r="232" spans="1:3" s="40" customFormat="1" ht="21.95" customHeight="1" x14ac:dyDescent="0.25">
      <c r="A232" s="24"/>
      <c r="B232" s="24"/>
      <c r="C232" s="38"/>
    </row>
    <row r="233" spans="1:3" s="40" customFormat="1" ht="21.95" customHeight="1" x14ac:dyDescent="0.25">
      <c r="A233" s="23"/>
      <c r="B233" s="23"/>
      <c r="C233" s="38"/>
    </row>
    <row r="234" spans="1:3" s="40" customFormat="1" ht="21.95" customHeight="1" x14ac:dyDescent="0.25">
      <c r="A234" s="23"/>
      <c r="B234" s="23"/>
      <c r="C234" s="38"/>
    </row>
    <row r="235" spans="1:3" s="40" customFormat="1" ht="21.95" customHeight="1" x14ac:dyDescent="0.25">
      <c r="A235" s="23"/>
      <c r="B235" s="23"/>
      <c r="C235" s="38"/>
    </row>
    <row r="236" spans="1:3" s="40" customFormat="1" ht="21.95" customHeight="1" x14ac:dyDescent="0.25">
      <c r="A236" s="23"/>
      <c r="B236" s="23"/>
      <c r="C236" s="38"/>
    </row>
    <row r="237" spans="1:3" s="40" customFormat="1" ht="21.95" customHeight="1" x14ac:dyDescent="0.25">
      <c r="A237" s="23"/>
      <c r="B237" s="23"/>
      <c r="C237" s="38"/>
    </row>
    <row r="238" spans="1:3" s="40" customFormat="1" ht="21.95" customHeight="1" x14ac:dyDescent="0.25">
      <c r="A238" s="23"/>
      <c r="B238" s="23"/>
      <c r="C238" s="38"/>
    </row>
    <row r="239" spans="1:3" s="40" customFormat="1" ht="21.95" customHeight="1" x14ac:dyDescent="0.25">
      <c r="A239" s="23"/>
      <c r="B239" s="23"/>
      <c r="C239" s="38"/>
    </row>
    <row r="240" spans="1:3" s="40" customFormat="1" ht="21.95" customHeight="1" x14ac:dyDescent="0.25">
      <c r="A240" s="23"/>
      <c r="B240" s="23"/>
      <c r="C240" s="38"/>
    </row>
    <row r="241" spans="1:3" s="40" customFormat="1" ht="21.95" customHeight="1" x14ac:dyDescent="0.25">
      <c r="A241" s="23"/>
      <c r="B241" s="23"/>
      <c r="C241" s="38"/>
    </row>
    <row r="242" spans="1:3" s="40" customFormat="1" ht="21.95" customHeight="1" x14ac:dyDescent="0.25">
      <c r="A242" s="23"/>
      <c r="B242" s="23"/>
      <c r="C242" s="38"/>
    </row>
    <row r="243" spans="1:3" s="40" customFormat="1" ht="21.95" customHeight="1" x14ac:dyDescent="0.25">
      <c r="A243" s="23"/>
      <c r="B243" s="23"/>
      <c r="C243" s="38"/>
    </row>
    <row r="244" spans="1:3" s="40" customFormat="1" ht="21.95" customHeight="1" x14ac:dyDescent="0.25">
      <c r="A244" s="23"/>
      <c r="B244" s="23"/>
      <c r="C244" s="38"/>
    </row>
    <row r="245" spans="1:3" s="40" customFormat="1" ht="21.95" customHeight="1" x14ac:dyDescent="0.25">
      <c r="A245" s="23"/>
      <c r="B245" s="23"/>
      <c r="C245" s="38"/>
    </row>
    <row r="246" spans="1:3" s="40" customFormat="1" ht="21.95" customHeight="1" x14ac:dyDescent="0.25">
      <c r="A246" s="23"/>
      <c r="B246" s="23"/>
      <c r="C246" s="38"/>
    </row>
    <row r="247" spans="1:3" s="40" customFormat="1" ht="21.95" customHeight="1" x14ac:dyDescent="0.25">
      <c r="A247" s="23"/>
      <c r="B247" s="23"/>
      <c r="C247" s="38"/>
    </row>
    <row r="248" spans="1:3" s="40" customFormat="1" ht="21.95" customHeight="1" x14ac:dyDescent="0.25">
      <c r="A248" s="23"/>
      <c r="B248" s="23"/>
      <c r="C248" s="38"/>
    </row>
    <row r="249" spans="1:3" s="40" customFormat="1" ht="21.95" customHeight="1" x14ac:dyDescent="0.25">
      <c r="A249" s="23"/>
      <c r="B249" s="23"/>
      <c r="C249" s="38"/>
    </row>
    <row r="250" spans="1:3" s="40" customFormat="1" ht="21.95" customHeight="1" x14ac:dyDescent="0.25">
      <c r="A250" s="23"/>
      <c r="B250" s="23"/>
      <c r="C250" s="38"/>
    </row>
    <row r="251" spans="1:3" s="40" customFormat="1" ht="21.95" customHeight="1" x14ac:dyDescent="0.25">
      <c r="A251" s="23"/>
      <c r="B251" s="23"/>
      <c r="C251" s="38"/>
    </row>
    <row r="252" spans="1:3" s="40" customFormat="1" ht="21.95" customHeight="1" x14ac:dyDescent="0.25">
      <c r="A252" s="23"/>
      <c r="B252" s="23"/>
      <c r="C252" s="38"/>
    </row>
    <row r="253" spans="1:3" s="40" customFormat="1" ht="21.95" customHeight="1" x14ac:dyDescent="0.25">
      <c r="A253" s="23"/>
      <c r="B253" s="23"/>
      <c r="C253" s="38"/>
    </row>
    <row r="254" spans="1:3" s="40" customFormat="1" ht="21.95" customHeight="1" x14ac:dyDescent="0.25">
      <c r="A254" s="23"/>
      <c r="B254" s="23"/>
      <c r="C254" s="38"/>
    </row>
    <row r="255" spans="1:3" s="40" customFormat="1" ht="21.95" customHeight="1" x14ac:dyDescent="0.25">
      <c r="A255" s="23"/>
      <c r="B255" s="23"/>
      <c r="C255" s="38"/>
    </row>
    <row r="256" spans="1:3" s="40" customFormat="1" ht="21.95" customHeight="1" x14ac:dyDescent="0.25">
      <c r="A256" s="23"/>
      <c r="B256" s="23"/>
      <c r="C256" s="38"/>
    </row>
    <row r="257" spans="1:3" s="40" customFormat="1" ht="21.95" customHeight="1" x14ac:dyDescent="0.25">
      <c r="A257" s="23"/>
      <c r="B257" s="23"/>
      <c r="C257" s="38"/>
    </row>
    <row r="258" spans="1:3" s="40" customFormat="1" ht="21.95" customHeight="1" x14ac:dyDescent="0.25">
      <c r="A258" s="23"/>
      <c r="B258" s="23"/>
      <c r="C258" s="38"/>
    </row>
    <row r="259" spans="1:3" s="40" customFormat="1" ht="21.95" customHeight="1" x14ac:dyDescent="0.25">
      <c r="A259" s="23"/>
      <c r="B259" s="23"/>
      <c r="C259" s="38"/>
    </row>
    <row r="260" spans="1:3" s="40" customFormat="1" ht="21.95" customHeight="1" x14ac:dyDescent="0.25">
      <c r="A260" s="23"/>
      <c r="B260" s="23"/>
      <c r="C260" s="38"/>
    </row>
    <row r="261" spans="1:3" s="40" customFormat="1" ht="21.95" customHeight="1" x14ac:dyDescent="0.25">
      <c r="A261" s="23"/>
      <c r="B261" s="23"/>
      <c r="C261" s="38"/>
    </row>
    <row r="262" spans="1:3" s="40" customFormat="1" ht="21.95" customHeight="1" x14ac:dyDescent="0.25">
      <c r="A262" s="23"/>
      <c r="B262" s="23"/>
      <c r="C262" s="38"/>
    </row>
    <row r="263" spans="1:3" s="40" customFormat="1" ht="21.95" customHeight="1" x14ac:dyDescent="0.25">
      <c r="A263" s="23"/>
      <c r="B263" s="23"/>
      <c r="C263" s="38"/>
    </row>
    <row r="264" spans="1:3" s="40" customFormat="1" ht="21.95" customHeight="1" x14ac:dyDescent="0.25">
      <c r="A264" s="23"/>
      <c r="B264" s="23"/>
      <c r="C264" s="38"/>
    </row>
    <row r="265" spans="1:3" s="40" customFormat="1" ht="21.95" customHeight="1" x14ac:dyDescent="0.25">
      <c r="A265" s="23"/>
      <c r="B265" s="23"/>
      <c r="C265" s="38"/>
    </row>
    <row r="266" spans="1:3" s="40" customFormat="1" ht="21.95" customHeight="1" x14ac:dyDescent="0.25">
      <c r="A266" s="23"/>
      <c r="B266" s="1"/>
      <c r="C266" s="38"/>
    </row>
    <row r="267" spans="1:3" s="40" customFormat="1" ht="21.95" customHeight="1" x14ac:dyDescent="0.25">
      <c r="A267" s="23"/>
      <c r="B267" s="1"/>
      <c r="C267" s="38"/>
    </row>
    <row r="268" spans="1:3" s="40" customFormat="1" ht="21.95" customHeight="1" x14ac:dyDescent="0.25">
      <c r="A268" s="23"/>
      <c r="B268" s="23"/>
      <c r="C268" s="38"/>
    </row>
    <row r="269" spans="1:3" s="40" customFormat="1" ht="21.95" customHeight="1" x14ac:dyDescent="0.25">
      <c r="A269" s="23"/>
      <c r="B269" s="1"/>
      <c r="C269" s="38"/>
    </row>
    <row r="270" spans="1:3" s="40" customFormat="1" ht="21.95" customHeight="1" x14ac:dyDescent="0.25">
      <c r="A270" s="23"/>
      <c r="B270" s="1"/>
      <c r="C270" s="38"/>
    </row>
    <row r="271" spans="1:3" s="40" customFormat="1" ht="21.95" customHeight="1" x14ac:dyDescent="0.25">
      <c r="A271" s="23"/>
      <c r="B271" s="1"/>
      <c r="C271" s="38"/>
    </row>
    <row r="272" spans="1:3" s="40" customFormat="1" ht="21.95" customHeight="1" x14ac:dyDescent="0.25">
      <c r="A272" s="1"/>
      <c r="B272" s="1"/>
      <c r="C272" s="38"/>
    </row>
    <row r="273" spans="1:3" s="40" customFormat="1" ht="21.95" customHeight="1" x14ac:dyDescent="0.25">
      <c r="A273" s="29"/>
      <c r="B273" s="5"/>
      <c r="C273" s="38"/>
    </row>
    <row r="274" spans="1:3" s="40" customFormat="1" ht="21.95" customHeight="1" x14ac:dyDescent="0.25">
      <c r="A274" s="38"/>
      <c r="B274" s="38"/>
      <c r="C274" s="38"/>
    </row>
    <row r="275" spans="1:3" s="40" customFormat="1" ht="21.95" customHeight="1" x14ac:dyDescent="0.25">
      <c r="A275" s="37"/>
      <c r="B275" s="39" t="s">
        <v>65</v>
      </c>
      <c r="C275" s="38"/>
    </row>
    <row r="276" spans="1:3" s="40" customFormat="1" ht="21.95" customHeight="1" x14ac:dyDescent="0.25">
      <c r="A276" s="41" t="s">
        <v>38</v>
      </c>
      <c r="B276" s="42" t="s">
        <v>39</v>
      </c>
      <c r="C276" s="38"/>
    </row>
    <row r="277" spans="1:3" s="40" customFormat="1" ht="21.95" customHeight="1" x14ac:dyDescent="0.25">
      <c r="A277" s="43" t="s">
        <v>61</v>
      </c>
      <c r="B277" s="44" t="s">
        <v>66</v>
      </c>
      <c r="C277" s="38"/>
    </row>
    <row r="278" spans="1:3" s="40" customFormat="1" ht="21.95" customHeight="1" x14ac:dyDescent="0.25">
      <c r="A278" s="24"/>
      <c r="B278" s="24"/>
      <c r="C278" s="38"/>
    </row>
    <row r="279" spans="1:3" s="40" customFormat="1" ht="21.95" customHeight="1" x14ac:dyDescent="0.25">
      <c r="A279" s="23"/>
      <c r="B279" s="23"/>
      <c r="C279" s="38"/>
    </row>
    <row r="280" spans="1:3" s="40" customFormat="1" ht="21.95" customHeight="1" x14ac:dyDescent="0.25">
      <c r="A280" s="23"/>
      <c r="B280" s="23"/>
      <c r="C280" s="38"/>
    </row>
    <row r="281" spans="1:3" s="40" customFormat="1" ht="21.95" customHeight="1" x14ac:dyDescent="0.25">
      <c r="A281" s="23"/>
      <c r="B281" s="23"/>
      <c r="C281" s="38"/>
    </row>
    <row r="282" spans="1:3" s="40" customFormat="1" ht="21.95" customHeight="1" x14ac:dyDescent="0.25">
      <c r="A282" s="23"/>
      <c r="B282" s="23"/>
      <c r="C282" s="38"/>
    </row>
    <row r="283" spans="1:3" s="40" customFormat="1" ht="21.95" customHeight="1" x14ac:dyDescent="0.25">
      <c r="A283" s="23"/>
      <c r="B283" s="23"/>
      <c r="C283" s="38"/>
    </row>
    <row r="284" spans="1:3" s="40" customFormat="1" ht="21.95" customHeight="1" x14ac:dyDescent="0.25">
      <c r="A284" s="23"/>
      <c r="B284" s="23"/>
      <c r="C284" s="38"/>
    </row>
    <row r="285" spans="1:3" s="40" customFormat="1" ht="21.95" customHeight="1" x14ac:dyDescent="0.25">
      <c r="A285" s="23"/>
      <c r="B285" s="23"/>
      <c r="C285" s="38"/>
    </row>
    <row r="286" spans="1:3" s="40" customFormat="1" ht="21.95" customHeight="1" x14ac:dyDescent="0.25">
      <c r="A286" s="23"/>
      <c r="B286" s="23"/>
      <c r="C286" s="38"/>
    </row>
    <row r="287" spans="1:3" s="40" customFormat="1" ht="21.95" customHeight="1" x14ac:dyDescent="0.25">
      <c r="A287" s="23"/>
      <c r="B287" s="23"/>
      <c r="C287" s="38"/>
    </row>
    <row r="288" spans="1:3" s="40" customFormat="1" ht="21.95" customHeight="1" x14ac:dyDescent="0.25">
      <c r="A288" s="23"/>
      <c r="B288" s="23"/>
      <c r="C288" s="38"/>
    </row>
    <row r="289" spans="1:3" s="40" customFormat="1" ht="21.95" customHeight="1" x14ac:dyDescent="0.25">
      <c r="A289" s="23"/>
      <c r="B289" s="23"/>
      <c r="C289" s="38"/>
    </row>
    <row r="290" spans="1:3" s="40" customFormat="1" ht="21.95" customHeight="1" x14ac:dyDescent="0.25">
      <c r="A290" s="23"/>
      <c r="B290" s="23"/>
      <c r="C290" s="38"/>
    </row>
    <row r="291" spans="1:3" s="40" customFormat="1" ht="21.95" customHeight="1" x14ac:dyDescent="0.25">
      <c r="A291" s="23"/>
      <c r="B291" s="23"/>
      <c r="C291" s="38"/>
    </row>
    <row r="292" spans="1:3" s="40" customFormat="1" ht="21.95" customHeight="1" x14ac:dyDescent="0.25">
      <c r="A292" s="23"/>
      <c r="B292" s="23"/>
      <c r="C292" s="38"/>
    </row>
    <row r="293" spans="1:3" s="40" customFormat="1" ht="21.95" customHeight="1" x14ac:dyDescent="0.25">
      <c r="A293" s="23"/>
      <c r="B293" s="23"/>
      <c r="C293" s="38"/>
    </row>
    <row r="294" spans="1:3" s="40" customFormat="1" ht="21.95" customHeight="1" x14ac:dyDescent="0.25">
      <c r="A294" s="23"/>
      <c r="B294" s="23"/>
      <c r="C294" s="38"/>
    </row>
    <row r="295" spans="1:3" s="40" customFormat="1" ht="21.95" customHeight="1" x14ac:dyDescent="0.25">
      <c r="A295" s="23"/>
      <c r="B295" s="23"/>
      <c r="C295" s="38"/>
    </row>
    <row r="296" spans="1:3" s="40" customFormat="1" ht="21.95" customHeight="1" x14ac:dyDescent="0.25">
      <c r="A296" s="23"/>
      <c r="B296" s="23"/>
      <c r="C296" s="38"/>
    </row>
    <row r="297" spans="1:3" s="40" customFormat="1" ht="21.95" customHeight="1" x14ac:dyDescent="0.25">
      <c r="A297" s="23"/>
      <c r="B297" s="23"/>
      <c r="C297" s="38"/>
    </row>
    <row r="298" spans="1:3" s="40" customFormat="1" ht="21.95" customHeight="1" x14ac:dyDescent="0.25">
      <c r="A298" s="23"/>
      <c r="B298" s="23"/>
      <c r="C298" s="38"/>
    </row>
    <row r="299" spans="1:3" s="40" customFormat="1" ht="21.95" customHeight="1" x14ac:dyDescent="0.25">
      <c r="A299" s="23"/>
      <c r="B299" s="23"/>
      <c r="C299" s="38"/>
    </row>
    <row r="300" spans="1:3" s="40" customFormat="1" ht="21.95" customHeight="1" x14ac:dyDescent="0.25">
      <c r="A300" s="23"/>
      <c r="B300" s="23"/>
      <c r="C300" s="38"/>
    </row>
    <row r="301" spans="1:3" s="40" customFormat="1" ht="21.95" customHeight="1" x14ac:dyDescent="0.25">
      <c r="A301" s="23"/>
      <c r="B301" s="23"/>
      <c r="C301" s="38"/>
    </row>
    <row r="302" spans="1:3" s="40" customFormat="1" ht="21.95" customHeight="1" x14ac:dyDescent="0.25">
      <c r="A302" s="23"/>
      <c r="B302" s="23"/>
      <c r="C302" s="38"/>
    </row>
    <row r="303" spans="1:3" s="40" customFormat="1" ht="21.95" customHeight="1" x14ac:dyDescent="0.25">
      <c r="A303" s="23"/>
      <c r="B303" s="23"/>
      <c r="C303" s="38"/>
    </row>
    <row r="304" spans="1:3" s="40" customFormat="1" ht="21.95" customHeight="1" x14ac:dyDescent="0.25">
      <c r="A304" s="23"/>
      <c r="B304" s="23"/>
      <c r="C304" s="38"/>
    </row>
    <row r="305" spans="1:3" s="40" customFormat="1" ht="21.95" customHeight="1" x14ac:dyDescent="0.25">
      <c r="A305" s="23"/>
      <c r="B305" s="23"/>
      <c r="C305" s="38"/>
    </row>
    <row r="306" spans="1:3" s="40" customFormat="1" ht="21.95" customHeight="1" x14ac:dyDescent="0.25">
      <c r="A306" s="23"/>
      <c r="B306" s="23"/>
      <c r="C306" s="38"/>
    </row>
    <row r="307" spans="1:3" s="40" customFormat="1" ht="21.95" customHeight="1" x14ac:dyDescent="0.25">
      <c r="A307" s="23"/>
      <c r="B307" s="23"/>
      <c r="C307" s="38"/>
    </row>
    <row r="308" spans="1:3" s="40" customFormat="1" ht="21.95" customHeight="1" x14ac:dyDescent="0.25">
      <c r="A308" s="23"/>
      <c r="B308" s="23"/>
      <c r="C308" s="38"/>
    </row>
    <row r="309" spans="1:3" s="40" customFormat="1" ht="21.95" customHeight="1" x14ac:dyDescent="0.25">
      <c r="A309" s="23"/>
      <c r="B309" s="23"/>
      <c r="C309" s="38"/>
    </row>
    <row r="310" spans="1:3" s="40" customFormat="1" ht="21.95" customHeight="1" x14ac:dyDescent="0.25">
      <c r="A310" s="23"/>
      <c r="B310" s="23"/>
      <c r="C310" s="38"/>
    </row>
    <row r="311" spans="1:3" s="40" customFormat="1" ht="21.95" customHeight="1" x14ac:dyDescent="0.25">
      <c r="A311" s="23"/>
      <c r="B311" s="23"/>
      <c r="C311" s="38"/>
    </row>
    <row r="312" spans="1:3" s="40" customFormat="1" ht="21.95" customHeight="1" x14ac:dyDescent="0.25">
      <c r="A312" s="23"/>
      <c r="B312" s="1"/>
      <c r="C312" s="38"/>
    </row>
    <row r="313" spans="1:3" s="40" customFormat="1" ht="21.95" customHeight="1" x14ac:dyDescent="0.25">
      <c r="A313" s="23"/>
      <c r="B313" s="1"/>
      <c r="C313" s="38"/>
    </row>
    <row r="314" spans="1:3" s="40" customFormat="1" ht="21.95" customHeight="1" x14ac:dyDescent="0.25">
      <c r="A314" s="23"/>
      <c r="B314" s="23"/>
      <c r="C314" s="38"/>
    </row>
    <row r="315" spans="1:3" s="40" customFormat="1" ht="21.95" customHeight="1" x14ac:dyDescent="0.25">
      <c r="A315" s="23"/>
      <c r="B315" s="1"/>
      <c r="C315" s="38"/>
    </row>
    <row r="316" spans="1:3" s="40" customFormat="1" ht="21.95" customHeight="1" x14ac:dyDescent="0.25">
      <c r="A316" s="23"/>
      <c r="B316" s="1"/>
      <c r="C316" s="38"/>
    </row>
    <row r="317" spans="1:3" s="40" customFormat="1" ht="21.95" customHeight="1" x14ac:dyDescent="0.25">
      <c r="A317" s="23"/>
      <c r="B317" s="1"/>
      <c r="C317" s="38"/>
    </row>
    <row r="318" spans="1:3" s="40" customFormat="1" ht="21.95" customHeight="1" x14ac:dyDescent="0.25">
      <c r="A318" s="1"/>
      <c r="B318" s="1"/>
      <c r="C318" s="38"/>
    </row>
    <row r="319" spans="1:3" s="40" customFormat="1" ht="21.95" customHeight="1" x14ac:dyDescent="0.25">
      <c r="A319" s="29"/>
      <c r="B319" s="5"/>
      <c r="C319" s="38"/>
    </row>
    <row r="320" spans="1:3" s="40" customFormat="1" ht="21.95" customHeight="1" x14ac:dyDescent="0.25">
      <c r="A320" s="38"/>
      <c r="B320" s="38"/>
      <c r="C320" s="38"/>
    </row>
    <row r="321" spans="1:3" s="40" customFormat="1" ht="21.95" customHeight="1" x14ac:dyDescent="0.25">
      <c r="A321" s="37"/>
      <c r="B321" s="39" t="s">
        <v>65</v>
      </c>
      <c r="C321" s="38"/>
    </row>
    <row r="322" spans="1:3" s="40" customFormat="1" ht="21.95" customHeight="1" x14ac:dyDescent="0.25">
      <c r="A322" s="41" t="s">
        <v>38</v>
      </c>
      <c r="B322" s="42" t="s">
        <v>39</v>
      </c>
      <c r="C322" s="38"/>
    </row>
    <row r="323" spans="1:3" s="40" customFormat="1" ht="21.95" customHeight="1" x14ac:dyDescent="0.25">
      <c r="A323" s="43" t="s">
        <v>61</v>
      </c>
      <c r="B323" s="44" t="s">
        <v>66</v>
      </c>
      <c r="C323" s="38"/>
    </row>
    <row r="324" spans="1:3" s="40" customFormat="1" ht="21.95" customHeight="1" x14ac:dyDescent="0.25">
      <c r="A324" s="24"/>
      <c r="B324" s="24"/>
      <c r="C324" s="38"/>
    </row>
    <row r="325" spans="1:3" s="40" customFormat="1" ht="21.95" customHeight="1" x14ac:dyDescent="0.25">
      <c r="A325" s="23"/>
      <c r="B325" s="23"/>
      <c r="C325" s="38"/>
    </row>
    <row r="326" spans="1:3" s="40" customFormat="1" ht="21.95" customHeight="1" x14ac:dyDescent="0.25">
      <c r="A326" s="23"/>
      <c r="B326" s="23"/>
      <c r="C326" s="38"/>
    </row>
    <row r="327" spans="1:3" s="40" customFormat="1" ht="21.95" customHeight="1" x14ac:dyDescent="0.25">
      <c r="A327" s="23"/>
      <c r="B327" s="23"/>
      <c r="C327" s="38"/>
    </row>
    <row r="328" spans="1:3" s="40" customFormat="1" ht="21.95" customHeight="1" x14ac:dyDescent="0.25">
      <c r="A328" s="23"/>
      <c r="B328" s="23"/>
      <c r="C328" s="38"/>
    </row>
    <row r="329" spans="1:3" s="40" customFormat="1" ht="21.95" customHeight="1" x14ac:dyDescent="0.25">
      <c r="A329" s="23"/>
      <c r="B329" s="23"/>
      <c r="C329" s="38"/>
    </row>
    <row r="330" spans="1:3" s="40" customFormat="1" ht="21.95" customHeight="1" x14ac:dyDescent="0.25">
      <c r="A330" s="23"/>
      <c r="B330" s="23"/>
      <c r="C330" s="38"/>
    </row>
    <row r="331" spans="1:3" s="40" customFormat="1" ht="21.95" customHeight="1" x14ac:dyDescent="0.25">
      <c r="A331" s="23"/>
      <c r="B331" s="23"/>
      <c r="C331" s="38"/>
    </row>
    <row r="332" spans="1:3" s="40" customFormat="1" ht="21.95" customHeight="1" x14ac:dyDescent="0.25">
      <c r="A332" s="23"/>
      <c r="B332" s="23"/>
      <c r="C332" s="38"/>
    </row>
    <row r="333" spans="1:3" s="40" customFormat="1" ht="21.95" customHeight="1" x14ac:dyDescent="0.25">
      <c r="A333" s="23"/>
      <c r="B333" s="23"/>
      <c r="C333" s="38"/>
    </row>
    <row r="334" spans="1:3" s="40" customFormat="1" ht="21.95" customHeight="1" x14ac:dyDescent="0.25">
      <c r="A334" s="23"/>
      <c r="B334" s="23"/>
      <c r="C334" s="38"/>
    </row>
    <row r="335" spans="1:3" s="40" customFormat="1" ht="21.95" customHeight="1" x14ac:dyDescent="0.25">
      <c r="A335" s="23"/>
      <c r="B335" s="23"/>
      <c r="C335" s="38"/>
    </row>
    <row r="336" spans="1:3" s="40" customFormat="1" ht="21.95" customHeight="1" x14ac:dyDescent="0.25">
      <c r="A336" s="23"/>
      <c r="B336" s="23"/>
      <c r="C336" s="38"/>
    </row>
    <row r="337" spans="1:3" s="40" customFormat="1" ht="21.95" customHeight="1" x14ac:dyDescent="0.25">
      <c r="A337" s="23"/>
      <c r="B337" s="23"/>
      <c r="C337" s="38"/>
    </row>
    <row r="338" spans="1:3" s="40" customFormat="1" ht="21.95" customHeight="1" x14ac:dyDescent="0.25">
      <c r="A338" s="23"/>
      <c r="B338" s="23"/>
      <c r="C338" s="38"/>
    </row>
    <row r="339" spans="1:3" s="40" customFormat="1" ht="21.95" customHeight="1" x14ac:dyDescent="0.25">
      <c r="A339" s="23"/>
      <c r="B339" s="23"/>
      <c r="C339" s="38"/>
    </row>
    <row r="340" spans="1:3" s="40" customFormat="1" ht="21.95" customHeight="1" x14ac:dyDescent="0.25">
      <c r="A340" s="23"/>
      <c r="B340" s="23"/>
      <c r="C340" s="38"/>
    </row>
    <row r="341" spans="1:3" s="40" customFormat="1" ht="21.95" customHeight="1" x14ac:dyDescent="0.25">
      <c r="A341" s="23"/>
      <c r="B341" s="23"/>
      <c r="C341" s="38"/>
    </row>
    <row r="342" spans="1:3" s="40" customFormat="1" ht="21.95" customHeight="1" x14ac:dyDescent="0.25">
      <c r="A342" s="23"/>
      <c r="B342" s="23"/>
      <c r="C342" s="38"/>
    </row>
    <row r="343" spans="1:3" s="40" customFormat="1" ht="21.95" customHeight="1" x14ac:dyDescent="0.25">
      <c r="A343" s="23"/>
      <c r="B343" s="23"/>
      <c r="C343" s="38"/>
    </row>
    <row r="344" spans="1:3" s="40" customFormat="1" ht="21.95" customHeight="1" x14ac:dyDescent="0.25">
      <c r="A344" s="23"/>
      <c r="B344" s="23"/>
      <c r="C344" s="38"/>
    </row>
    <row r="345" spans="1:3" s="40" customFormat="1" ht="21.95" customHeight="1" x14ac:dyDescent="0.25">
      <c r="A345" s="23"/>
      <c r="B345" s="23"/>
      <c r="C345" s="38"/>
    </row>
    <row r="346" spans="1:3" s="40" customFormat="1" ht="21.95" customHeight="1" x14ac:dyDescent="0.25">
      <c r="A346" s="23"/>
      <c r="B346" s="23"/>
      <c r="C346" s="38"/>
    </row>
    <row r="347" spans="1:3" s="40" customFormat="1" ht="21.95" customHeight="1" x14ac:dyDescent="0.25">
      <c r="A347" s="23"/>
      <c r="B347" s="23"/>
      <c r="C347" s="38"/>
    </row>
    <row r="348" spans="1:3" s="40" customFormat="1" ht="21.95" customHeight="1" x14ac:dyDescent="0.25">
      <c r="A348" s="23"/>
      <c r="B348" s="23"/>
      <c r="C348" s="38"/>
    </row>
    <row r="349" spans="1:3" s="40" customFormat="1" ht="21.95" customHeight="1" x14ac:dyDescent="0.25">
      <c r="A349" s="23"/>
      <c r="B349" s="23"/>
      <c r="C349" s="38"/>
    </row>
    <row r="350" spans="1:3" s="40" customFormat="1" ht="21.95" customHeight="1" x14ac:dyDescent="0.25">
      <c r="A350" s="23"/>
      <c r="B350" s="23"/>
      <c r="C350" s="38"/>
    </row>
    <row r="351" spans="1:3" s="40" customFormat="1" ht="21.95" customHeight="1" x14ac:dyDescent="0.25">
      <c r="A351" s="23"/>
      <c r="B351" s="23"/>
      <c r="C351" s="38"/>
    </row>
    <row r="352" spans="1:3" s="40" customFormat="1" ht="21.95" customHeight="1" x14ac:dyDescent="0.25">
      <c r="A352" s="23"/>
      <c r="B352" s="23"/>
      <c r="C352" s="38"/>
    </row>
    <row r="353" spans="1:3" s="40" customFormat="1" ht="21.95" customHeight="1" x14ac:dyDescent="0.25">
      <c r="A353" s="23"/>
      <c r="B353" s="23"/>
      <c r="C353" s="38"/>
    </row>
    <row r="354" spans="1:3" s="40" customFormat="1" ht="21.95" customHeight="1" x14ac:dyDescent="0.25">
      <c r="A354" s="23"/>
      <c r="B354" s="23"/>
      <c r="C354" s="38"/>
    </row>
    <row r="355" spans="1:3" s="40" customFormat="1" ht="21.95" customHeight="1" x14ac:dyDescent="0.25">
      <c r="A355" s="23"/>
      <c r="B355" s="23"/>
      <c r="C355" s="38"/>
    </row>
    <row r="356" spans="1:3" s="40" customFormat="1" ht="21.95" customHeight="1" x14ac:dyDescent="0.25">
      <c r="A356" s="23"/>
      <c r="B356" s="23"/>
      <c r="C356" s="38"/>
    </row>
    <row r="357" spans="1:3" s="40" customFormat="1" ht="21.95" customHeight="1" x14ac:dyDescent="0.25">
      <c r="A357" s="23"/>
      <c r="B357" s="23"/>
      <c r="C357" s="38"/>
    </row>
    <row r="358" spans="1:3" s="40" customFormat="1" ht="21.95" customHeight="1" x14ac:dyDescent="0.25">
      <c r="A358" s="23"/>
      <c r="B358" s="1"/>
      <c r="C358" s="38"/>
    </row>
    <row r="359" spans="1:3" s="40" customFormat="1" ht="21.95" customHeight="1" x14ac:dyDescent="0.25">
      <c r="A359" s="23"/>
      <c r="B359" s="1"/>
      <c r="C359" s="38"/>
    </row>
    <row r="360" spans="1:3" s="40" customFormat="1" ht="21.95" customHeight="1" x14ac:dyDescent="0.25">
      <c r="A360" s="23"/>
      <c r="B360" s="23"/>
      <c r="C360" s="38"/>
    </row>
    <row r="361" spans="1:3" s="40" customFormat="1" ht="21.95" customHeight="1" x14ac:dyDescent="0.25">
      <c r="A361" s="23"/>
      <c r="B361" s="1"/>
      <c r="C361" s="38"/>
    </row>
    <row r="362" spans="1:3" s="40" customFormat="1" ht="21.95" customHeight="1" x14ac:dyDescent="0.25">
      <c r="A362" s="23"/>
      <c r="B362" s="1"/>
      <c r="C362" s="38"/>
    </row>
    <row r="363" spans="1:3" s="40" customFormat="1" ht="21.95" customHeight="1" x14ac:dyDescent="0.25">
      <c r="A363" s="23"/>
      <c r="B363" s="1"/>
      <c r="C363" s="38"/>
    </row>
    <row r="364" spans="1:3" s="40" customFormat="1" ht="21.95" customHeight="1" x14ac:dyDescent="0.25">
      <c r="A364" s="1"/>
      <c r="B364" s="1"/>
      <c r="C364" s="38"/>
    </row>
    <row r="365" spans="1:3" s="40" customFormat="1" ht="21.95" customHeight="1" x14ac:dyDescent="0.25">
      <c r="A365" s="29"/>
      <c r="B365" s="5"/>
      <c r="C365" s="38"/>
    </row>
    <row r="366" spans="1:3" s="40" customFormat="1" ht="21.95" customHeight="1" x14ac:dyDescent="0.25">
      <c r="A366" s="38"/>
      <c r="B366" s="38"/>
      <c r="C366" s="38"/>
    </row>
    <row r="367" spans="1:3" s="40" customFormat="1" ht="21.95" customHeight="1" x14ac:dyDescent="0.25">
      <c r="A367" s="37"/>
      <c r="B367" s="39" t="s">
        <v>65</v>
      </c>
      <c r="C367" s="38"/>
    </row>
    <row r="368" spans="1:3" s="40" customFormat="1" ht="21.95" customHeight="1" x14ac:dyDescent="0.25">
      <c r="A368" s="41" t="s">
        <v>38</v>
      </c>
      <c r="B368" s="42" t="s">
        <v>39</v>
      </c>
      <c r="C368" s="38"/>
    </row>
    <row r="369" spans="1:3" s="40" customFormat="1" ht="21.95" customHeight="1" x14ac:dyDescent="0.25">
      <c r="A369" s="43" t="s">
        <v>61</v>
      </c>
      <c r="B369" s="44" t="s">
        <v>66</v>
      </c>
      <c r="C369" s="38"/>
    </row>
    <row r="370" spans="1:3" s="40" customFormat="1" ht="21.95" customHeight="1" x14ac:dyDescent="0.25">
      <c r="A370" s="24"/>
      <c r="B370" s="24"/>
      <c r="C370" s="38"/>
    </row>
    <row r="371" spans="1:3" s="40" customFormat="1" ht="21.95" customHeight="1" x14ac:dyDescent="0.25">
      <c r="A371" s="23"/>
      <c r="B371" s="23"/>
      <c r="C371" s="38"/>
    </row>
    <row r="372" spans="1:3" s="40" customFormat="1" ht="21.95" customHeight="1" x14ac:dyDescent="0.25">
      <c r="A372" s="23"/>
      <c r="B372" s="23"/>
      <c r="C372" s="38"/>
    </row>
    <row r="373" spans="1:3" s="40" customFormat="1" ht="21.95" customHeight="1" x14ac:dyDescent="0.25">
      <c r="A373" s="23"/>
      <c r="B373" s="23"/>
      <c r="C373" s="38"/>
    </row>
    <row r="374" spans="1:3" s="40" customFormat="1" ht="21.95" customHeight="1" x14ac:dyDescent="0.25">
      <c r="A374" s="23"/>
      <c r="B374" s="23"/>
      <c r="C374" s="38"/>
    </row>
    <row r="375" spans="1:3" s="40" customFormat="1" ht="21.95" customHeight="1" x14ac:dyDescent="0.25">
      <c r="A375" s="23"/>
      <c r="B375" s="23"/>
      <c r="C375" s="38"/>
    </row>
    <row r="376" spans="1:3" s="40" customFormat="1" ht="21.95" customHeight="1" x14ac:dyDescent="0.25">
      <c r="A376" s="23"/>
      <c r="B376" s="23"/>
      <c r="C376" s="38"/>
    </row>
    <row r="377" spans="1:3" s="40" customFormat="1" ht="21.95" customHeight="1" x14ac:dyDescent="0.25">
      <c r="A377" s="23"/>
      <c r="B377" s="23"/>
      <c r="C377" s="38"/>
    </row>
    <row r="378" spans="1:3" s="40" customFormat="1" ht="21.95" customHeight="1" x14ac:dyDescent="0.25">
      <c r="A378" s="23"/>
      <c r="B378" s="23"/>
      <c r="C378" s="38"/>
    </row>
    <row r="379" spans="1:3" s="40" customFormat="1" ht="21.95" customHeight="1" x14ac:dyDescent="0.25">
      <c r="A379" s="23"/>
      <c r="B379" s="23"/>
      <c r="C379" s="38"/>
    </row>
    <row r="380" spans="1:3" s="40" customFormat="1" ht="21.95" customHeight="1" x14ac:dyDescent="0.25">
      <c r="A380" s="23"/>
      <c r="B380" s="23"/>
      <c r="C380" s="38"/>
    </row>
    <row r="381" spans="1:3" s="40" customFormat="1" ht="21.95" customHeight="1" x14ac:dyDescent="0.25">
      <c r="A381" s="23"/>
      <c r="B381" s="23"/>
      <c r="C381" s="38"/>
    </row>
    <row r="382" spans="1:3" s="40" customFormat="1" ht="21.95" customHeight="1" x14ac:dyDescent="0.25">
      <c r="A382" s="23"/>
      <c r="B382" s="23"/>
      <c r="C382" s="38"/>
    </row>
    <row r="383" spans="1:3" s="40" customFormat="1" ht="21.95" customHeight="1" x14ac:dyDescent="0.25">
      <c r="A383" s="23"/>
      <c r="B383" s="23"/>
      <c r="C383" s="38"/>
    </row>
    <row r="384" spans="1:3" s="40" customFormat="1" ht="21.95" customHeight="1" x14ac:dyDescent="0.25">
      <c r="A384" s="23"/>
      <c r="B384" s="23"/>
      <c r="C384" s="38"/>
    </row>
    <row r="385" spans="1:3" s="40" customFormat="1" ht="21.95" customHeight="1" x14ac:dyDescent="0.25">
      <c r="A385" s="23"/>
      <c r="B385" s="23"/>
      <c r="C385" s="38"/>
    </row>
    <row r="386" spans="1:3" s="40" customFormat="1" ht="21.95" customHeight="1" x14ac:dyDescent="0.25">
      <c r="A386" s="23"/>
      <c r="B386" s="23"/>
      <c r="C386" s="38"/>
    </row>
    <row r="387" spans="1:3" s="40" customFormat="1" ht="21.95" customHeight="1" x14ac:dyDescent="0.25">
      <c r="A387" s="23"/>
      <c r="B387" s="23"/>
      <c r="C387" s="38"/>
    </row>
    <row r="388" spans="1:3" s="40" customFormat="1" ht="21.95" customHeight="1" x14ac:dyDescent="0.25">
      <c r="A388" s="23"/>
      <c r="B388" s="23"/>
      <c r="C388" s="38"/>
    </row>
    <row r="389" spans="1:3" s="40" customFormat="1" ht="21.95" customHeight="1" x14ac:dyDescent="0.25">
      <c r="A389" s="23"/>
      <c r="B389" s="23"/>
      <c r="C389" s="38"/>
    </row>
    <row r="390" spans="1:3" s="40" customFormat="1" ht="21.95" customHeight="1" x14ac:dyDescent="0.25">
      <c r="A390" s="23"/>
      <c r="B390" s="23"/>
      <c r="C390" s="38"/>
    </row>
    <row r="391" spans="1:3" s="40" customFormat="1" ht="21.95" customHeight="1" x14ac:dyDescent="0.25">
      <c r="A391" s="23"/>
      <c r="B391" s="23"/>
      <c r="C391" s="38"/>
    </row>
    <row r="392" spans="1:3" s="40" customFormat="1" ht="21.95" customHeight="1" x14ac:dyDescent="0.25">
      <c r="A392" s="23"/>
      <c r="B392" s="23"/>
      <c r="C392" s="38"/>
    </row>
    <row r="393" spans="1:3" s="40" customFormat="1" ht="21.95" customHeight="1" x14ac:dyDescent="0.25">
      <c r="A393" s="23"/>
      <c r="B393" s="23"/>
      <c r="C393" s="38"/>
    </row>
    <row r="394" spans="1:3" s="40" customFormat="1" ht="21.95" customHeight="1" x14ac:dyDescent="0.25">
      <c r="A394" s="23"/>
      <c r="B394" s="23"/>
      <c r="C394" s="38"/>
    </row>
    <row r="395" spans="1:3" s="40" customFormat="1" ht="21.95" customHeight="1" x14ac:dyDescent="0.25">
      <c r="A395" s="23"/>
      <c r="B395" s="23"/>
      <c r="C395" s="38"/>
    </row>
    <row r="396" spans="1:3" s="40" customFormat="1" ht="21.95" customHeight="1" x14ac:dyDescent="0.25">
      <c r="A396" s="23"/>
      <c r="B396" s="23"/>
      <c r="C396" s="38"/>
    </row>
    <row r="397" spans="1:3" s="40" customFormat="1" ht="21.95" customHeight="1" x14ac:dyDescent="0.25">
      <c r="A397" s="23"/>
      <c r="B397" s="23"/>
      <c r="C397" s="38"/>
    </row>
    <row r="398" spans="1:3" s="40" customFormat="1" ht="21.95" customHeight="1" x14ac:dyDescent="0.25">
      <c r="A398" s="23"/>
      <c r="B398" s="23"/>
      <c r="C398" s="38"/>
    </row>
    <row r="399" spans="1:3" s="40" customFormat="1" ht="21.95" customHeight="1" x14ac:dyDescent="0.25">
      <c r="A399" s="23"/>
      <c r="B399" s="23"/>
      <c r="C399" s="38"/>
    </row>
    <row r="400" spans="1:3" s="40" customFormat="1" ht="21.95" customHeight="1" x14ac:dyDescent="0.25">
      <c r="A400" s="23"/>
      <c r="B400" s="23"/>
      <c r="C400" s="38"/>
    </row>
    <row r="401" spans="1:3" s="40" customFormat="1" ht="21.95" customHeight="1" x14ac:dyDescent="0.25">
      <c r="A401" s="23"/>
      <c r="B401" s="23"/>
      <c r="C401" s="38"/>
    </row>
    <row r="402" spans="1:3" s="40" customFormat="1" ht="21.95" customHeight="1" x14ac:dyDescent="0.25">
      <c r="A402" s="23"/>
      <c r="B402" s="23"/>
      <c r="C402" s="38"/>
    </row>
    <row r="403" spans="1:3" s="40" customFormat="1" ht="21.95" customHeight="1" x14ac:dyDescent="0.25">
      <c r="A403" s="23"/>
      <c r="B403" s="23"/>
      <c r="C403" s="38"/>
    </row>
    <row r="404" spans="1:3" s="40" customFormat="1" ht="21.95" customHeight="1" x14ac:dyDescent="0.25">
      <c r="A404" s="23"/>
      <c r="B404" s="1"/>
      <c r="C404" s="38"/>
    </row>
    <row r="405" spans="1:3" s="40" customFormat="1" ht="21.95" customHeight="1" x14ac:dyDescent="0.25">
      <c r="A405" s="23"/>
      <c r="B405" s="1"/>
      <c r="C405" s="38"/>
    </row>
    <row r="406" spans="1:3" s="40" customFormat="1" ht="21.95" customHeight="1" x14ac:dyDescent="0.25">
      <c r="A406" s="23"/>
      <c r="B406" s="23"/>
      <c r="C406" s="38"/>
    </row>
    <row r="407" spans="1:3" s="40" customFormat="1" ht="21.95" customHeight="1" x14ac:dyDescent="0.25">
      <c r="A407" s="23"/>
      <c r="B407" s="1"/>
      <c r="C407" s="38"/>
    </row>
    <row r="408" spans="1:3" s="40" customFormat="1" ht="21.95" customHeight="1" x14ac:dyDescent="0.25">
      <c r="A408" s="23"/>
      <c r="B408" s="1"/>
      <c r="C408" s="38"/>
    </row>
    <row r="409" spans="1:3" s="40" customFormat="1" ht="21.95" customHeight="1" x14ac:dyDescent="0.25">
      <c r="A409" s="23"/>
      <c r="B409" s="1"/>
      <c r="C409" s="38"/>
    </row>
    <row r="410" spans="1:3" s="40" customFormat="1" ht="21.95" customHeight="1" x14ac:dyDescent="0.25">
      <c r="A410" s="1"/>
      <c r="B410" s="1"/>
      <c r="C410" s="38"/>
    </row>
    <row r="411" spans="1:3" s="40" customFormat="1" ht="21.95" customHeight="1" x14ac:dyDescent="0.25">
      <c r="A411" s="29"/>
      <c r="B411" s="5"/>
      <c r="C411" s="38"/>
    </row>
    <row r="412" spans="1:3" s="40" customFormat="1" ht="21.95" customHeight="1" x14ac:dyDescent="0.25">
      <c r="A412" s="38"/>
      <c r="B412" s="38"/>
      <c r="C412" s="38"/>
    </row>
    <row r="413" spans="1:3" s="40" customFormat="1" ht="21.95" customHeight="1" x14ac:dyDescent="0.25">
      <c r="A413" s="37"/>
      <c r="B413" s="39" t="s">
        <v>65</v>
      </c>
      <c r="C413" s="38"/>
    </row>
    <row r="414" spans="1:3" s="40" customFormat="1" ht="21.95" customHeight="1" x14ac:dyDescent="0.25">
      <c r="A414" s="41" t="s">
        <v>38</v>
      </c>
      <c r="B414" s="42" t="s">
        <v>39</v>
      </c>
      <c r="C414" s="38"/>
    </row>
    <row r="415" spans="1:3" s="40" customFormat="1" ht="21.95" customHeight="1" x14ac:dyDescent="0.25">
      <c r="A415" s="43" t="s">
        <v>61</v>
      </c>
      <c r="B415" s="44" t="s">
        <v>66</v>
      </c>
      <c r="C415" s="38"/>
    </row>
    <row r="416" spans="1:3" s="40" customFormat="1" ht="21.95" customHeight="1" x14ac:dyDescent="0.25">
      <c r="A416" s="24"/>
      <c r="B416" s="24"/>
      <c r="C416" s="38"/>
    </row>
    <row r="417" spans="1:3" s="40" customFormat="1" ht="21.95" customHeight="1" x14ac:dyDescent="0.25">
      <c r="A417" s="23"/>
      <c r="B417" s="23"/>
      <c r="C417" s="38"/>
    </row>
    <row r="418" spans="1:3" s="40" customFormat="1" ht="21.95" customHeight="1" x14ac:dyDescent="0.25">
      <c r="A418" s="23"/>
      <c r="B418" s="23"/>
      <c r="C418" s="38"/>
    </row>
    <row r="419" spans="1:3" s="40" customFormat="1" ht="21.95" customHeight="1" x14ac:dyDescent="0.25">
      <c r="A419" s="23"/>
      <c r="B419" s="23"/>
      <c r="C419" s="38"/>
    </row>
    <row r="420" spans="1:3" s="40" customFormat="1" ht="21.95" customHeight="1" x14ac:dyDescent="0.25">
      <c r="A420" s="23"/>
      <c r="B420" s="23"/>
      <c r="C420" s="38"/>
    </row>
    <row r="421" spans="1:3" s="40" customFormat="1" ht="21.95" customHeight="1" x14ac:dyDescent="0.25">
      <c r="A421" s="23"/>
      <c r="B421" s="23"/>
      <c r="C421" s="38"/>
    </row>
    <row r="422" spans="1:3" s="40" customFormat="1" ht="21.95" customHeight="1" x14ac:dyDescent="0.25">
      <c r="A422" s="23"/>
      <c r="B422" s="23"/>
      <c r="C422" s="38"/>
    </row>
    <row r="423" spans="1:3" s="40" customFormat="1" ht="21.95" customHeight="1" x14ac:dyDescent="0.25">
      <c r="A423" s="23"/>
      <c r="B423" s="23"/>
      <c r="C423" s="38"/>
    </row>
    <row r="424" spans="1:3" s="40" customFormat="1" ht="21.95" customHeight="1" x14ac:dyDescent="0.25">
      <c r="A424" s="23"/>
      <c r="B424" s="23"/>
      <c r="C424" s="38"/>
    </row>
    <row r="425" spans="1:3" s="40" customFormat="1" ht="21.95" customHeight="1" x14ac:dyDescent="0.25">
      <c r="A425" s="23"/>
      <c r="B425" s="23"/>
      <c r="C425" s="38"/>
    </row>
    <row r="426" spans="1:3" s="40" customFormat="1" ht="21.95" customHeight="1" x14ac:dyDescent="0.25">
      <c r="A426" s="23"/>
      <c r="B426" s="23"/>
      <c r="C426" s="38"/>
    </row>
    <row r="427" spans="1:3" s="40" customFormat="1" ht="21.95" customHeight="1" x14ac:dyDescent="0.25">
      <c r="A427" s="23"/>
      <c r="B427" s="23"/>
      <c r="C427" s="38"/>
    </row>
    <row r="428" spans="1:3" s="40" customFormat="1" ht="21.95" customHeight="1" x14ac:dyDescent="0.25">
      <c r="A428" s="23"/>
      <c r="B428" s="23"/>
      <c r="C428" s="38"/>
    </row>
    <row r="429" spans="1:3" s="40" customFormat="1" ht="21.95" customHeight="1" x14ac:dyDescent="0.25">
      <c r="A429" s="23"/>
      <c r="B429" s="23"/>
      <c r="C429" s="38"/>
    </row>
    <row r="430" spans="1:3" s="40" customFormat="1" ht="21.95" customHeight="1" x14ac:dyDescent="0.25">
      <c r="A430" s="23"/>
      <c r="B430" s="23"/>
      <c r="C430" s="38"/>
    </row>
    <row r="431" spans="1:3" s="40" customFormat="1" ht="21.95" customHeight="1" x14ac:dyDescent="0.25">
      <c r="A431" s="23"/>
      <c r="B431" s="23"/>
      <c r="C431" s="38"/>
    </row>
    <row r="432" spans="1:3" s="40" customFormat="1" ht="21.95" customHeight="1" x14ac:dyDescent="0.25">
      <c r="A432" s="23"/>
      <c r="B432" s="23"/>
      <c r="C432" s="38"/>
    </row>
    <row r="433" spans="1:3" s="40" customFormat="1" ht="21.95" customHeight="1" x14ac:dyDescent="0.25">
      <c r="A433" s="23"/>
      <c r="B433" s="23"/>
      <c r="C433" s="38"/>
    </row>
    <row r="434" spans="1:3" s="40" customFormat="1" ht="21.95" customHeight="1" x14ac:dyDescent="0.25">
      <c r="A434" s="23"/>
      <c r="B434" s="23"/>
      <c r="C434" s="38"/>
    </row>
    <row r="435" spans="1:3" s="40" customFormat="1" ht="21.95" customHeight="1" x14ac:dyDescent="0.25">
      <c r="A435" s="23"/>
      <c r="B435" s="23"/>
      <c r="C435" s="38"/>
    </row>
    <row r="436" spans="1:3" s="40" customFormat="1" ht="21.95" customHeight="1" x14ac:dyDescent="0.25">
      <c r="A436" s="23"/>
      <c r="B436" s="23"/>
      <c r="C436" s="38"/>
    </row>
    <row r="437" spans="1:3" s="40" customFormat="1" ht="21.95" customHeight="1" x14ac:dyDescent="0.25">
      <c r="A437" s="23"/>
      <c r="B437" s="23"/>
      <c r="C437" s="38"/>
    </row>
    <row r="438" spans="1:3" s="40" customFormat="1" ht="21.95" customHeight="1" x14ac:dyDescent="0.25">
      <c r="A438" s="23"/>
      <c r="B438" s="23"/>
      <c r="C438" s="38"/>
    </row>
    <row r="439" spans="1:3" s="40" customFormat="1" ht="21.95" customHeight="1" x14ac:dyDescent="0.25">
      <c r="A439" s="23"/>
      <c r="B439" s="23"/>
      <c r="C439" s="38"/>
    </row>
    <row r="440" spans="1:3" s="40" customFormat="1" ht="21.95" customHeight="1" x14ac:dyDescent="0.25">
      <c r="A440" s="23"/>
      <c r="B440" s="23"/>
      <c r="C440" s="38"/>
    </row>
    <row r="441" spans="1:3" s="40" customFormat="1" ht="21.95" customHeight="1" x14ac:dyDescent="0.25">
      <c r="A441" s="23"/>
      <c r="B441" s="23"/>
      <c r="C441" s="38"/>
    </row>
    <row r="442" spans="1:3" s="40" customFormat="1" ht="21.95" customHeight="1" x14ac:dyDescent="0.25">
      <c r="A442" s="23"/>
      <c r="B442" s="23"/>
      <c r="C442" s="38"/>
    </row>
    <row r="443" spans="1:3" s="40" customFormat="1" ht="21.95" customHeight="1" x14ac:dyDescent="0.25">
      <c r="A443" s="23"/>
      <c r="B443" s="23"/>
      <c r="C443" s="38"/>
    </row>
    <row r="444" spans="1:3" s="40" customFormat="1" ht="21.95" customHeight="1" x14ac:dyDescent="0.25">
      <c r="A444" s="23"/>
      <c r="B444" s="23"/>
      <c r="C444" s="38"/>
    </row>
    <row r="445" spans="1:3" s="40" customFormat="1" ht="21.95" customHeight="1" x14ac:dyDescent="0.25">
      <c r="A445" s="23"/>
      <c r="B445" s="23"/>
      <c r="C445" s="38"/>
    </row>
    <row r="446" spans="1:3" s="40" customFormat="1" ht="21.95" customHeight="1" x14ac:dyDescent="0.25">
      <c r="A446" s="23"/>
      <c r="B446" s="23"/>
      <c r="C446" s="38"/>
    </row>
    <row r="447" spans="1:3" s="40" customFormat="1" ht="21.95" customHeight="1" x14ac:dyDescent="0.25">
      <c r="A447" s="23"/>
      <c r="B447" s="23"/>
      <c r="C447" s="38"/>
    </row>
    <row r="448" spans="1:3" s="40" customFormat="1" ht="21.95" customHeight="1" x14ac:dyDescent="0.25">
      <c r="A448" s="23"/>
      <c r="B448" s="23"/>
      <c r="C448" s="38"/>
    </row>
    <row r="449" spans="1:3" s="40" customFormat="1" ht="21.95" customHeight="1" x14ac:dyDescent="0.25">
      <c r="A449" s="23"/>
      <c r="B449" s="23"/>
      <c r="C449" s="38"/>
    </row>
    <row r="450" spans="1:3" s="40" customFormat="1" ht="21.95" customHeight="1" x14ac:dyDescent="0.25">
      <c r="A450" s="23"/>
      <c r="B450" s="1"/>
      <c r="C450" s="38"/>
    </row>
    <row r="451" spans="1:3" s="40" customFormat="1" ht="21.95" customHeight="1" x14ac:dyDescent="0.25">
      <c r="A451" s="23"/>
      <c r="B451" s="1"/>
      <c r="C451" s="38"/>
    </row>
    <row r="452" spans="1:3" s="40" customFormat="1" ht="21.95" customHeight="1" x14ac:dyDescent="0.25">
      <c r="A452" s="23"/>
      <c r="B452" s="23"/>
      <c r="C452" s="38"/>
    </row>
    <row r="453" spans="1:3" s="40" customFormat="1" ht="21.95" customHeight="1" x14ac:dyDescent="0.25">
      <c r="A453" s="23"/>
      <c r="B453" s="1"/>
      <c r="C453" s="38"/>
    </row>
    <row r="454" spans="1:3" s="40" customFormat="1" ht="21.95" customHeight="1" x14ac:dyDescent="0.25">
      <c r="A454" s="23"/>
      <c r="B454" s="1"/>
      <c r="C454" s="38"/>
    </row>
    <row r="455" spans="1:3" s="40" customFormat="1" ht="21.95" customHeight="1" x14ac:dyDescent="0.25">
      <c r="A455" s="23"/>
      <c r="B455" s="1"/>
      <c r="C455" s="38"/>
    </row>
    <row r="456" spans="1:3" s="40" customFormat="1" ht="21.95" customHeight="1" x14ac:dyDescent="0.25">
      <c r="A456" s="1"/>
      <c r="B456" s="1"/>
      <c r="C456" s="38"/>
    </row>
    <row r="457" spans="1:3" s="40" customFormat="1" ht="21.95" customHeight="1" x14ac:dyDescent="0.25">
      <c r="A457" s="29"/>
      <c r="B457" s="5"/>
      <c r="C457" s="38"/>
    </row>
    <row r="458" spans="1:3" s="40" customFormat="1" ht="21.95" customHeight="1" x14ac:dyDescent="0.25">
      <c r="A458" s="38"/>
      <c r="B458" s="38"/>
      <c r="C458" s="38"/>
    </row>
    <row r="459" spans="1:3" s="40" customFormat="1" ht="21.95" customHeight="1" x14ac:dyDescent="0.25">
      <c r="A459" s="37"/>
      <c r="B459" s="39" t="s">
        <v>65</v>
      </c>
      <c r="C459" s="38"/>
    </row>
    <row r="460" spans="1:3" s="40" customFormat="1" ht="21.95" customHeight="1" x14ac:dyDescent="0.25">
      <c r="A460" s="41" t="s">
        <v>38</v>
      </c>
      <c r="B460" s="42" t="s">
        <v>39</v>
      </c>
      <c r="C460" s="38"/>
    </row>
    <row r="461" spans="1:3" s="40" customFormat="1" ht="21.95" customHeight="1" x14ac:dyDescent="0.25">
      <c r="A461" s="43" t="s">
        <v>61</v>
      </c>
      <c r="B461" s="44" t="s">
        <v>66</v>
      </c>
      <c r="C461" s="38"/>
    </row>
    <row r="462" spans="1:3" s="40" customFormat="1" ht="21.95" customHeight="1" x14ac:dyDescent="0.25">
      <c r="A462" s="24"/>
      <c r="B462" s="24"/>
      <c r="C462" s="38"/>
    </row>
    <row r="463" spans="1:3" s="40" customFormat="1" ht="21.95" customHeight="1" x14ac:dyDescent="0.25">
      <c r="A463" s="23"/>
      <c r="B463" s="23"/>
      <c r="C463" s="38"/>
    </row>
    <row r="464" spans="1:3" s="40" customFormat="1" ht="21.95" customHeight="1" x14ac:dyDescent="0.25">
      <c r="A464" s="23"/>
      <c r="B464" s="23"/>
      <c r="C464" s="38"/>
    </row>
    <row r="465" spans="1:3" s="40" customFormat="1" ht="21.95" customHeight="1" x14ac:dyDescent="0.25">
      <c r="A465" s="23"/>
      <c r="B465" s="23"/>
      <c r="C465" s="38"/>
    </row>
    <row r="466" spans="1:3" s="40" customFormat="1" ht="21.95" customHeight="1" x14ac:dyDescent="0.25">
      <c r="A466" s="23"/>
      <c r="B466" s="23"/>
      <c r="C466" s="38"/>
    </row>
    <row r="467" spans="1:3" s="40" customFormat="1" ht="21.95" customHeight="1" x14ac:dyDescent="0.25">
      <c r="A467" s="23"/>
      <c r="B467" s="23"/>
      <c r="C467" s="38"/>
    </row>
    <row r="468" spans="1:3" s="40" customFormat="1" ht="21.95" customHeight="1" x14ac:dyDescent="0.25">
      <c r="A468" s="23"/>
      <c r="B468" s="23"/>
      <c r="C468" s="38"/>
    </row>
    <row r="469" spans="1:3" s="40" customFormat="1" ht="21.95" customHeight="1" x14ac:dyDescent="0.25">
      <c r="A469" s="23"/>
      <c r="B469" s="23"/>
      <c r="C469" s="38"/>
    </row>
    <row r="470" spans="1:3" s="40" customFormat="1" ht="21.95" customHeight="1" x14ac:dyDescent="0.25">
      <c r="A470" s="23"/>
      <c r="B470" s="23"/>
      <c r="C470" s="38"/>
    </row>
    <row r="471" spans="1:3" s="40" customFormat="1" ht="21.95" customHeight="1" x14ac:dyDescent="0.25">
      <c r="A471" s="23"/>
      <c r="B471" s="23"/>
      <c r="C471" s="38"/>
    </row>
    <row r="472" spans="1:3" s="40" customFormat="1" ht="21.95" customHeight="1" x14ac:dyDescent="0.25">
      <c r="A472" s="23"/>
      <c r="B472" s="23"/>
      <c r="C472" s="38"/>
    </row>
    <row r="473" spans="1:3" s="40" customFormat="1" ht="21.95" customHeight="1" x14ac:dyDescent="0.25">
      <c r="A473" s="23"/>
      <c r="B473" s="23"/>
      <c r="C473" s="38"/>
    </row>
    <row r="474" spans="1:3" s="40" customFormat="1" ht="21.95" customHeight="1" x14ac:dyDescent="0.25">
      <c r="A474" s="23"/>
      <c r="B474" s="23"/>
      <c r="C474" s="38"/>
    </row>
    <row r="475" spans="1:3" s="40" customFormat="1" ht="21.95" customHeight="1" x14ac:dyDescent="0.25">
      <c r="A475" s="23"/>
      <c r="B475" s="23"/>
      <c r="C475" s="38"/>
    </row>
    <row r="476" spans="1:3" s="40" customFormat="1" ht="21.95" customHeight="1" x14ac:dyDescent="0.25">
      <c r="A476" s="23"/>
      <c r="B476" s="23"/>
      <c r="C476" s="38"/>
    </row>
    <row r="477" spans="1:3" s="40" customFormat="1" ht="21.95" customHeight="1" x14ac:dyDescent="0.25">
      <c r="A477" s="23"/>
      <c r="B477" s="23"/>
      <c r="C477" s="38"/>
    </row>
    <row r="478" spans="1:3" s="40" customFormat="1" ht="21.95" customHeight="1" x14ac:dyDescent="0.25">
      <c r="A478" s="23"/>
      <c r="B478" s="23"/>
      <c r="C478" s="38"/>
    </row>
    <row r="479" spans="1:3" s="40" customFormat="1" ht="21.95" customHeight="1" x14ac:dyDescent="0.25">
      <c r="A479" s="23"/>
      <c r="B479" s="23"/>
      <c r="C479" s="38"/>
    </row>
    <row r="480" spans="1:3" s="40" customFormat="1" ht="21.95" customHeight="1" x14ac:dyDescent="0.25">
      <c r="A480" s="23"/>
      <c r="B480" s="23"/>
      <c r="C480" s="38"/>
    </row>
    <row r="481" spans="1:3" s="40" customFormat="1" ht="21.95" customHeight="1" x14ac:dyDescent="0.25">
      <c r="A481" s="23"/>
      <c r="B481" s="23"/>
      <c r="C481" s="38"/>
    </row>
    <row r="482" spans="1:3" s="40" customFormat="1" ht="21.95" customHeight="1" x14ac:dyDescent="0.25">
      <c r="A482" s="23"/>
      <c r="B482" s="23"/>
      <c r="C482" s="38"/>
    </row>
    <row r="483" spans="1:3" s="40" customFormat="1" ht="21.95" customHeight="1" x14ac:dyDescent="0.25">
      <c r="A483" s="23"/>
      <c r="B483" s="23"/>
      <c r="C483" s="38"/>
    </row>
    <row r="484" spans="1:3" s="40" customFormat="1" ht="21.95" customHeight="1" x14ac:dyDescent="0.25">
      <c r="A484" s="23"/>
      <c r="B484" s="23"/>
      <c r="C484" s="38"/>
    </row>
    <row r="485" spans="1:3" s="40" customFormat="1" ht="21.95" customHeight="1" x14ac:dyDescent="0.25">
      <c r="A485" s="23"/>
      <c r="B485" s="23"/>
      <c r="C485" s="38"/>
    </row>
    <row r="486" spans="1:3" s="40" customFormat="1" ht="21.95" customHeight="1" x14ac:dyDescent="0.25">
      <c r="A486" s="23"/>
      <c r="B486" s="23"/>
      <c r="C486" s="38"/>
    </row>
    <row r="487" spans="1:3" s="40" customFormat="1" ht="21.95" customHeight="1" x14ac:dyDescent="0.25">
      <c r="A487" s="23"/>
      <c r="B487" s="23"/>
      <c r="C487" s="38"/>
    </row>
    <row r="488" spans="1:3" s="40" customFormat="1" ht="21.95" customHeight="1" x14ac:dyDescent="0.25">
      <c r="A488" s="23"/>
      <c r="B488" s="23"/>
      <c r="C488" s="38"/>
    </row>
    <row r="489" spans="1:3" s="40" customFormat="1" ht="21.95" customHeight="1" x14ac:dyDescent="0.25">
      <c r="A489" s="23"/>
      <c r="B489" s="23"/>
      <c r="C489" s="38"/>
    </row>
    <row r="490" spans="1:3" s="40" customFormat="1" ht="21.95" customHeight="1" x14ac:dyDescent="0.25">
      <c r="A490" s="23"/>
      <c r="B490" s="23"/>
      <c r="C490" s="38"/>
    </row>
    <row r="491" spans="1:3" s="40" customFormat="1" ht="21.95" customHeight="1" x14ac:dyDescent="0.25">
      <c r="A491" s="23"/>
      <c r="B491" s="23"/>
      <c r="C491" s="38"/>
    </row>
    <row r="492" spans="1:3" s="40" customFormat="1" ht="21.95" customHeight="1" x14ac:dyDescent="0.25">
      <c r="A492" s="23"/>
      <c r="B492" s="23"/>
      <c r="C492" s="38"/>
    </row>
    <row r="493" spans="1:3" s="40" customFormat="1" ht="21.95" customHeight="1" x14ac:dyDescent="0.25">
      <c r="A493" s="23"/>
      <c r="B493" s="23"/>
      <c r="C493" s="38"/>
    </row>
    <row r="494" spans="1:3" s="40" customFormat="1" ht="21.95" customHeight="1" x14ac:dyDescent="0.25">
      <c r="A494" s="23"/>
      <c r="B494" s="23"/>
      <c r="C494" s="38"/>
    </row>
    <row r="495" spans="1:3" s="40" customFormat="1" ht="21.95" customHeight="1" x14ac:dyDescent="0.25">
      <c r="A495" s="23"/>
      <c r="B495" s="23"/>
      <c r="C495" s="38"/>
    </row>
    <row r="496" spans="1:3" s="40" customFormat="1" ht="21.95" customHeight="1" x14ac:dyDescent="0.25">
      <c r="A496" s="23"/>
      <c r="B496" s="1"/>
      <c r="C496" s="38"/>
    </row>
    <row r="497" spans="1:3" s="40" customFormat="1" ht="21.95" customHeight="1" x14ac:dyDescent="0.25">
      <c r="A497" s="23"/>
      <c r="B497" s="1"/>
      <c r="C497" s="38"/>
    </row>
    <row r="498" spans="1:3" s="40" customFormat="1" ht="21.95" customHeight="1" x14ac:dyDescent="0.25">
      <c r="A498" s="23"/>
      <c r="B498" s="23"/>
      <c r="C498" s="38"/>
    </row>
    <row r="499" spans="1:3" s="40" customFormat="1" ht="21.95" customHeight="1" x14ac:dyDescent="0.25">
      <c r="A499" s="23"/>
      <c r="B499" s="1"/>
      <c r="C499" s="38"/>
    </row>
    <row r="500" spans="1:3" s="40" customFormat="1" ht="21.95" customHeight="1" x14ac:dyDescent="0.25">
      <c r="A500" s="23"/>
      <c r="B500" s="1"/>
      <c r="C500" s="38"/>
    </row>
    <row r="501" spans="1:3" s="40" customFormat="1" ht="21.95" customHeight="1" x14ac:dyDescent="0.25">
      <c r="A501" s="23"/>
      <c r="B501" s="1"/>
      <c r="C501" s="38"/>
    </row>
    <row r="502" spans="1:3" s="40" customFormat="1" ht="21.95" customHeight="1" x14ac:dyDescent="0.25">
      <c r="A502" s="1"/>
      <c r="B502" s="1"/>
      <c r="C502" s="38"/>
    </row>
    <row r="503" spans="1:3" s="40" customFormat="1" ht="21.95" customHeight="1" x14ac:dyDescent="0.25">
      <c r="A503" s="29"/>
      <c r="B503" s="5"/>
      <c r="C503" s="38"/>
    </row>
    <row r="504" spans="1:3" s="40" customFormat="1" ht="21.95" customHeight="1" x14ac:dyDescent="0.25">
      <c r="A504" s="38"/>
      <c r="B504" s="38"/>
      <c r="C504" s="38"/>
    </row>
    <row r="505" spans="1:3" s="40" customFormat="1" ht="21.95" customHeight="1" x14ac:dyDescent="0.25">
      <c r="A505" s="37"/>
      <c r="B505" s="39" t="s">
        <v>65</v>
      </c>
      <c r="C505" s="38"/>
    </row>
    <row r="506" spans="1:3" s="40" customFormat="1" ht="21.95" customHeight="1" x14ac:dyDescent="0.25">
      <c r="A506" s="41" t="s">
        <v>38</v>
      </c>
      <c r="B506" s="42" t="s">
        <v>39</v>
      </c>
      <c r="C506" s="38"/>
    </row>
    <row r="507" spans="1:3" s="40" customFormat="1" ht="21.95" customHeight="1" x14ac:dyDescent="0.25">
      <c r="A507" s="43" t="s">
        <v>61</v>
      </c>
      <c r="B507" s="44" t="s">
        <v>66</v>
      </c>
      <c r="C507" s="38"/>
    </row>
    <row r="508" spans="1:3" s="40" customFormat="1" ht="21.95" customHeight="1" x14ac:dyDescent="0.25">
      <c r="A508" s="24"/>
      <c r="B508" s="24"/>
      <c r="C508" s="38"/>
    </row>
    <row r="509" spans="1:3" s="40" customFormat="1" ht="21.95" customHeight="1" x14ac:dyDescent="0.25">
      <c r="A509" s="23"/>
      <c r="B509" s="23"/>
      <c r="C509" s="38"/>
    </row>
    <row r="510" spans="1:3" s="40" customFormat="1" ht="21.95" customHeight="1" x14ac:dyDescent="0.25">
      <c r="A510" s="23"/>
      <c r="B510" s="23"/>
      <c r="C510" s="38"/>
    </row>
    <row r="511" spans="1:3" s="40" customFormat="1" ht="21.95" customHeight="1" x14ac:dyDescent="0.25">
      <c r="A511" s="23"/>
      <c r="B511" s="23"/>
      <c r="C511" s="38"/>
    </row>
    <row r="512" spans="1:3" s="40" customFormat="1" ht="21.95" customHeight="1" x14ac:dyDescent="0.25">
      <c r="A512" s="23"/>
      <c r="B512" s="23"/>
      <c r="C512" s="38"/>
    </row>
    <row r="513" spans="1:3" s="40" customFormat="1" ht="21.95" customHeight="1" x14ac:dyDescent="0.25">
      <c r="A513" s="23"/>
      <c r="B513" s="23"/>
      <c r="C513" s="38"/>
    </row>
    <row r="514" spans="1:3" s="40" customFormat="1" ht="21.95" customHeight="1" x14ac:dyDescent="0.25">
      <c r="A514" s="23"/>
      <c r="B514" s="23"/>
      <c r="C514" s="38"/>
    </row>
    <row r="515" spans="1:3" s="40" customFormat="1" ht="21.95" customHeight="1" x14ac:dyDescent="0.25">
      <c r="A515" s="23"/>
      <c r="B515" s="23"/>
      <c r="C515" s="38"/>
    </row>
    <row r="516" spans="1:3" s="40" customFormat="1" ht="21.95" customHeight="1" x14ac:dyDescent="0.25">
      <c r="A516" s="23"/>
      <c r="B516" s="23"/>
      <c r="C516" s="38"/>
    </row>
    <row r="517" spans="1:3" s="40" customFormat="1" ht="21.95" customHeight="1" x14ac:dyDescent="0.25">
      <c r="A517" s="23"/>
      <c r="B517" s="23"/>
      <c r="C517" s="38"/>
    </row>
    <row r="518" spans="1:3" s="40" customFormat="1" ht="21.95" customHeight="1" x14ac:dyDescent="0.25">
      <c r="A518" s="23"/>
      <c r="B518" s="23"/>
      <c r="C518" s="38"/>
    </row>
    <row r="519" spans="1:3" s="40" customFormat="1" ht="21.95" customHeight="1" x14ac:dyDescent="0.25">
      <c r="A519" s="23"/>
      <c r="B519" s="23"/>
      <c r="C519" s="38"/>
    </row>
    <row r="520" spans="1:3" s="40" customFormat="1" ht="21.95" customHeight="1" x14ac:dyDescent="0.25">
      <c r="A520" s="23"/>
      <c r="B520" s="23"/>
      <c r="C520" s="38"/>
    </row>
    <row r="521" spans="1:3" s="40" customFormat="1" ht="21.95" customHeight="1" x14ac:dyDescent="0.25">
      <c r="A521" s="23"/>
      <c r="B521" s="23"/>
      <c r="C521" s="38"/>
    </row>
    <row r="522" spans="1:3" s="40" customFormat="1" ht="21.95" customHeight="1" x14ac:dyDescent="0.25">
      <c r="A522" s="23"/>
      <c r="B522" s="23"/>
      <c r="C522" s="38"/>
    </row>
    <row r="523" spans="1:3" s="40" customFormat="1" ht="21.95" customHeight="1" x14ac:dyDescent="0.25">
      <c r="A523" s="23"/>
      <c r="B523" s="23"/>
      <c r="C523" s="38"/>
    </row>
    <row r="524" spans="1:3" s="40" customFormat="1" ht="21.95" customHeight="1" x14ac:dyDescent="0.25">
      <c r="A524" s="23"/>
      <c r="B524" s="23"/>
      <c r="C524" s="38"/>
    </row>
    <row r="525" spans="1:3" s="40" customFormat="1" ht="21.95" customHeight="1" x14ac:dyDescent="0.25">
      <c r="A525" s="23"/>
      <c r="B525" s="23"/>
      <c r="C525" s="38"/>
    </row>
    <row r="526" spans="1:3" s="40" customFormat="1" ht="21.95" customHeight="1" x14ac:dyDescent="0.25">
      <c r="A526" s="23"/>
      <c r="B526" s="23"/>
      <c r="C526" s="38"/>
    </row>
    <row r="527" spans="1:3" s="40" customFormat="1" ht="21.95" customHeight="1" x14ac:dyDescent="0.25">
      <c r="A527" s="23"/>
      <c r="B527" s="23"/>
      <c r="C527" s="38"/>
    </row>
    <row r="528" spans="1:3" s="40" customFormat="1" ht="21.95" customHeight="1" x14ac:dyDescent="0.25">
      <c r="A528" s="23"/>
      <c r="B528" s="23"/>
      <c r="C528" s="38"/>
    </row>
    <row r="529" spans="1:3" s="40" customFormat="1" ht="21.95" customHeight="1" x14ac:dyDescent="0.25">
      <c r="A529" s="23"/>
      <c r="B529" s="23"/>
      <c r="C529" s="38"/>
    </row>
    <row r="530" spans="1:3" s="40" customFormat="1" ht="21.95" customHeight="1" x14ac:dyDescent="0.25">
      <c r="A530" s="23"/>
      <c r="B530" s="23"/>
      <c r="C530" s="38"/>
    </row>
    <row r="531" spans="1:3" s="40" customFormat="1" ht="21.95" customHeight="1" x14ac:dyDescent="0.25">
      <c r="A531" s="23"/>
      <c r="B531" s="23"/>
      <c r="C531" s="38"/>
    </row>
    <row r="532" spans="1:3" s="40" customFormat="1" ht="21.95" customHeight="1" x14ac:dyDescent="0.25">
      <c r="A532" s="23"/>
      <c r="B532" s="23"/>
      <c r="C532" s="38"/>
    </row>
    <row r="533" spans="1:3" s="40" customFormat="1" ht="21.95" customHeight="1" x14ac:dyDescent="0.25">
      <c r="A533" s="23"/>
      <c r="B533" s="23"/>
      <c r="C533" s="38"/>
    </row>
    <row r="534" spans="1:3" s="40" customFormat="1" ht="21.95" customHeight="1" x14ac:dyDescent="0.25">
      <c r="A534" s="23"/>
      <c r="B534" s="23"/>
      <c r="C534" s="38"/>
    </row>
    <row r="535" spans="1:3" s="40" customFormat="1" ht="21.95" customHeight="1" x14ac:dyDescent="0.25">
      <c r="A535" s="23"/>
      <c r="B535" s="23"/>
      <c r="C535" s="38"/>
    </row>
    <row r="536" spans="1:3" s="40" customFormat="1" ht="21.95" customHeight="1" x14ac:dyDescent="0.25">
      <c r="A536" s="23"/>
      <c r="B536" s="23"/>
      <c r="C536" s="38"/>
    </row>
    <row r="537" spans="1:3" s="40" customFormat="1" ht="21.95" customHeight="1" x14ac:dyDescent="0.25">
      <c r="A537" s="23"/>
      <c r="B537" s="23"/>
      <c r="C537" s="38"/>
    </row>
    <row r="538" spans="1:3" s="40" customFormat="1" ht="21.95" customHeight="1" x14ac:dyDescent="0.25">
      <c r="A538" s="23"/>
      <c r="B538" s="23"/>
      <c r="C538" s="38"/>
    </row>
    <row r="539" spans="1:3" s="40" customFormat="1" ht="21.95" customHeight="1" x14ac:dyDescent="0.25">
      <c r="A539" s="23"/>
      <c r="B539" s="23"/>
      <c r="C539" s="38"/>
    </row>
    <row r="540" spans="1:3" s="40" customFormat="1" ht="21.95" customHeight="1" x14ac:dyDescent="0.25">
      <c r="A540" s="23"/>
      <c r="B540" s="23"/>
      <c r="C540" s="38"/>
    </row>
    <row r="541" spans="1:3" s="40" customFormat="1" ht="21.95" customHeight="1" x14ac:dyDescent="0.25">
      <c r="A541" s="23"/>
      <c r="B541" s="23"/>
      <c r="C541" s="38"/>
    </row>
    <row r="542" spans="1:3" s="40" customFormat="1" ht="21.95" customHeight="1" x14ac:dyDescent="0.25">
      <c r="A542" s="23"/>
      <c r="B542" s="1"/>
      <c r="C542" s="38"/>
    </row>
    <row r="543" spans="1:3" s="40" customFormat="1" ht="21.95" customHeight="1" x14ac:dyDescent="0.25">
      <c r="A543" s="23"/>
      <c r="B543" s="1"/>
      <c r="C543" s="38"/>
    </row>
    <row r="544" spans="1:3" s="40" customFormat="1" ht="21.95" customHeight="1" x14ac:dyDescent="0.25">
      <c r="A544" s="23"/>
      <c r="B544" s="23"/>
      <c r="C544" s="38"/>
    </row>
    <row r="545" spans="1:3" s="40" customFormat="1" ht="21.95" customHeight="1" x14ac:dyDescent="0.25">
      <c r="A545" s="23"/>
      <c r="B545" s="1"/>
      <c r="C545" s="38"/>
    </row>
    <row r="546" spans="1:3" s="40" customFormat="1" ht="21.95" customHeight="1" x14ac:dyDescent="0.25">
      <c r="A546" s="23"/>
      <c r="B546" s="1"/>
      <c r="C546" s="38"/>
    </row>
    <row r="547" spans="1:3" s="40" customFormat="1" ht="21.95" customHeight="1" x14ac:dyDescent="0.25">
      <c r="A547" s="23"/>
      <c r="B547" s="1"/>
      <c r="C547" s="38"/>
    </row>
    <row r="548" spans="1:3" s="40" customFormat="1" ht="21.95" customHeight="1" x14ac:dyDescent="0.25">
      <c r="A548" s="1"/>
      <c r="B548" s="1"/>
      <c r="C548" s="38"/>
    </row>
    <row r="549" spans="1:3" s="40" customFormat="1" ht="21.95" customHeight="1" x14ac:dyDescent="0.25">
      <c r="A549" s="29"/>
      <c r="B549" s="5"/>
      <c r="C549" s="38"/>
    </row>
    <row r="550" spans="1:3" s="40" customFormat="1" ht="21.95" customHeight="1" x14ac:dyDescent="0.25">
      <c r="A550" s="38"/>
      <c r="B550" s="38"/>
      <c r="C550" s="38"/>
    </row>
    <row r="551" spans="1:3" s="40" customFormat="1" ht="21.95" customHeight="1" x14ac:dyDescent="0.25">
      <c r="A551" s="37"/>
      <c r="B551" s="39" t="s">
        <v>65</v>
      </c>
      <c r="C551" s="38"/>
    </row>
    <row r="552" spans="1:3" s="40" customFormat="1" ht="21.95" customHeight="1" x14ac:dyDescent="0.25">
      <c r="A552" s="41" t="s">
        <v>38</v>
      </c>
      <c r="B552" s="42" t="s">
        <v>39</v>
      </c>
      <c r="C552" s="38"/>
    </row>
    <row r="553" spans="1:3" s="40" customFormat="1" ht="21.95" customHeight="1" x14ac:dyDescent="0.25">
      <c r="A553" s="43" t="s">
        <v>61</v>
      </c>
      <c r="B553" s="44" t="s">
        <v>66</v>
      </c>
      <c r="C553" s="38"/>
    </row>
    <row r="554" spans="1:3" s="40" customFormat="1" ht="21.95" customHeight="1" x14ac:dyDescent="0.25">
      <c r="A554" s="24"/>
      <c r="B554" s="24"/>
      <c r="C554" s="38"/>
    </row>
    <row r="555" spans="1:3" s="40" customFormat="1" ht="21.95" customHeight="1" x14ac:dyDescent="0.25">
      <c r="A555" s="23"/>
      <c r="B555" s="23"/>
      <c r="C555" s="38"/>
    </row>
    <row r="556" spans="1:3" s="40" customFormat="1" ht="21.95" customHeight="1" x14ac:dyDescent="0.25">
      <c r="A556" s="23"/>
      <c r="B556" s="23"/>
      <c r="C556" s="38"/>
    </row>
    <row r="557" spans="1:3" s="40" customFormat="1" ht="21.95" customHeight="1" x14ac:dyDescent="0.25">
      <c r="A557" s="23"/>
      <c r="B557" s="23"/>
      <c r="C557" s="38"/>
    </row>
    <row r="558" spans="1:3" s="40" customFormat="1" ht="21.95" customHeight="1" x14ac:dyDescent="0.25">
      <c r="A558" s="23"/>
      <c r="B558" s="23"/>
      <c r="C558" s="38"/>
    </row>
    <row r="559" spans="1:3" s="40" customFormat="1" ht="21.95" customHeight="1" x14ac:dyDescent="0.25">
      <c r="A559" s="23"/>
      <c r="B559" s="23"/>
      <c r="C559" s="38"/>
    </row>
    <row r="560" spans="1:3" s="40" customFormat="1" ht="21.95" customHeight="1" x14ac:dyDescent="0.25">
      <c r="A560" s="23"/>
      <c r="B560" s="23"/>
      <c r="C560" s="38"/>
    </row>
    <row r="561" spans="1:3" s="40" customFormat="1" ht="21.95" customHeight="1" x14ac:dyDescent="0.25">
      <c r="A561" s="23"/>
      <c r="B561" s="23"/>
      <c r="C561" s="38"/>
    </row>
    <row r="562" spans="1:3" s="40" customFormat="1" ht="21.95" customHeight="1" x14ac:dyDescent="0.25">
      <c r="A562" s="23"/>
      <c r="B562" s="23"/>
      <c r="C562" s="38"/>
    </row>
    <row r="563" spans="1:3" s="40" customFormat="1" ht="21.95" customHeight="1" x14ac:dyDescent="0.25">
      <c r="A563" s="23"/>
      <c r="B563" s="23"/>
      <c r="C563" s="38"/>
    </row>
    <row r="564" spans="1:3" s="40" customFormat="1" ht="21.95" customHeight="1" x14ac:dyDescent="0.25">
      <c r="A564" s="23"/>
      <c r="B564" s="23"/>
      <c r="C564" s="38"/>
    </row>
    <row r="565" spans="1:3" s="40" customFormat="1" ht="21.95" customHeight="1" x14ac:dyDescent="0.25">
      <c r="A565" s="23"/>
      <c r="B565" s="23"/>
      <c r="C565" s="38"/>
    </row>
    <row r="566" spans="1:3" s="40" customFormat="1" ht="21.95" customHeight="1" x14ac:dyDescent="0.25">
      <c r="A566" s="23"/>
      <c r="B566" s="23"/>
      <c r="C566" s="38"/>
    </row>
    <row r="567" spans="1:3" s="40" customFormat="1" ht="21.95" customHeight="1" x14ac:dyDescent="0.25">
      <c r="A567" s="23"/>
      <c r="B567" s="23"/>
      <c r="C567" s="38"/>
    </row>
    <row r="568" spans="1:3" s="40" customFormat="1" ht="21.95" customHeight="1" x14ac:dyDescent="0.25">
      <c r="A568" s="23"/>
      <c r="B568" s="23"/>
      <c r="C568" s="38"/>
    </row>
    <row r="569" spans="1:3" s="40" customFormat="1" ht="21.95" customHeight="1" x14ac:dyDescent="0.25">
      <c r="A569" s="23"/>
      <c r="B569" s="23"/>
      <c r="C569" s="38"/>
    </row>
    <row r="570" spans="1:3" s="40" customFormat="1" ht="21.95" customHeight="1" x14ac:dyDescent="0.25">
      <c r="A570" s="23"/>
      <c r="B570" s="23"/>
      <c r="C570" s="38"/>
    </row>
    <row r="571" spans="1:3" s="40" customFormat="1" ht="21.95" customHeight="1" x14ac:dyDescent="0.25">
      <c r="A571" s="23"/>
      <c r="B571" s="23"/>
      <c r="C571" s="38"/>
    </row>
    <row r="572" spans="1:3" s="40" customFormat="1" ht="21.95" customHeight="1" x14ac:dyDescent="0.25">
      <c r="A572" s="23"/>
      <c r="B572" s="23"/>
      <c r="C572" s="38"/>
    </row>
    <row r="573" spans="1:3" s="40" customFormat="1" ht="21.95" customHeight="1" x14ac:dyDescent="0.25">
      <c r="A573" s="23"/>
      <c r="B573" s="23"/>
      <c r="C573" s="38"/>
    </row>
    <row r="574" spans="1:3" s="40" customFormat="1" ht="21.95" customHeight="1" x14ac:dyDescent="0.25">
      <c r="A574" s="23"/>
      <c r="B574" s="23"/>
      <c r="C574" s="38"/>
    </row>
    <row r="575" spans="1:3" s="40" customFormat="1" ht="21.95" customHeight="1" x14ac:dyDescent="0.25">
      <c r="A575" s="23"/>
      <c r="B575" s="23"/>
      <c r="C575" s="38"/>
    </row>
    <row r="576" spans="1:3" s="40" customFormat="1" ht="21.95" customHeight="1" x14ac:dyDescent="0.25">
      <c r="A576" s="23"/>
      <c r="B576" s="23"/>
      <c r="C576" s="38"/>
    </row>
    <row r="577" spans="1:3" s="40" customFormat="1" ht="21.95" customHeight="1" x14ac:dyDescent="0.25">
      <c r="A577" s="23"/>
      <c r="B577" s="23"/>
      <c r="C577" s="38"/>
    </row>
    <row r="578" spans="1:3" s="40" customFormat="1" ht="21.95" customHeight="1" x14ac:dyDescent="0.25">
      <c r="A578" s="23"/>
      <c r="B578" s="23"/>
      <c r="C578" s="38"/>
    </row>
    <row r="579" spans="1:3" s="40" customFormat="1" ht="21.95" customHeight="1" x14ac:dyDescent="0.25">
      <c r="A579" s="23"/>
      <c r="B579" s="23"/>
      <c r="C579" s="38"/>
    </row>
    <row r="580" spans="1:3" s="40" customFormat="1" ht="21.95" customHeight="1" x14ac:dyDescent="0.25">
      <c r="A580" s="23"/>
      <c r="B580" s="23"/>
      <c r="C580" s="38"/>
    </row>
    <row r="581" spans="1:3" s="40" customFormat="1" ht="21.95" customHeight="1" x14ac:dyDescent="0.25">
      <c r="A581" s="23"/>
      <c r="B581" s="23"/>
      <c r="C581" s="38"/>
    </row>
    <row r="582" spans="1:3" s="40" customFormat="1" ht="21.95" customHeight="1" x14ac:dyDescent="0.25">
      <c r="A582" s="23"/>
      <c r="B582" s="23"/>
      <c r="C582" s="38"/>
    </row>
    <row r="583" spans="1:3" s="40" customFormat="1" ht="21.95" customHeight="1" x14ac:dyDescent="0.25">
      <c r="A583" s="23"/>
      <c r="B583" s="23"/>
      <c r="C583" s="38"/>
    </row>
    <row r="584" spans="1:3" s="40" customFormat="1" ht="21.95" customHeight="1" x14ac:dyDescent="0.25">
      <c r="A584" s="23"/>
      <c r="B584" s="23"/>
      <c r="C584" s="38"/>
    </row>
    <row r="585" spans="1:3" s="40" customFormat="1" ht="21.95" customHeight="1" x14ac:dyDescent="0.25">
      <c r="A585" s="23"/>
      <c r="B585" s="23"/>
      <c r="C585" s="38"/>
    </row>
    <row r="586" spans="1:3" s="40" customFormat="1" ht="21.95" customHeight="1" x14ac:dyDescent="0.25">
      <c r="A586" s="23"/>
      <c r="B586" s="23"/>
      <c r="C586" s="38"/>
    </row>
    <row r="587" spans="1:3" s="40" customFormat="1" ht="21.95" customHeight="1" x14ac:dyDescent="0.25">
      <c r="A587" s="23"/>
      <c r="B587" s="23"/>
      <c r="C587" s="38"/>
    </row>
    <row r="588" spans="1:3" s="40" customFormat="1" ht="21.95" customHeight="1" x14ac:dyDescent="0.25">
      <c r="A588" s="23"/>
      <c r="B588" s="1"/>
      <c r="C588" s="38"/>
    </row>
    <row r="589" spans="1:3" s="40" customFormat="1" ht="21.95" customHeight="1" x14ac:dyDescent="0.25">
      <c r="A589" s="23"/>
      <c r="B589" s="1"/>
      <c r="C589" s="38"/>
    </row>
    <row r="590" spans="1:3" s="40" customFormat="1" ht="21.95" customHeight="1" x14ac:dyDescent="0.25">
      <c r="A590" s="23"/>
      <c r="B590" s="23"/>
      <c r="C590" s="38"/>
    </row>
    <row r="591" spans="1:3" s="40" customFormat="1" ht="21.95" customHeight="1" x14ac:dyDescent="0.25">
      <c r="A591" s="23"/>
      <c r="B591" s="1"/>
      <c r="C591" s="38"/>
    </row>
    <row r="592" spans="1:3" s="40" customFormat="1" ht="21.95" customHeight="1" x14ac:dyDescent="0.25">
      <c r="A592" s="23"/>
      <c r="B592" s="1"/>
      <c r="C592" s="38"/>
    </row>
    <row r="593" spans="1:3" s="40" customFormat="1" ht="21.95" customHeight="1" x14ac:dyDescent="0.25">
      <c r="A593" s="23"/>
      <c r="B593" s="1"/>
      <c r="C593" s="38"/>
    </row>
    <row r="594" spans="1:3" s="40" customFormat="1" ht="21.95" customHeight="1" x14ac:dyDescent="0.25">
      <c r="A594" s="1"/>
      <c r="B594" s="1"/>
      <c r="C594" s="38"/>
    </row>
    <row r="595" spans="1:3" s="40" customFormat="1" ht="21.95" customHeight="1" x14ac:dyDescent="0.25">
      <c r="A595" s="29"/>
      <c r="B595" s="5"/>
      <c r="C595" s="38"/>
    </row>
    <row r="596" spans="1:3" s="40" customFormat="1" ht="21.95" customHeight="1" x14ac:dyDescent="0.25">
      <c r="A596" s="38"/>
      <c r="B596" s="38"/>
      <c r="C596" s="38"/>
    </row>
    <row r="597" spans="1:3" s="40" customFormat="1" ht="21.95" customHeight="1" x14ac:dyDescent="0.25">
      <c r="A597" s="38"/>
      <c r="B597" s="38"/>
      <c r="C597" s="38"/>
    </row>
    <row r="598" spans="1:3" s="40" customFormat="1" ht="21.95" customHeight="1" x14ac:dyDescent="0.25">
      <c r="A598" s="38"/>
      <c r="B598" s="38"/>
      <c r="C598" s="38"/>
    </row>
    <row r="599" spans="1:3" s="40" customFormat="1" ht="21.95" customHeight="1" x14ac:dyDescent="0.25">
      <c r="A599" s="38"/>
      <c r="B599" s="38"/>
      <c r="C599" s="38"/>
    </row>
    <row r="600" spans="1:3" s="40" customFormat="1" ht="21.95" customHeight="1" x14ac:dyDescent="0.25">
      <c r="A600" s="38"/>
      <c r="B600" s="38"/>
      <c r="C600" s="38"/>
    </row>
    <row r="601" spans="1:3" s="40" customFormat="1" ht="21.95" customHeight="1" x14ac:dyDescent="0.25">
      <c r="A601" s="38"/>
      <c r="B601" s="38"/>
      <c r="C601" s="38"/>
    </row>
    <row r="602" spans="1:3" s="40" customFormat="1" ht="21.95" customHeight="1" x14ac:dyDescent="0.25">
      <c r="A602" s="38"/>
      <c r="B602" s="38"/>
      <c r="C602" s="38"/>
    </row>
    <row r="603" spans="1:3" s="40" customFormat="1" ht="21.95" customHeight="1" x14ac:dyDescent="0.25">
      <c r="A603" s="38"/>
      <c r="B603" s="38"/>
      <c r="C603" s="38"/>
    </row>
    <row r="604" spans="1:3" s="40" customFormat="1" ht="21.95" customHeight="1" x14ac:dyDescent="0.25">
      <c r="A604" s="38"/>
      <c r="B604" s="38"/>
      <c r="C604" s="38"/>
    </row>
    <row r="605" spans="1:3" s="40" customFormat="1" ht="21.95" customHeight="1" x14ac:dyDescent="0.25">
      <c r="A605" s="38"/>
      <c r="B605" s="38"/>
      <c r="C605" s="38"/>
    </row>
    <row r="606" spans="1:3" s="40" customFormat="1" ht="21.95" customHeight="1" x14ac:dyDescent="0.25">
      <c r="A606" s="38"/>
      <c r="B606" s="38"/>
      <c r="C606" s="38"/>
    </row>
    <row r="607" spans="1:3" s="40" customFormat="1" ht="21.95" customHeight="1" x14ac:dyDescent="0.25">
      <c r="A607" s="38"/>
      <c r="B607" s="38"/>
      <c r="C607" s="38"/>
    </row>
    <row r="608" spans="1:3" s="40" customFormat="1" ht="21.95" customHeight="1" x14ac:dyDescent="0.25">
      <c r="A608" s="38"/>
      <c r="B608" s="38"/>
      <c r="C608" s="38"/>
    </row>
    <row r="609" spans="1:3" s="40" customFormat="1" ht="21.95" customHeight="1" x14ac:dyDescent="0.25">
      <c r="A609" s="38"/>
      <c r="B609" s="38"/>
      <c r="C609" s="38"/>
    </row>
    <row r="610" spans="1:3" s="40" customFormat="1" ht="21.95" customHeight="1" x14ac:dyDescent="0.25">
      <c r="A610" s="38"/>
      <c r="B610" s="38"/>
      <c r="C610" s="38"/>
    </row>
    <row r="611" spans="1:3" s="40" customFormat="1" ht="21.95" customHeight="1" x14ac:dyDescent="0.25">
      <c r="A611" s="38"/>
      <c r="B611" s="38"/>
      <c r="C611" s="38"/>
    </row>
    <row r="612" spans="1:3" s="40" customFormat="1" ht="21.95" customHeight="1" x14ac:dyDescent="0.25">
      <c r="A612" s="38"/>
      <c r="B612" s="38"/>
      <c r="C612" s="38"/>
    </row>
    <row r="613" spans="1:3" s="40" customFormat="1" ht="21.95" customHeight="1" x14ac:dyDescent="0.25">
      <c r="A613" s="38"/>
      <c r="B613" s="38"/>
      <c r="C613" s="38"/>
    </row>
    <row r="614" spans="1:3" s="40" customFormat="1" ht="21.95" customHeight="1" x14ac:dyDescent="0.25">
      <c r="A614" s="38"/>
      <c r="B614" s="38"/>
      <c r="C614" s="38"/>
    </row>
    <row r="615" spans="1:3" s="40" customFormat="1" ht="21.95" customHeight="1" x14ac:dyDescent="0.25">
      <c r="A615" s="38"/>
      <c r="B615" s="38"/>
      <c r="C615" s="38"/>
    </row>
    <row r="616" spans="1:3" s="40" customFormat="1" ht="21.95" customHeight="1" x14ac:dyDescent="0.25">
      <c r="A616" s="38"/>
      <c r="B616" s="38"/>
      <c r="C616" s="38"/>
    </row>
    <row r="617" spans="1:3" s="40" customFormat="1" ht="21.95" customHeight="1" x14ac:dyDescent="0.25">
      <c r="A617" s="38"/>
      <c r="B617" s="38"/>
      <c r="C617" s="38"/>
    </row>
    <row r="618" spans="1:3" s="40" customFormat="1" ht="21.95" customHeight="1" x14ac:dyDescent="0.25">
      <c r="A618" s="38"/>
      <c r="B618" s="38"/>
      <c r="C618" s="38"/>
    </row>
    <row r="619" spans="1:3" s="40" customFormat="1" ht="21.95" customHeight="1" x14ac:dyDescent="0.25">
      <c r="A619" s="38"/>
      <c r="B619" s="38"/>
      <c r="C619" s="38"/>
    </row>
    <row r="620" spans="1:3" s="40" customFormat="1" ht="21.95" customHeight="1" x14ac:dyDescent="0.25">
      <c r="A620" s="38"/>
      <c r="B620" s="38"/>
      <c r="C620" s="38"/>
    </row>
    <row r="621" spans="1:3" s="40" customFormat="1" ht="21.95" customHeight="1" x14ac:dyDescent="0.25">
      <c r="A621" s="38"/>
      <c r="B621" s="38"/>
      <c r="C621" s="38"/>
    </row>
    <row r="622" spans="1:3" s="40" customFormat="1" ht="21.95" customHeight="1" x14ac:dyDescent="0.25">
      <c r="A622" s="38"/>
      <c r="B622" s="38"/>
      <c r="C622" s="38"/>
    </row>
    <row r="623" spans="1:3" s="40" customFormat="1" ht="21.95" customHeight="1" x14ac:dyDescent="0.25">
      <c r="A623" s="38"/>
      <c r="B623" s="38"/>
      <c r="C623" s="38"/>
    </row>
    <row r="624" spans="1:3" s="40" customFormat="1" ht="21.95" customHeight="1" x14ac:dyDescent="0.25">
      <c r="A624" s="45"/>
      <c r="B624" s="36"/>
      <c r="C624" s="38"/>
    </row>
    <row r="625" spans="1:3" s="40" customFormat="1" ht="21.95" customHeight="1" x14ac:dyDescent="0.25">
      <c r="A625" s="45"/>
      <c r="B625" s="36"/>
      <c r="C625" s="38"/>
    </row>
    <row r="626" spans="1:3" s="40" customFormat="1" ht="21.95" customHeight="1" x14ac:dyDescent="0.25">
      <c r="A626" s="45"/>
      <c r="B626" s="36"/>
      <c r="C626" s="38"/>
    </row>
    <row r="627" spans="1:3" s="40" customFormat="1" ht="21.95" customHeight="1" x14ac:dyDescent="0.25">
      <c r="A627" s="45"/>
      <c r="B627" s="36"/>
      <c r="C627" s="38"/>
    </row>
  </sheetData>
  <mergeCells count="16">
    <mergeCell ref="A2:K2"/>
    <mergeCell ref="L2:X2"/>
    <mergeCell ref="A6:A8"/>
    <mergeCell ref="A9:A11"/>
    <mergeCell ref="A12:A14"/>
    <mergeCell ref="A15:A17"/>
    <mergeCell ref="A36:A38"/>
    <mergeCell ref="A39:A41"/>
    <mergeCell ref="A42:A44"/>
    <mergeCell ref="A45:A47"/>
    <mergeCell ref="A18:A20"/>
    <mergeCell ref="A21:A23"/>
    <mergeCell ref="A24:A26"/>
    <mergeCell ref="A27:A29"/>
    <mergeCell ref="A30:A32"/>
    <mergeCell ref="A33:A35"/>
  </mergeCells>
  <phoneticPr fontId="18" type="noConversion"/>
  <conditionalFormatting sqref="C50:X91">
    <cfRule type="cellIs" dxfId="16" priority="1" operator="notEqual">
      <formula>C6</formula>
    </cfRule>
  </conditionalFormatting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9"/>
  <sheetViews>
    <sheetView showGridLines="0" view="pageBreakPreview" zoomScale="70" zoomScaleNormal="120" zoomScaleSheetLayoutView="70" workbookViewId="0">
      <pane xSplit="1" ySplit="6" topLeftCell="B7" activePane="bottomRight" state="frozen"/>
      <selection pane="topRight"/>
      <selection pane="bottomLeft"/>
      <selection pane="bottomRight" activeCell="H2" sqref="H2:K2"/>
    </sheetView>
  </sheetViews>
  <sheetFormatPr defaultColWidth="10.625" defaultRowHeight="21.95" customHeight="1" x14ac:dyDescent="0.25"/>
  <cols>
    <col min="1" max="1" width="19.625" style="6" customWidth="1"/>
    <col min="2" max="2" width="11.625" style="2" customWidth="1"/>
    <col min="3" max="3" width="11.375" style="2" customWidth="1"/>
    <col min="4" max="4" width="11.625" style="2" customWidth="1"/>
    <col min="5" max="5" width="11.375" style="2" customWidth="1"/>
    <col min="6" max="6" width="11.625" style="2" customWidth="1"/>
    <col min="7" max="7" width="11.375" style="2" customWidth="1"/>
    <col min="8" max="10" width="21.625" style="3" customWidth="1"/>
    <col min="11" max="11" width="21.875" style="3" customWidth="1"/>
    <col min="12" max="12" width="21.625" style="3" customWidth="1"/>
    <col min="13" max="16" width="10.625" style="3" hidden="1" customWidth="1"/>
    <col min="17" max="257" width="10.625" style="3"/>
    <col min="258" max="258" width="18.625" style="3" customWidth="1"/>
    <col min="259" max="259" width="10.625" style="3" customWidth="1"/>
    <col min="260" max="260" width="8.125" style="3" customWidth="1"/>
    <col min="261" max="261" width="10.625" style="3" customWidth="1"/>
    <col min="262" max="262" width="8.125" style="3" customWidth="1"/>
    <col min="263" max="263" width="10.625" style="3" customWidth="1"/>
    <col min="264" max="264" width="8.125" style="3" customWidth="1"/>
    <col min="265" max="268" width="18.625" style="3" customWidth="1"/>
    <col min="269" max="513" width="10.625" style="3"/>
    <col min="514" max="514" width="18.625" style="3" customWidth="1"/>
    <col min="515" max="515" width="10.625" style="3" customWidth="1"/>
    <col min="516" max="516" width="8.125" style="3" customWidth="1"/>
    <col min="517" max="517" width="10.625" style="3" customWidth="1"/>
    <col min="518" max="518" width="8.125" style="3" customWidth="1"/>
    <col min="519" max="519" width="10.625" style="3" customWidth="1"/>
    <col min="520" max="520" width="8.125" style="3" customWidth="1"/>
    <col min="521" max="524" width="18.625" style="3" customWidth="1"/>
    <col min="525" max="769" width="10.625" style="3"/>
    <col min="770" max="770" width="18.625" style="3" customWidth="1"/>
    <col min="771" max="771" width="10.625" style="3" customWidth="1"/>
    <col min="772" max="772" width="8.125" style="3" customWidth="1"/>
    <col min="773" max="773" width="10.625" style="3" customWidth="1"/>
    <col min="774" max="774" width="8.125" style="3" customWidth="1"/>
    <col min="775" max="775" width="10.625" style="3" customWidth="1"/>
    <col min="776" max="776" width="8.125" style="3" customWidth="1"/>
    <col min="777" max="780" width="18.625" style="3" customWidth="1"/>
    <col min="781" max="1025" width="10.625" style="3"/>
    <col min="1026" max="1026" width="18.625" style="3" customWidth="1"/>
    <col min="1027" max="1027" width="10.625" style="3" customWidth="1"/>
    <col min="1028" max="1028" width="8.125" style="3" customWidth="1"/>
    <col min="1029" max="1029" width="10.625" style="3" customWidth="1"/>
    <col min="1030" max="1030" width="8.125" style="3" customWidth="1"/>
    <col min="1031" max="1031" width="10.625" style="3" customWidth="1"/>
    <col min="1032" max="1032" width="8.125" style="3" customWidth="1"/>
    <col min="1033" max="1036" width="18.625" style="3" customWidth="1"/>
    <col min="1037" max="1281" width="10.625" style="3"/>
    <col min="1282" max="1282" width="18.625" style="3" customWidth="1"/>
    <col min="1283" max="1283" width="10.625" style="3" customWidth="1"/>
    <col min="1284" max="1284" width="8.125" style="3" customWidth="1"/>
    <col min="1285" max="1285" width="10.625" style="3" customWidth="1"/>
    <col min="1286" max="1286" width="8.125" style="3" customWidth="1"/>
    <col min="1287" max="1287" width="10.625" style="3" customWidth="1"/>
    <col min="1288" max="1288" width="8.125" style="3" customWidth="1"/>
    <col min="1289" max="1292" width="18.625" style="3" customWidth="1"/>
    <col min="1293" max="1537" width="10.625" style="3"/>
    <col min="1538" max="1538" width="18.625" style="3" customWidth="1"/>
    <col min="1539" max="1539" width="10.625" style="3" customWidth="1"/>
    <col min="1540" max="1540" width="8.125" style="3" customWidth="1"/>
    <col min="1541" max="1541" width="10.625" style="3" customWidth="1"/>
    <col min="1542" max="1542" width="8.125" style="3" customWidth="1"/>
    <col min="1543" max="1543" width="10.625" style="3" customWidth="1"/>
    <col min="1544" max="1544" width="8.125" style="3" customWidth="1"/>
    <col min="1545" max="1548" width="18.625" style="3" customWidth="1"/>
    <col min="1549" max="1793" width="10.625" style="3"/>
    <col min="1794" max="1794" width="18.625" style="3" customWidth="1"/>
    <col min="1795" max="1795" width="10.625" style="3" customWidth="1"/>
    <col min="1796" max="1796" width="8.125" style="3" customWidth="1"/>
    <col min="1797" max="1797" width="10.625" style="3" customWidth="1"/>
    <col min="1798" max="1798" width="8.125" style="3" customWidth="1"/>
    <col min="1799" max="1799" width="10.625" style="3" customWidth="1"/>
    <col min="1800" max="1800" width="8.125" style="3" customWidth="1"/>
    <col min="1801" max="1804" width="18.625" style="3" customWidth="1"/>
    <col min="1805" max="2049" width="10.625" style="3"/>
    <col min="2050" max="2050" width="18.625" style="3" customWidth="1"/>
    <col min="2051" max="2051" width="10.625" style="3" customWidth="1"/>
    <col min="2052" max="2052" width="8.125" style="3" customWidth="1"/>
    <col min="2053" max="2053" width="10.625" style="3" customWidth="1"/>
    <col min="2054" max="2054" width="8.125" style="3" customWidth="1"/>
    <col min="2055" max="2055" width="10.625" style="3" customWidth="1"/>
    <col min="2056" max="2056" width="8.125" style="3" customWidth="1"/>
    <col min="2057" max="2060" width="18.625" style="3" customWidth="1"/>
    <col min="2061" max="2305" width="10.625" style="3"/>
    <col min="2306" max="2306" width="18.625" style="3" customWidth="1"/>
    <col min="2307" max="2307" width="10.625" style="3" customWidth="1"/>
    <col min="2308" max="2308" width="8.125" style="3" customWidth="1"/>
    <col min="2309" max="2309" width="10.625" style="3" customWidth="1"/>
    <col min="2310" max="2310" width="8.125" style="3" customWidth="1"/>
    <col min="2311" max="2311" width="10.625" style="3" customWidth="1"/>
    <col min="2312" max="2312" width="8.125" style="3" customWidth="1"/>
    <col min="2313" max="2316" width="18.625" style="3" customWidth="1"/>
    <col min="2317" max="2561" width="10.625" style="3"/>
    <col min="2562" max="2562" width="18.625" style="3" customWidth="1"/>
    <col min="2563" max="2563" width="10.625" style="3" customWidth="1"/>
    <col min="2564" max="2564" width="8.125" style="3" customWidth="1"/>
    <col min="2565" max="2565" width="10.625" style="3" customWidth="1"/>
    <col min="2566" max="2566" width="8.125" style="3" customWidth="1"/>
    <col min="2567" max="2567" width="10.625" style="3" customWidth="1"/>
    <col min="2568" max="2568" width="8.125" style="3" customWidth="1"/>
    <col min="2569" max="2572" width="18.625" style="3" customWidth="1"/>
    <col min="2573" max="2817" width="10.625" style="3"/>
    <col min="2818" max="2818" width="18.625" style="3" customWidth="1"/>
    <col min="2819" max="2819" width="10.625" style="3" customWidth="1"/>
    <col min="2820" max="2820" width="8.125" style="3" customWidth="1"/>
    <col min="2821" max="2821" width="10.625" style="3" customWidth="1"/>
    <col min="2822" max="2822" width="8.125" style="3" customWidth="1"/>
    <col min="2823" max="2823" width="10.625" style="3" customWidth="1"/>
    <col min="2824" max="2824" width="8.125" style="3" customWidth="1"/>
    <col min="2825" max="2828" width="18.625" style="3" customWidth="1"/>
    <col min="2829" max="3073" width="10.625" style="3"/>
    <col min="3074" max="3074" width="18.625" style="3" customWidth="1"/>
    <col min="3075" max="3075" width="10.625" style="3" customWidth="1"/>
    <col min="3076" max="3076" width="8.125" style="3" customWidth="1"/>
    <col min="3077" max="3077" width="10.625" style="3" customWidth="1"/>
    <col min="3078" max="3078" width="8.125" style="3" customWidth="1"/>
    <col min="3079" max="3079" width="10.625" style="3" customWidth="1"/>
    <col min="3080" max="3080" width="8.125" style="3" customWidth="1"/>
    <col min="3081" max="3084" width="18.625" style="3" customWidth="1"/>
    <col min="3085" max="3329" width="10.625" style="3"/>
    <col min="3330" max="3330" width="18.625" style="3" customWidth="1"/>
    <col min="3331" max="3331" width="10.625" style="3" customWidth="1"/>
    <col min="3332" max="3332" width="8.125" style="3" customWidth="1"/>
    <col min="3333" max="3333" width="10.625" style="3" customWidth="1"/>
    <col min="3334" max="3334" width="8.125" style="3" customWidth="1"/>
    <col min="3335" max="3335" width="10.625" style="3" customWidth="1"/>
    <col min="3336" max="3336" width="8.125" style="3" customWidth="1"/>
    <col min="3337" max="3340" width="18.625" style="3" customWidth="1"/>
    <col min="3341" max="3585" width="10.625" style="3"/>
    <col min="3586" max="3586" width="18.625" style="3" customWidth="1"/>
    <col min="3587" max="3587" width="10.625" style="3" customWidth="1"/>
    <col min="3588" max="3588" width="8.125" style="3" customWidth="1"/>
    <col min="3589" max="3589" width="10.625" style="3" customWidth="1"/>
    <col min="3590" max="3590" width="8.125" style="3" customWidth="1"/>
    <col min="3591" max="3591" width="10.625" style="3" customWidth="1"/>
    <col min="3592" max="3592" width="8.125" style="3" customWidth="1"/>
    <col min="3593" max="3596" width="18.625" style="3" customWidth="1"/>
    <col min="3597" max="3841" width="10.625" style="3"/>
    <col min="3842" max="3842" width="18.625" style="3" customWidth="1"/>
    <col min="3843" max="3843" width="10.625" style="3" customWidth="1"/>
    <col min="3844" max="3844" width="8.125" style="3" customWidth="1"/>
    <col min="3845" max="3845" width="10.625" style="3" customWidth="1"/>
    <col min="3846" max="3846" width="8.125" style="3" customWidth="1"/>
    <col min="3847" max="3847" width="10.625" style="3" customWidth="1"/>
    <col min="3848" max="3848" width="8.125" style="3" customWidth="1"/>
    <col min="3849" max="3852" width="18.625" style="3" customWidth="1"/>
    <col min="3853" max="4097" width="10.625" style="3"/>
    <col min="4098" max="4098" width="18.625" style="3" customWidth="1"/>
    <col min="4099" max="4099" width="10.625" style="3" customWidth="1"/>
    <col min="4100" max="4100" width="8.125" style="3" customWidth="1"/>
    <col min="4101" max="4101" width="10.625" style="3" customWidth="1"/>
    <col min="4102" max="4102" width="8.125" style="3" customWidth="1"/>
    <col min="4103" max="4103" width="10.625" style="3" customWidth="1"/>
    <col min="4104" max="4104" width="8.125" style="3" customWidth="1"/>
    <col min="4105" max="4108" width="18.625" style="3" customWidth="1"/>
    <col min="4109" max="4353" width="10.625" style="3"/>
    <col min="4354" max="4354" width="18.625" style="3" customWidth="1"/>
    <col min="4355" max="4355" width="10.625" style="3" customWidth="1"/>
    <col min="4356" max="4356" width="8.125" style="3" customWidth="1"/>
    <col min="4357" max="4357" width="10.625" style="3" customWidth="1"/>
    <col min="4358" max="4358" width="8.125" style="3" customWidth="1"/>
    <col min="4359" max="4359" width="10.625" style="3" customWidth="1"/>
    <col min="4360" max="4360" width="8.125" style="3" customWidth="1"/>
    <col min="4361" max="4364" width="18.625" style="3" customWidth="1"/>
    <col min="4365" max="4609" width="10.625" style="3"/>
    <col min="4610" max="4610" width="18.625" style="3" customWidth="1"/>
    <col min="4611" max="4611" width="10.625" style="3" customWidth="1"/>
    <col min="4612" max="4612" width="8.125" style="3" customWidth="1"/>
    <col min="4613" max="4613" width="10.625" style="3" customWidth="1"/>
    <col min="4614" max="4614" width="8.125" style="3" customWidth="1"/>
    <col min="4615" max="4615" width="10.625" style="3" customWidth="1"/>
    <col min="4616" max="4616" width="8.125" style="3" customWidth="1"/>
    <col min="4617" max="4620" width="18.625" style="3" customWidth="1"/>
    <col min="4621" max="4865" width="10.625" style="3"/>
    <col min="4866" max="4866" width="18.625" style="3" customWidth="1"/>
    <col min="4867" max="4867" width="10.625" style="3" customWidth="1"/>
    <col min="4868" max="4868" width="8.125" style="3" customWidth="1"/>
    <col min="4869" max="4869" width="10.625" style="3" customWidth="1"/>
    <col min="4870" max="4870" width="8.125" style="3" customWidth="1"/>
    <col min="4871" max="4871" width="10.625" style="3" customWidth="1"/>
    <col min="4872" max="4872" width="8.125" style="3" customWidth="1"/>
    <col min="4873" max="4876" width="18.625" style="3" customWidth="1"/>
    <col min="4877" max="5121" width="10.625" style="3"/>
    <col min="5122" max="5122" width="18.625" style="3" customWidth="1"/>
    <col min="5123" max="5123" width="10.625" style="3" customWidth="1"/>
    <col min="5124" max="5124" width="8.125" style="3" customWidth="1"/>
    <col min="5125" max="5125" width="10.625" style="3" customWidth="1"/>
    <col min="5126" max="5126" width="8.125" style="3" customWidth="1"/>
    <col min="5127" max="5127" width="10.625" style="3" customWidth="1"/>
    <col min="5128" max="5128" width="8.125" style="3" customWidth="1"/>
    <col min="5129" max="5132" width="18.625" style="3" customWidth="1"/>
    <col min="5133" max="5377" width="10.625" style="3"/>
    <col min="5378" max="5378" width="18.625" style="3" customWidth="1"/>
    <col min="5379" max="5379" width="10.625" style="3" customWidth="1"/>
    <col min="5380" max="5380" width="8.125" style="3" customWidth="1"/>
    <col min="5381" max="5381" width="10.625" style="3" customWidth="1"/>
    <col min="5382" max="5382" width="8.125" style="3" customWidth="1"/>
    <col min="5383" max="5383" width="10.625" style="3" customWidth="1"/>
    <col min="5384" max="5384" width="8.125" style="3" customWidth="1"/>
    <col min="5385" max="5388" width="18.625" style="3" customWidth="1"/>
    <col min="5389" max="5633" width="10.625" style="3"/>
    <col min="5634" max="5634" width="18.625" style="3" customWidth="1"/>
    <col min="5635" max="5635" width="10.625" style="3" customWidth="1"/>
    <col min="5636" max="5636" width="8.125" style="3" customWidth="1"/>
    <col min="5637" max="5637" width="10.625" style="3" customWidth="1"/>
    <col min="5638" max="5638" width="8.125" style="3" customWidth="1"/>
    <col min="5639" max="5639" width="10.625" style="3" customWidth="1"/>
    <col min="5640" max="5640" width="8.125" style="3" customWidth="1"/>
    <col min="5641" max="5644" width="18.625" style="3" customWidth="1"/>
    <col min="5645" max="5889" width="10.625" style="3"/>
    <col min="5890" max="5890" width="18.625" style="3" customWidth="1"/>
    <col min="5891" max="5891" width="10.625" style="3" customWidth="1"/>
    <col min="5892" max="5892" width="8.125" style="3" customWidth="1"/>
    <col min="5893" max="5893" width="10.625" style="3" customWidth="1"/>
    <col min="5894" max="5894" width="8.125" style="3" customWidth="1"/>
    <col min="5895" max="5895" width="10.625" style="3" customWidth="1"/>
    <col min="5896" max="5896" width="8.125" style="3" customWidth="1"/>
    <col min="5897" max="5900" width="18.625" style="3" customWidth="1"/>
    <col min="5901" max="6145" width="10.625" style="3"/>
    <col min="6146" max="6146" width="18.625" style="3" customWidth="1"/>
    <col min="6147" max="6147" width="10.625" style="3" customWidth="1"/>
    <col min="6148" max="6148" width="8.125" style="3" customWidth="1"/>
    <col min="6149" max="6149" width="10.625" style="3" customWidth="1"/>
    <col min="6150" max="6150" width="8.125" style="3" customWidth="1"/>
    <col min="6151" max="6151" width="10.625" style="3" customWidth="1"/>
    <col min="6152" max="6152" width="8.125" style="3" customWidth="1"/>
    <col min="6153" max="6156" width="18.625" style="3" customWidth="1"/>
    <col min="6157" max="6401" width="10.625" style="3"/>
    <col min="6402" max="6402" width="18.625" style="3" customWidth="1"/>
    <col min="6403" max="6403" width="10.625" style="3" customWidth="1"/>
    <col min="6404" max="6404" width="8.125" style="3" customWidth="1"/>
    <col min="6405" max="6405" width="10.625" style="3" customWidth="1"/>
    <col min="6406" max="6406" width="8.125" style="3" customWidth="1"/>
    <col min="6407" max="6407" width="10.625" style="3" customWidth="1"/>
    <col min="6408" max="6408" width="8.125" style="3" customWidth="1"/>
    <col min="6409" max="6412" width="18.625" style="3" customWidth="1"/>
    <col min="6413" max="6657" width="10.625" style="3"/>
    <col min="6658" max="6658" width="18.625" style="3" customWidth="1"/>
    <col min="6659" max="6659" width="10.625" style="3" customWidth="1"/>
    <col min="6660" max="6660" width="8.125" style="3" customWidth="1"/>
    <col min="6661" max="6661" width="10.625" style="3" customWidth="1"/>
    <col min="6662" max="6662" width="8.125" style="3" customWidth="1"/>
    <col min="6663" max="6663" width="10.625" style="3" customWidth="1"/>
    <col min="6664" max="6664" width="8.125" style="3" customWidth="1"/>
    <col min="6665" max="6668" width="18.625" style="3" customWidth="1"/>
    <col min="6669" max="6913" width="10.625" style="3"/>
    <col min="6914" max="6914" width="18.625" style="3" customWidth="1"/>
    <col min="6915" max="6915" width="10.625" style="3" customWidth="1"/>
    <col min="6916" max="6916" width="8.125" style="3" customWidth="1"/>
    <col min="6917" max="6917" width="10.625" style="3" customWidth="1"/>
    <col min="6918" max="6918" width="8.125" style="3" customWidth="1"/>
    <col min="6919" max="6919" width="10.625" style="3" customWidth="1"/>
    <col min="6920" max="6920" width="8.125" style="3" customWidth="1"/>
    <col min="6921" max="6924" width="18.625" style="3" customWidth="1"/>
    <col min="6925" max="7169" width="10.625" style="3"/>
    <col min="7170" max="7170" width="18.625" style="3" customWidth="1"/>
    <col min="7171" max="7171" width="10.625" style="3" customWidth="1"/>
    <col min="7172" max="7172" width="8.125" style="3" customWidth="1"/>
    <col min="7173" max="7173" width="10.625" style="3" customWidth="1"/>
    <col min="7174" max="7174" width="8.125" style="3" customWidth="1"/>
    <col min="7175" max="7175" width="10.625" style="3" customWidth="1"/>
    <col min="7176" max="7176" width="8.125" style="3" customWidth="1"/>
    <col min="7177" max="7180" width="18.625" style="3" customWidth="1"/>
    <col min="7181" max="7425" width="10.625" style="3"/>
    <col min="7426" max="7426" width="18.625" style="3" customWidth="1"/>
    <col min="7427" max="7427" width="10.625" style="3" customWidth="1"/>
    <col min="7428" max="7428" width="8.125" style="3" customWidth="1"/>
    <col min="7429" max="7429" width="10.625" style="3" customWidth="1"/>
    <col min="7430" max="7430" width="8.125" style="3" customWidth="1"/>
    <col min="7431" max="7431" width="10.625" style="3" customWidth="1"/>
    <col min="7432" max="7432" width="8.125" style="3" customWidth="1"/>
    <col min="7433" max="7436" width="18.625" style="3" customWidth="1"/>
    <col min="7437" max="7681" width="10.625" style="3"/>
    <col min="7682" max="7682" width="18.625" style="3" customWidth="1"/>
    <col min="7683" max="7683" width="10.625" style="3" customWidth="1"/>
    <col min="7684" max="7684" width="8.125" style="3" customWidth="1"/>
    <col min="7685" max="7685" width="10.625" style="3" customWidth="1"/>
    <col min="7686" max="7686" width="8.125" style="3" customWidth="1"/>
    <col min="7687" max="7687" width="10.625" style="3" customWidth="1"/>
    <col min="7688" max="7688" width="8.125" style="3" customWidth="1"/>
    <col min="7689" max="7692" width="18.625" style="3" customWidth="1"/>
    <col min="7693" max="7937" width="10.625" style="3"/>
    <col min="7938" max="7938" width="18.625" style="3" customWidth="1"/>
    <col min="7939" max="7939" width="10.625" style="3" customWidth="1"/>
    <col min="7940" max="7940" width="8.125" style="3" customWidth="1"/>
    <col min="7941" max="7941" width="10.625" style="3" customWidth="1"/>
    <col min="7942" max="7942" width="8.125" style="3" customWidth="1"/>
    <col min="7943" max="7943" width="10.625" style="3" customWidth="1"/>
    <col min="7944" max="7944" width="8.125" style="3" customWidth="1"/>
    <col min="7945" max="7948" width="18.625" style="3" customWidth="1"/>
    <col min="7949" max="8193" width="10.625" style="3"/>
    <col min="8194" max="8194" width="18.625" style="3" customWidth="1"/>
    <col min="8195" max="8195" width="10.625" style="3" customWidth="1"/>
    <col min="8196" max="8196" width="8.125" style="3" customWidth="1"/>
    <col min="8197" max="8197" width="10.625" style="3" customWidth="1"/>
    <col min="8198" max="8198" width="8.125" style="3" customWidth="1"/>
    <col min="8199" max="8199" width="10.625" style="3" customWidth="1"/>
    <col min="8200" max="8200" width="8.125" style="3" customWidth="1"/>
    <col min="8201" max="8204" width="18.625" style="3" customWidth="1"/>
    <col min="8205" max="8449" width="10.625" style="3"/>
    <col min="8450" max="8450" width="18.625" style="3" customWidth="1"/>
    <col min="8451" max="8451" width="10.625" style="3" customWidth="1"/>
    <col min="8452" max="8452" width="8.125" style="3" customWidth="1"/>
    <col min="8453" max="8453" width="10.625" style="3" customWidth="1"/>
    <col min="8454" max="8454" width="8.125" style="3" customWidth="1"/>
    <col min="8455" max="8455" width="10.625" style="3" customWidth="1"/>
    <col min="8456" max="8456" width="8.125" style="3" customWidth="1"/>
    <col min="8457" max="8460" width="18.625" style="3" customWidth="1"/>
    <col min="8461" max="8705" width="10.625" style="3"/>
    <col min="8706" max="8706" width="18.625" style="3" customWidth="1"/>
    <col min="8707" max="8707" width="10.625" style="3" customWidth="1"/>
    <col min="8708" max="8708" width="8.125" style="3" customWidth="1"/>
    <col min="8709" max="8709" width="10.625" style="3" customWidth="1"/>
    <col min="8710" max="8710" width="8.125" style="3" customWidth="1"/>
    <col min="8711" max="8711" width="10.625" style="3" customWidth="1"/>
    <col min="8712" max="8712" width="8.125" style="3" customWidth="1"/>
    <col min="8713" max="8716" width="18.625" style="3" customWidth="1"/>
    <col min="8717" max="8961" width="10.625" style="3"/>
    <col min="8962" max="8962" width="18.625" style="3" customWidth="1"/>
    <col min="8963" max="8963" width="10.625" style="3" customWidth="1"/>
    <col min="8964" max="8964" width="8.125" style="3" customWidth="1"/>
    <col min="8965" max="8965" width="10.625" style="3" customWidth="1"/>
    <col min="8966" max="8966" width="8.125" style="3" customWidth="1"/>
    <col min="8967" max="8967" width="10.625" style="3" customWidth="1"/>
    <col min="8968" max="8968" width="8.125" style="3" customWidth="1"/>
    <col min="8969" max="8972" width="18.625" style="3" customWidth="1"/>
    <col min="8973" max="9217" width="10.625" style="3"/>
    <col min="9218" max="9218" width="18.625" style="3" customWidth="1"/>
    <col min="9219" max="9219" width="10.625" style="3" customWidth="1"/>
    <col min="9220" max="9220" width="8.125" style="3" customWidth="1"/>
    <col min="9221" max="9221" width="10.625" style="3" customWidth="1"/>
    <col min="9222" max="9222" width="8.125" style="3" customWidth="1"/>
    <col min="9223" max="9223" width="10.625" style="3" customWidth="1"/>
    <col min="9224" max="9224" width="8.125" style="3" customWidth="1"/>
    <col min="9225" max="9228" width="18.625" style="3" customWidth="1"/>
    <col min="9229" max="9473" width="10.625" style="3"/>
    <col min="9474" max="9474" width="18.625" style="3" customWidth="1"/>
    <col min="9475" max="9475" width="10.625" style="3" customWidth="1"/>
    <col min="9476" max="9476" width="8.125" style="3" customWidth="1"/>
    <col min="9477" max="9477" width="10.625" style="3" customWidth="1"/>
    <col min="9478" max="9478" width="8.125" style="3" customWidth="1"/>
    <col min="9479" max="9479" width="10.625" style="3" customWidth="1"/>
    <col min="9480" max="9480" width="8.125" style="3" customWidth="1"/>
    <col min="9481" max="9484" width="18.625" style="3" customWidth="1"/>
    <col min="9485" max="9729" width="10.625" style="3"/>
    <col min="9730" max="9730" width="18.625" style="3" customWidth="1"/>
    <col min="9731" max="9731" width="10.625" style="3" customWidth="1"/>
    <col min="9732" max="9732" width="8.125" style="3" customWidth="1"/>
    <col min="9733" max="9733" width="10.625" style="3" customWidth="1"/>
    <col min="9734" max="9734" width="8.125" style="3" customWidth="1"/>
    <col min="9735" max="9735" width="10.625" style="3" customWidth="1"/>
    <col min="9736" max="9736" width="8.125" style="3" customWidth="1"/>
    <col min="9737" max="9740" width="18.625" style="3" customWidth="1"/>
    <col min="9741" max="9985" width="10.625" style="3"/>
    <col min="9986" max="9986" width="18.625" style="3" customWidth="1"/>
    <col min="9987" max="9987" width="10.625" style="3" customWidth="1"/>
    <col min="9988" max="9988" width="8.125" style="3" customWidth="1"/>
    <col min="9989" max="9989" width="10.625" style="3" customWidth="1"/>
    <col min="9990" max="9990" width="8.125" style="3" customWidth="1"/>
    <col min="9991" max="9991" width="10.625" style="3" customWidth="1"/>
    <col min="9992" max="9992" width="8.125" style="3" customWidth="1"/>
    <col min="9993" max="9996" width="18.625" style="3" customWidth="1"/>
    <col min="9997" max="10241" width="10.625" style="3"/>
    <col min="10242" max="10242" width="18.625" style="3" customWidth="1"/>
    <col min="10243" max="10243" width="10.625" style="3" customWidth="1"/>
    <col min="10244" max="10244" width="8.125" style="3" customWidth="1"/>
    <col min="10245" max="10245" width="10.625" style="3" customWidth="1"/>
    <col min="10246" max="10246" width="8.125" style="3" customWidth="1"/>
    <col min="10247" max="10247" width="10.625" style="3" customWidth="1"/>
    <col min="10248" max="10248" width="8.125" style="3" customWidth="1"/>
    <col min="10249" max="10252" width="18.625" style="3" customWidth="1"/>
    <col min="10253" max="10497" width="10.625" style="3"/>
    <col min="10498" max="10498" width="18.625" style="3" customWidth="1"/>
    <col min="10499" max="10499" width="10.625" style="3" customWidth="1"/>
    <col min="10500" max="10500" width="8.125" style="3" customWidth="1"/>
    <col min="10501" max="10501" width="10.625" style="3" customWidth="1"/>
    <col min="10502" max="10502" width="8.125" style="3" customWidth="1"/>
    <col min="10503" max="10503" width="10.625" style="3" customWidth="1"/>
    <col min="10504" max="10504" width="8.125" style="3" customWidth="1"/>
    <col min="10505" max="10508" width="18.625" style="3" customWidth="1"/>
    <col min="10509" max="10753" width="10.625" style="3"/>
    <col min="10754" max="10754" width="18.625" style="3" customWidth="1"/>
    <col min="10755" max="10755" width="10.625" style="3" customWidth="1"/>
    <col min="10756" max="10756" width="8.125" style="3" customWidth="1"/>
    <col min="10757" max="10757" width="10.625" style="3" customWidth="1"/>
    <col min="10758" max="10758" width="8.125" style="3" customWidth="1"/>
    <col min="10759" max="10759" width="10.625" style="3" customWidth="1"/>
    <col min="10760" max="10760" width="8.125" style="3" customWidth="1"/>
    <col min="10761" max="10764" width="18.625" style="3" customWidth="1"/>
    <col min="10765" max="11009" width="10.625" style="3"/>
    <col min="11010" max="11010" width="18.625" style="3" customWidth="1"/>
    <col min="11011" max="11011" width="10.625" style="3" customWidth="1"/>
    <col min="11012" max="11012" width="8.125" style="3" customWidth="1"/>
    <col min="11013" max="11013" width="10.625" style="3" customWidth="1"/>
    <col min="11014" max="11014" width="8.125" style="3" customWidth="1"/>
    <col min="11015" max="11015" width="10.625" style="3" customWidth="1"/>
    <col min="11016" max="11016" width="8.125" style="3" customWidth="1"/>
    <col min="11017" max="11020" width="18.625" style="3" customWidth="1"/>
    <col min="11021" max="11265" width="10.625" style="3"/>
    <col min="11266" max="11266" width="18.625" style="3" customWidth="1"/>
    <col min="11267" max="11267" width="10.625" style="3" customWidth="1"/>
    <col min="11268" max="11268" width="8.125" style="3" customWidth="1"/>
    <col min="11269" max="11269" width="10.625" style="3" customWidth="1"/>
    <col min="11270" max="11270" width="8.125" style="3" customWidth="1"/>
    <col min="11271" max="11271" width="10.625" style="3" customWidth="1"/>
    <col min="11272" max="11272" width="8.125" style="3" customWidth="1"/>
    <col min="11273" max="11276" width="18.625" style="3" customWidth="1"/>
    <col min="11277" max="11521" width="10.625" style="3"/>
    <col min="11522" max="11522" width="18.625" style="3" customWidth="1"/>
    <col min="11523" max="11523" width="10.625" style="3" customWidth="1"/>
    <col min="11524" max="11524" width="8.125" style="3" customWidth="1"/>
    <col min="11525" max="11525" width="10.625" style="3" customWidth="1"/>
    <col min="11526" max="11526" width="8.125" style="3" customWidth="1"/>
    <col min="11527" max="11527" width="10.625" style="3" customWidth="1"/>
    <col min="11528" max="11528" width="8.125" style="3" customWidth="1"/>
    <col min="11529" max="11532" width="18.625" style="3" customWidth="1"/>
    <col min="11533" max="11777" width="10.625" style="3"/>
    <col min="11778" max="11778" width="18.625" style="3" customWidth="1"/>
    <col min="11779" max="11779" width="10.625" style="3" customWidth="1"/>
    <col min="11780" max="11780" width="8.125" style="3" customWidth="1"/>
    <col min="11781" max="11781" width="10.625" style="3" customWidth="1"/>
    <col min="11782" max="11782" width="8.125" style="3" customWidth="1"/>
    <col min="11783" max="11783" width="10.625" style="3" customWidth="1"/>
    <col min="11784" max="11784" width="8.125" style="3" customWidth="1"/>
    <col min="11785" max="11788" width="18.625" style="3" customWidth="1"/>
    <col min="11789" max="12033" width="10.625" style="3"/>
    <col min="12034" max="12034" width="18.625" style="3" customWidth="1"/>
    <col min="12035" max="12035" width="10.625" style="3" customWidth="1"/>
    <col min="12036" max="12036" width="8.125" style="3" customWidth="1"/>
    <col min="12037" max="12037" width="10.625" style="3" customWidth="1"/>
    <col min="12038" max="12038" width="8.125" style="3" customWidth="1"/>
    <col min="12039" max="12039" width="10.625" style="3" customWidth="1"/>
    <col min="12040" max="12040" width="8.125" style="3" customWidth="1"/>
    <col min="12041" max="12044" width="18.625" style="3" customWidth="1"/>
    <col min="12045" max="12289" width="10.625" style="3"/>
    <col min="12290" max="12290" width="18.625" style="3" customWidth="1"/>
    <col min="12291" max="12291" width="10.625" style="3" customWidth="1"/>
    <col min="12292" max="12292" width="8.125" style="3" customWidth="1"/>
    <col min="12293" max="12293" width="10.625" style="3" customWidth="1"/>
    <col min="12294" max="12294" width="8.125" style="3" customWidth="1"/>
    <col min="12295" max="12295" width="10.625" style="3" customWidth="1"/>
    <col min="12296" max="12296" width="8.125" style="3" customWidth="1"/>
    <col min="12297" max="12300" width="18.625" style="3" customWidth="1"/>
    <col min="12301" max="12545" width="10.625" style="3"/>
    <col min="12546" max="12546" width="18.625" style="3" customWidth="1"/>
    <col min="12547" max="12547" width="10.625" style="3" customWidth="1"/>
    <col min="12548" max="12548" width="8.125" style="3" customWidth="1"/>
    <col min="12549" max="12549" width="10.625" style="3" customWidth="1"/>
    <col min="12550" max="12550" width="8.125" style="3" customWidth="1"/>
    <col min="12551" max="12551" width="10.625" style="3" customWidth="1"/>
    <col min="12552" max="12552" width="8.125" style="3" customWidth="1"/>
    <col min="12553" max="12556" width="18.625" style="3" customWidth="1"/>
    <col min="12557" max="12801" width="10.625" style="3"/>
    <col min="12802" max="12802" width="18.625" style="3" customWidth="1"/>
    <col min="12803" max="12803" width="10.625" style="3" customWidth="1"/>
    <col min="12804" max="12804" width="8.125" style="3" customWidth="1"/>
    <col min="12805" max="12805" width="10.625" style="3" customWidth="1"/>
    <col min="12806" max="12806" width="8.125" style="3" customWidth="1"/>
    <col min="12807" max="12807" width="10.625" style="3" customWidth="1"/>
    <col min="12808" max="12808" width="8.125" style="3" customWidth="1"/>
    <col min="12809" max="12812" width="18.625" style="3" customWidth="1"/>
    <col min="12813" max="13057" width="10.625" style="3"/>
    <col min="13058" max="13058" width="18.625" style="3" customWidth="1"/>
    <col min="13059" max="13059" width="10.625" style="3" customWidth="1"/>
    <col min="13060" max="13060" width="8.125" style="3" customWidth="1"/>
    <col min="13061" max="13061" width="10.625" style="3" customWidth="1"/>
    <col min="13062" max="13062" width="8.125" style="3" customWidth="1"/>
    <col min="13063" max="13063" width="10.625" style="3" customWidth="1"/>
    <col min="13064" max="13064" width="8.125" style="3" customWidth="1"/>
    <col min="13065" max="13068" width="18.625" style="3" customWidth="1"/>
    <col min="13069" max="13313" width="10.625" style="3"/>
    <col min="13314" max="13314" width="18.625" style="3" customWidth="1"/>
    <col min="13315" max="13315" width="10.625" style="3" customWidth="1"/>
    <col min="13316" max="13316" width="8.125" style="3" customWidth="1"/>
    <col min="13317" max="13317" width="10.625" style="3" customWidth="1"/>
    <col min="13318" max="13318" width="8.125" style="3" customWidth="1"/>
    <col min="13319" max="13319" width="10.625" style="3" customWidth="1"/>
    <col min="13320" max="13320" width="8.125" style="3" customWidth="1"/>
    <col min="13321" max="13324" width="18.625" style="3" customWidth="1"/>
    <col min="13325" max="13569" width="10.625" style="3"/>
    <col min="13570" max="13570" width="18.625" style="3" customWidth="1"/>
    <col min="13571" max="13571" width="10.625" style="3" customWidth="1"/>
    <col min="13572" max="13572" width="8.125" style="3" customWidth="1"/>
    <col min="13573" max="13573" width="10.625" style="3" customWidth="1"/>
    <col min="13574" max="13574" width="8.125" style="3" customWidth="1"/>
    <col min="13575" max="13575" width="10.625" style="3" customWidth="1"/>
    <col min="13576" max="13576" width="8.125" style="3" customWidth="1"/>
    <col min="13577" max="13580" width="18.625" style="3" customWidth="1"/>
    <col min="13581" max="13825" width="10.625" style="3"/>
    <col min="13826" max="13826" width="18.625" style="3" customWidth="1"/>
    <col min="13827" max="13827" width="10.625" style="3" customWidth="1"/>
    <col min="13828" max="13828" width="8.125" style="3" customWidth="1"/>
    <col min="13829" max="13829" width="10.625" style="3" customWidth="1"/>
    <col min="13830" max="13830" width="8.125" style="3" customWidth="1"/>
    <col min="13831" max="13831" width="10.625" style="3" customWidth="1"/>
    <col min="13832" max="13832" width="8.125" style="3" customWidth="1"/>
    <col min="13833" max="13836" width="18.625" style="3" customWidth="1"/>
    <col min="13837" max="14081" width="10.625" style="3"/>
    <col min="14082" max="14082" width="18.625" style="3" customWidth="1"/>
    <col min="14083" max="14083" width="10.625" style="3" customWidth="1"/>
    <col min="14084" max="14084" width="8.125" style="3" customWidth="1"/>
    <col min="14085" max="14085" width="10.625" style="3" customWidth="1"/>
    <col min="14086" max="14086" width="8.125" style="3" customWidth="1"/>
    <col min="14087" max="14087" width="10.625" style="3" customWidth="1"/>
    <col min="14088" max="14088" width="8.125" style="3" customWidth="1"/>
    <col min="14089" max="14092" width="18.625" style="3" customWidth="1"/>
    <col min="14093" max="14337" width="10.625" style="3"/>
    <col min="14338" max="14338" width="18.625" style="3" customWidth="1"/>
    <col min="14339" max="14339" width="10.625" style="3" customWidth="1"/>
    <col min="14340" max="14340" width="8.125" style="3" customWidth="1"/>
    <col min="14341" max="14341" width="10.625" style="3" customWidth="1"/>
    <col min="14342" max="14342" width="8.125" style="3" customWidth="1"/>
    <col min="14343" max="14343" width="10.625" style="3" customWidth="1"/>
    <col min="14344" max="14344" width="8.125" style="3" customWidth="1"/>
    <col min="14345" max="14348" width="18.625" style="3" customWidth="1"/>
    <col min="14349" max="14593" width="10.625" style="3"/>
    <col min="14594" max="14594" width="18.625" style="3" customWidth="1"/>
    <col min="14595" max="14595" width="10.625" style="3" customWidth="1"/>
    <col min="14596" max="14596" width="8.125" style="3" customWidth="1"/>
    <col min="14597" max="14597" width="10.625" style="3" customWidth="1"/>
    <col min="14598" max="14598" width="8.125" style="3" customWidth="1"/>
    <col min="14599" max="14599" width="10.625" style="3" customWidth="1"/>
    <col min="14600" max="14600" width="8.125" style="3" customWidth="1"/>
    <col min="14601" max="14604" width="18.625" style="3" customWidth="1"/>
    <col min="14605" max="14849" width="10.625" style="3"/>
    <col min="14850" max="14850" width="18.625" style="3" customWidth="1"/>
    <col min="14851" max="14851" width="10.625" style="3" customWidth="1"/>
    <col min="14852" max="14852" width="8.125" style="3" customWidth="1"/>
    <col min="14853" max="14853" width="10.625" style="3" customWidth="1"/>
    <col min="14854" max="14854" width="8.125" style="3" customWidth="1"/>
    <col min="14855" max="14855" width="10.625" style="3" customWidth="1"/>
    <col min="14856" max="14856" width="8.125" style="3" customWidth="1"/>
    <col min="14857" max="14860" width="18.625" style="3" customWidth="1"/>
    <col min="14861" max="15105" width="10.625" style="3"/>
    <col min="15106" max="15106" width="18.625" style="3" customWidth="1"/>
    <col min="15107" max="15107" width="10.625" style="3" customWidth="1"/>
    <col min="15108" max="15108" width="8.125" style="3" customWidth="1"/>
    <col min="15109" max="15109" width="10.625" style="3" customWidth="1"/>
    <col min="15110" max="15110" width="8.125" style="3" customWidth="1"/>
    <col min="15111" max="15111" width="10.625" style="3" customWidth="1"/>
    <col min="15112" max="15112" width="8.125" style="3" customWidth="1"/>
    <col min="15113" max="15116" width="18.625" style="3" customWidth="1"/>
    <col min="15117" max="15361" width="10.625" style="3"/>
    <col min="15362" max="15362" width="18.625" style="3" customWidth="1"/>
    <col min="15363" max="15363" width="10.625" style="3" customWidth="1"/>
    <col min="15364" max="15364" width="8.125" style="3" customWidth="1"/>
    <col min="15365" max="15365" width="10.625" style="3" customWidth="1"/>
    <col min="15366" max="15366" width="8.125" style="3" customWidth="1"/>
    <col min="15367" max="15367" width="10.625" style="3" customWidth="1"/>
    <col min="15368" max="15368" width="8.125" style="3" customWidth="1"/>
    <col min="15369" max="15372" width="18.625" style="3" customWidth="1"/>
    <col min="15373" max="15617" width="10.625" style="3"/>
    <col min="15618" max="15618" width="18.625" style="3" customWidth="1"/>
    <col min="15619" max="15619" width="10.625" style="3" customWidth="1"/>
    <col min="15620" max="15620" width="8.125" style="3" customWidth="1"/>
    <col min="15621" max="15621" width="10.625" style="3" customWidth="1"/>
    <col min="15622" max="15622" width="8.125" style="3" customWidth="1"/>
    <col min="15623" max="15623" width="10.625" style="3" customWidth="1"/>
    <col min="15624" max="15624" width="8.125" style="3" customWidth="1"/>
    <col min="15625" max="15628" width="18.625" style="3" customWidth="1"/>
    <col min="15629" max="15873" width="10.625" style="3"/>
    <col min="15874" max="15874" width="18.625" style="3" customWidth="1"/>
    <col min="15875" max="15875" width="10.625" style="3" customWidth="1"/>
    <col min="15876" max="15876" width="8.125" style="3" customWidth="1"/>
    <col min="15877" max="15877" width="10.625" style="3" customWidth="1"/>
    <col min="15878" max="15878" width="8.125" style="3" customWidth="1"/>
    <col min="15879" max="15879" width="10.625" style="3" customWidth="1"/>
    <col min="15880" max="15880" width="8.125" style="3" customWidth="1"/>
    <col min="15881" max="15884" width="18.625" style="3" customWidth="1"/>
    <col min="15885" max="16129" width="10.625" style="3"/>
    <col min="16130" max="16130" width="18.625" style="3" customWidth="1"/>
    <col min="16131" max="16131" width="10.625" style="3" customWidth="1"/>
    <col min="16132" max="16132" width="8.125" style="3" customWidth="1"/>
    <col min="16133" max="16133" width="10.625" style="3" customWidth="1"/>
    <col min="16134" max="16134" width="8.125" style="3" customWidth="1"/>
    <col min="16135" max="16135" width="10.625" style="3" customWidth="1"/>
    <col min="16136" max="16136" width="8.125" style="3" customWidth="1"/>
    <col min="16137" max="16140" width="18.625" style="3" customWidth="1"/>
    <col min="16141" max="16384" width="10.625" style="3"/>
  </cols>
  <sheetData>
    <row r="1" spans="1:21" s="54" customFormat="1" ht="18" customHeight="1" x14ac:dyDescent="0.25">
      <c r="A1" s="90" t="s">
        <v>397</v>
      </c>
      <c r="B1" s="55"/>
      <c r="C1" s="55"/>
      <c r="D1" s="55"/>
      <c r="E1" s="55"/>
      <c r="F1" s="55"/>
      <c r="K1" s="57" t="s">
        <v>0</v>
      </c>
      <c r="L1" s="57"/>
      <c r="M1" s="284"/>
    </row>
    <row r="2" spans="1:21" s="195" customFormat="1" ht="24.95" customHeight="1" x14ac:dyDescent="0.25">
      <c r="A2" s="668" t="s">
        <v>260</v>
      </c>
      <c r="B2" s="668"/>
      <c r="C2" s="668"/>
      <c r="D2" s="668"/>
      <c r="E2" s="668"/>
      <c r="F2" s="668"/>
      <c r="G2" s="668"/>
      <c r="H2" s="640" t="s">
        <v>67</v>
      </c>
      <c r="I2" s="640"/>
      <c r="J2" s="640"/>
      <c r="K2" s="640"/>
      <c r="L2" s="298"/>
      <c r="M2" s="198"/>
      <c r="N2" s="198"/>
      <c r="O2" s="198"/>
      <c r="P2" s="198"/>
      <c r="Q2" s="198"/>
      <c r="R2" s="198"/>
      <c r="S2" s="198"/>
      <c r="T2" s="198"/>
      <c r="U2" s="198"/>
    </row>
    <row r="3" spans="1:21" s="64" customFormat="1" ht="15" customHeight="1" thickBot="1" x14ac:dyDescent="0.3">
      <c r="A3" s="58"/>
      <c r="B3" s="61"/>
      <c r="C3" s="61"/>
      <c r="D3" s="61"/>
      <c r="E3" s="61"/>
      <c r="F3" s="669"/>
      <c r="G3" s="669"/>
      <c r="K3" s="118"/>
      <c r="L3" s="118"/>
    </row>
    <row r="4" spans="1:21" s="64" customFormat="1" ht="20.100000000000001" customHeight="1" x14ac:dyDescent="0.25">
      <c r="A4" s="626" t="s">
        <v>423</v>
      </c>
      <c r="B4" s="641" t="s">
        <v>230</v>
      </c>
      <c r="C4" s="629"/>
      <c r="D4" s="629"/>
      <c r="E4" s="629"/>
      <c r="F4" s="629"/>
      <c r="G4" s="630"/>
      <c r="H4" s="654" t="s">
        <v>231</v>
      </c>
      <c r="I4" s="658" t="s">
        <v>232</v>
      </c>
      <c r="J4" s="658" t="s">
        <v>424</v>
      </c>
      <c r="K4" s="672" t="s">
        <v>425</v>
      </c>
      <c r="L4" s="136"/>
    </row>
    <row r="5" spans="1:21" s="64" customFormat="1" ht="20.100000000000001" customHeight="1" x14ac:dyDescent="0.25">
      <c r="A5" s="627"/>
      <c r="B5" s="137" t="s">
        <v>426</v>
      </c>
      <c r="C5" s="138"/>
      <c r="D5" s="139" t="s">
        <v>427</v>
      </c>
      <c r="E5" s="138"/>
      <c r="F5" s="139" t="s">
        <v>428</v>
      </c>
      <c r="G5" s="138"/>
      <c r="H5" s="657"/>
      <c r="I5" s="633"/>
      <c r="J5" s="633"/>
      <c r="K5" s="673"/>
      <c r="L5" s="136"/>
    </row>
    <row r="6" spans="1:21" s="64" customFormat="1" ht="35.25" customHeight="1" thickBot="1" x14ac:dyDescent="0.3">
      <c r="A6" s="670"/>
      <c r="B6" s="140" t="s">
        <v>68</v>
      </c>
      <c r="C6" s="74" t="s">
        <v>429</v>
      </c>
      <c r="D6" s="308" t="s">
        <v>69</v>
      </c>
      <c r="E6" s="74" t="s">
        <v>429</v>
      </c>
      <c r="F6" s="308" t="s">
        <v>70</v>
      </c>
      <c r="G6" s="74" t="s">
        <v>429</v>
      </c>
      <c r="H6" s="671"/>
      <c r="I6" s="634"/>
      <c r="J6" s="634"/>
      <c r="K6" s="674"/>
      <c r="L6" s="136"/>
      <c r="N6" s="64" t="s">
        <v>375</v>
      </c>
      <c r="O6" s="64" t="s">
        <v>376</v>
      </c>
      <c r="P6" s="64" t="s">
        <v>377</v>
      </c>
    </row>
    <row r="7" spans="1:21" s="64" customFormat="1" ht="24.6" customHeight="1" x14ac:dyDescent="0.25">
      <c r="A7" s="120" t="s">
        <v>311</v>
      </c>
      <c r="B7" s="141">
        <v>386146</v>
      </c>
      <c r="C7" s="142">
        <v>19.71</v>
      </c>
      <c r="D7" s="92">
        <v>1414937</v>
      </c>
      <c r="E7" s="142">
        <v>72.239999999999995</v>
      </c>
      <c r="F7" s="92">
        <v>157603</v>
      </c>
      <c r="G7" s="142">
        <v>8.0500000000000007</v>
      </c>
      <c r="H7" s="142">
        <v>11.138517121256989</v>
      </c>
      <c r="I7" s="142">
        <v>27.290685026965868</v>
      </c>
      <c r="J7" s="142">
        <v>38.429202148222849</v>
      </c>
      <c r="K7" s="142">
        <v>40.814355192077606</v>
      </c>
      <c r="L7" s="142"/>
      <c r="N7" s="113">
        <f>SUM('2-3'!D6:F6)</f>
        <v>386146</v>
      </c>
      <c r="O7" s="113">
        <f>SUM('2-3'!G6:P6)</f>
        <v>1414937</v>
      </c>
      <c r="P7" s="113">
        <f>SUM('2-3'!Q6:X6)</f>
        <v>157603</v>
      </c>
    </row>
    <row r="8" spans="1:21" s="64" customFormat="1" ht="24.6" customHeight="1" x14ac:dyDescent="0.25">
      <c r="A8" s="120" t="s">
        <v>312</v>
      </c>
      <c r="B8" s="141">
        <v>375565</v>
      </c>
      <c r="C8" s="142">
        <v>18.98</v>
      </c>
      <c r="D8" s="92">
        <v>1441272</v>
      </c>
      <c r="E8" s="142">
        <v>72.84</v>
      </c>
      <c r="F8" s="92">
        <v>161945</v>
      </c>
      <c r="G8" s="142">
        <v>8.18</v>
      </c>
      <c r="H8" s="142">
        <v>11.236255196798384</v>
      </c>
      <c r="I8" s="142">
        <v>26.057884979379324</v>
      </c>
      <c r="J8" s="142">
        <v>37.294140176177706</v>
      </c>
      <c r="K8" s="142">
        <v>43.120365316256844</v>
      </c>
      <c r="L8" s="142"/>
      <c r="N8" s="113">
        <f>SUM('2-3'!D9:F9)</f>
        <v>375565</v>
      </c>
      <c r="O8" s="113">
        <f>SUM('2-3'!G9:P9)</f>
        <v>1441272</v>
      </c>
      <c r="P8" s="113">
        <f>SUM('2-3'!Q9:X9)</f>
        <v>161945</v>
      </c>
    </row>
    <row r="9" spans="1:21" s="64" customFormat="1" ht="24.6" customHeight="1" x14ac:dyDescent="0.25">
      <c r="A9" s="126" t="s">
        <v>313</v>
      </c>
      <c r="B9" s="141">
        <v>363341</v>
      </c>
      <c r="C9" s="142">
        <v>18.149999999999999</v>
      </c>
      <c r="D9" s="92">
        <v>1473703</v>
      </c>
      <c r="E9" s="142">
        <v>73.61</v>
      </c>
      <c r="F9" s="92">
        <v>165016</v>
      </c>
      <c r="G9" s="142">
        <v>8.24</v>
      </c>
      <c r="H9" s="142">
        <v>11.197371519227415</v>
      </c>
      <c r="I9" s="142">
        <v>24.654967792017796</v>
      </c>
      <c r="J9" s="142">
        <v>35.85233931124521</v>
      </c>
      <c r="K9" s="142">
        <v>45.416289381049758</v>
      </c>
      <c r="L9" s="142"/>
      <c r="N9" s="113">
        <f>SUM('2-3'!D12:F12)</f>
        <v>363341</v>
      </c>
      <c r="O9" s="113">
        <f>SUM('2-3'!G12:P12)</f>
        <v>1473703</v>
      </c>
      <c r="P9" s="113">
        <f>SUM('2-3'!Q12:X12)</f>
        <v>165016</v>
      </c>
    </row>
    <row r="10" spans="1:21" s="64" customFormat="1" ht="24.6" customHeight="1" x14ac:dyDescent="0.25">
      <c r="A10" s="126" t="s">
        <v>314</v>
      </c>
      <c r="B10" s="141">
        <v>350658</v>
      </c>
      <c r="C10" s="142">
        <v>17.420000000000002</v>
      </c>
      <c r="D10" s="92">
        <v>1494077</v>
      </c>
      <c r="E10" s="142">
        <v>74.209999999999994</v>
      </c>
      <c r="F10" s="92">
        <v>168570</v>
      </c>
      <c r="G10" s="142">
        <v>8.3699999999999992</v>
      </c>
      <c r="H10" s="142">
        <v>11.282551033179681</v>
      </c>
      <c r="I10" s="142">
        <v>23.469874711945906</v>
      </c>
      <c r="J10" s="142">
        <v>34.752425745125585</v>
      </c>
      <c r="K10" s="142">
        <v>48.072480878804988</v>
      </c>
      <c r="L10" s="142"/>
      <c r="N10" s="113">
        <f>SUM('2-3'!D15:F15)</f>
        <v>350658</v>
      </c>
      <c r="O10" s="113">
        <f>SUM('2-3'!G15:P15)</f>
        <v>1494077</v>
      </c>
      <c r="P10" s="113">
        <f>SUM('2-3'!Q15:X15)</f>
        <v>168570</v>
      </c>
    </row>
    <row r="11" spans="1:21" s="64" customFormat="1" ht="24.6" customHeight="1" x14ac:dyDescent="0.25">
      <c r="A11" s="143" t="s">
        <v>315</v>
      </c>
      <c r="B11" s="141">
        <v>340982</v>
      </c>
      <c r="C11" s="142">
        <v>16.8</v>
      </c>
      <c r="D11" s="92">
        <v>1514913</v>
      </c>
      <c r="E11" s="142">
        <v>74.62</v>
      </c>
      <c r="F11" s="92">
        <v>174266</v>
      </c>
      <c r="G11" s="142">
        <v>8.58</v>
      </c>
      <c r="H11" s="142">
        <v>11.503366860011104</v>
      </c>
      <c r="I11" s="142">
        <v>22.508355265285861</v>
      </c>
      <c r="J11" s="142">
        <v>34.011722125296963</v>
      </c>
      <c r="K11" s="142">
        <v>51.107096562281882</v>
      </c>
      <c r="L11" s="142"/>
      <c r="N11" s="113">
        <f>SUM('2-3'!D18:F18)</f>
        <v>340982</v>
      </c>
      <c r="O11" s="113">
        <f>SUM('2-3'!G18:P18)</f>
        <v>1514913</v>
      </c>
      <c r="P11" s="113">
        <f>SUM('2-3'!Q18:X18)</f>
        <v>174266</v>
      </c>
    </row>
    <row r="12" spans="1:21" s="64" customFormat="1" ht="24.6" customHeight="1" x14ac:dyDescent="0.25">
      <c r="A12" s="126" t="s">
        <v>316</v>
      </c>
      <c r="B12" s="141">
        <v>333658</v>
      </c>
      <c r="C12" s="142">
        <v>16.323593227669161</v>
      </c>
      <c r="D12" s="92">
        <v>1528505</v>
      </c>
      <c r="E12" s="142">
        <v>74.779246613174124</v>
      </c>
      <c r="F12" s="92">
        <v>181860</v>
      </c>
      <c r="G12" s="142">
        <v>8.8971601591567229</v>
      </c>
      <c r="H12" s="142">
        <v>11.89790023585137</v>
      </c>
      <c r="I12" s="142">
        <v>21.82904210323159</v>
      </c>
      <c r="J12" s="142">
        <v>33.72694233908296</v>
      </c>
      <c r="K12" s="142">
        <v>54.504912215502102</v>
      </c>
      <c r="L12" s="142"/>
      <c r="N12" s="113">
        <f>SUM('2-3'!D21:F21)</f>
        <v>333658</v>
      </c>
      <c r="O12" s="113">
        <f>SUM('2-3'!G21:P21)</f>
        <v>1528505</v>
      </c>
      <c r="P12" s="113">
        <f>SUM('2-3'!Q21:X21)</f>
        <v>181860</v>
      </c>
    </row>
    <row r="13" spans="1:21" s="64" customFormat="1" ht="24.6" customHeight="1" x14ac:dyDescent="0.25">
      <c r="A13" s="126" t="s">
        <v>317</v>
      </c>
      <c r="B13" s="141">
        <v>326256</v>
      </c>
      <c r="C13" s="142">
        <v>15.850534997337645</v>
      </c>
      <c r="D13" s="92">
        <v>1540482</v>
      </c>
      <c r="E13" s="142">
        <v>74.841424690331181</v>
      </c>
      <c r="F13" s="92">
        <v>191590</v>
      </c>
      <c r="G13" s="142">
        <v>9.3080403123311743</v>
      </c>
      <c r="H13" s="142">
        <v>12.437016466274841</v>
      </c>
      <c r="I13" s="142">
        <v>21.178825848013805</v>
      </c>
      <c r="J13" s="142">
        <v>33.615842314288649</v>
      </c>
      <c r="K13" s="142">
        <v>58.723824236182629</v>
      </c>
      <c r="L13" s="142"/>
      <c r="N13" s="113">
        <f>SUM('2-3'!D24:F24)</f>
        <v>326256</v>
      </c>
      <c r="O13" s="113">
        <f>SUM('2-3'!G24:P24)</f>
        <v>1540482</v>
      </c>
      <c r="P13" s="113">
        <f>SUM('2-3'!Q24:X24)</f>
        <v>191590</v>
      </c>
    </row>
    <row r="14" spans="1:21" s="144" customFormat="1" ht="24.6" customHeight="1" x14ac:dyDescent="0.25">
      <c r="A14" s="126" t="s">
        <v>318</v>
      </c>
      <c r="B14" s="145">
        <v>326854</v>
      </c>
      <c r="C14" s="142">
        <v>15.521754409292518</v>
      </c>
      <c r="D14" s="146">
        <v>1575296</v>
      </c>
      <c r="E14" s="142">
        <v>74.808194588228588</v>
      </c>
      <c r="F14" s="92">
        <v>203630</v>
      </c>
      <c r="G14" s="142">
        <v>9.6700510024788908</v>
      </c>
      <c r="H14" s="142">
        <v>12.926459535223856</v>
      </c>
      <c r="I14" s="142">
        <v>20.748735475745512</v>
      </c>
      <c r="J14" s="142">
        <v>33.675195010969368</v>
      </c>
      <c r="K14" s="142">
        <v>62.299987150226102</v>
      </c>
      <c r="L14" s="142"/>
      <c r="N14" s="113">
        <f>SUM('2-3'!D27:F27)</f>
        <v>326854</v>
      </c>
      <c r="O14" s="113">
        <f>SUM('2-3'!G27:P27)</f>
        <v>1575296</v>
      </c>
      <c r="P14" s="113">
        <f>SUM('2-3'!Q27:X27)</f>
        <v>203630</v>
      </c>
    </row>
    <row r="15" spans="1:21" s="144" customFormat="1" ht="24.6" customHeight="1" x14ac:dyDescent="0.25">
      <c r="A15" s="126" t="s">
        <v>413</v>
      </c>
      <c r="B15" s="145">
        <v>329307</v>
      </c>
      <c r="C15" s="142">
        <v>15.332557642533185</v>
      </c>
      <c r="D15" s="146">
        <v>1599031</v>
      </c>
      <c r="E15" s="142">
        <v>74.450998550584956</v>
      </c>
      <c r="F15" s="92">
        <v>219425</v>
      </c>
      <c r="G15" s="142">
        <v>10.216443806881859</v>
      </c>
      <c r="H15" s="142">
        <v>13.722373112216085</v>
      </c>
      <c r="I15" s="142">
        <v>20.594159838051919</v>
      </c>
      <c r="J15" s="142">
        <v>34.316532950268005</v>
      </c>
      <c r="K15" s="142">
        <v>66.632352182006457</v>
      </c>
      <c r="L15" s="142"/>
      <c r="N15" s="113">
        <f>SUM('2-3'!D30:F30)</f>
        <v>329307</v>
      </c>
      <c r="O15" s="113">
        <f>SUM('2-3'!G30:P30)</f>
        <v>1599031</v>
      </c>
      <c r="P15" s="113">
        <f>SUM('2-3'!Q30:X30)</f>
        <v>219425</v>
      </c>
    </row>
    <row r="16" spans="1:21" s="144" customFormat="1" ht="24.6" customHeight="1" x14ac:dyDescent="0.25">
      <c r="A16" s="126" t="s">
        <v>405</v>
      </c>
      <c r="B16" s="145">
        <f>SUM(B17:B29)</f>
        <v>331649</v>
      </c>
      <c r="C16" s="142">
        <f>B16/'2-1'!$F16*100</f>
        <v>15.157514772508623</v>
      </c>
      <c r="D16" s="146">
        <f>SUM(D17:D29)</f>
        <v>1620364</v>
      </c>
      <c r="E16" s="142">
        <f>D16/'2-1'!$F16*100</f>
        <v>74.056280184294735</v>
      </c>
      <c r="F16" s="92">
        <f>SUM(F17:F29)</f>
        <v>236004</v>
      </c>
      <c r="G16" s="142">
        <f>F16/'2-1'!$F16*100</f>
        <v>10.786205043196647</v>
      </c>
      <c r="H16" s="142">
        <f>F16/D16*100</f>
        <v>14.564875546482147</v>
      </c>
      <c r="I16" s="142">
        <f>B16/D16*100</f>
        <v>20.467561609613643</v>
      </c>
      <c r="J16" s="142">
        <f>(B16+F16)/D16*100</f>
        <v>35.032437156095789</v>
      </c>
      <c r="K16" s="142">
        <f>F16/B16*100</f>
        <v>71.160775398086528</v>
      </c>
      <c r="L16" s="142"/>
      <c r="M16" s="144">
        <f>SUM(B16,D16,F16)</f>
        <v>2188017</v>
      </c>
      <c r="N16" s="113">
        <f>SUM('2-3 續'!D6:F6)</f>
        <v>331649</v>
      </c>
      <c r="O16" s="113">
        <f>SUM('2-3 續'!G6:P6)</f>
        <v>1620364</v>
      </c>
      <c r="P16" s="113">
        <f>SUM('2-3 續'!Q6:X6)</f>
        <v>236004</v>
      </c>
    </row>
    <row r="17" spans="1:16" s="144" customFormat="1" ht="24.6" customHeight="1" x14ac:dyDescent="0.25">
      <c r="A17" s="120" t="s">
        <v>430</v>
      </c>
      <c r="B17" s="147">
        <f>SUM('2-3 續'!D9:F9)</f>
        <v>69226</v>
      </c>
      <c r="C17" s="142">
        <f>B17/'2-1'!$F17*100</f>
        <v>15.703202976136465</v>
      </c>
      <c r="D17" s="147">
        <f>SUM('2-3 續'!G9:P9)</f>
        <v>326078</v>
      </c>
      <c r="E17" s="142">
        <f>D17/'2-1'!$F17*100</f>
        <v>73.967425823428002</v>
      </c>
      <c r="F17" s="147">
        <f>SUM('2-3 續'!Q9:X9)</f>
        <v>45536</v>
      </c>
      <c r="G17" s="142">
        <f>F17/'2-1'!$F17*100</f>
        <v>10.329371200435531</v>
      </c>
      <c r="H17" s="142">
        <f>F17/D17*100</f>
        <v>13.96475689865615</v>
      </c>
      <c r="I17" s="142">
        <f>B17/D17*100</f>
        <v>21.229889780972648</v>
      </c>
      <c r="J17" s="142">
        <f>(B17+F17)/D17*100</f>
        <v>35.194646679628796</v>
      </c>
      <c r="K17" s="142">
        <f>F17/B17*100</f>
        <v>65.778753647473494</v>
      </c>
      <c r="L17" s="142"/>
      <c r="M17" s="144">
        <f t="shared" ref="M17:M29" si="0">SUM(B17,D17,F17)</f>
        <v>440840</v>
      </c>
      <c r="N17" s="113">
        <f>SUM('2-3 續'!D9:F9)</f>
        <v>69226</v>
      </c>
      <c r="O17" s="113">
        <f>SUM('2-3 續'!G9:P9)</f>
        <v>326078</v>
      </c>
      <c r="P17" s="113">
        <f>SUM('2-3 續'!Q9:X9)</f>
        <v>45536</v>
      </c>
    </row>
    <row r="18" spans="1:16" s="144" customFormat="1" ht="24.6" customHeight="1" x14ac:dyDescent="0.25">
      <c r="A18" s="120" t="s">
        <v>431</v>
      </c>
      <c r="B18" s="147">
        <f>SUM('2-3 續'!D12:F12)</f>
        <v>61776</v>
      </c>
      <c r="C18" s="142">
        <f>B18/'2-1'!$F18*100</f>
        <v>15.245202558635395</v>
      </c>
      <c r="D18" s="147">
        <f>SUM('2-3 續'!G12:P12)</f>
        <v>298640</v>
      </c>
      <c r="E18" s="142">
        <f>D18/'2-1'!$F18*100</f>
        <v>73.698965490010266</v>
      </c>
      <c r="F18" s="147">
        <f>SUM('2-3 續'!Q12:X12)</f>
        <v>44800</v>
      </c>
      <c r="G18" s="142">
        <f>F18/'2-1'!$F18*100</f>
        <v>11.055831951354339</v>
      </c>
      <c r="H18" s="142">
        <f>F18/D18*100</f>
        <v>15.001339405304046</v>
      </c>
      <c r="I18" s="142">
        <f t="shared" ref="I18:I29" si="1">B18/D18*100</f>
        <v>20.685775515671043</v>
      </c>
      <c r="J18" s="142">
        <f t="shared" ref="J18:J29" si="2">(B18+F18)/D18*100</f>
        <v>35.687114920975091</v>
      </c>
      <c r="K18" s="142">
        <f t="shared" ref="K18:K29" si="3">F18/B18*100</f>
        <v>72.520072520072517</v>
      </c>
      <c r="L18" s="142"/>
      <c r="M18" s="144">
        <f t="shared" si="0"/>
        <v>405216</v>
      </c>
      <c r="N18" s="113">
        <f>SUM('2-3 續'!D12:F12)</f>
        <v>61776</v>
      </c>
      <c r="O18" s="113">
        <f>SUM('2-3 續'!G12:P12)</f>
        <v>298640</v>
      </c>
      <c r="P18" s="113">
        <f>SUM('2-3 續'!Q12:X12)</f>
        <v>44800</v>
      </c>
    </row>
    <row r="19" spans="1:16" s="144" customFormat="1" ht="24.6" customHeight="1" x14ac:dyDescent="0.25">
      <c r="A19" s="120" t="s">
        <v>432</v>
      </c>
      <c r="B19" s="147">
        <f>SUM('2-3 續'!D15:F15)</f>
        <v>13229</v>
      </c>
      <c r="C19" s="142">
        <f>B19/'2-1'!$F19*100</f>
        <v>14.006204275232662</v>
      </c>
      <c r="D19" s="147">
        <f>SUM('2-3 續'!G15:P15)</f>
        <v>68977</v>
      </c>
      <c r="E19" s="142">
        <f>D19/'2-1'!$F19*100</f>
        <v>73.029401488602559</v>
      </c>
      <c r="F19" s="147">
        <f>SUM('2-3 續'!Q15:X15)</f>
        <v>12245</v>
      </c>
      <c r="G19" s="142">
        <f>F19/'2-1'!$F19*100</f>
        <v>12.964394236164784</v>
      </c>
      <c r="H19" s="142">
        <f t="shared" ref="H19:H29" si="4">F19/D19*100</f>
        <v>17.752294243008539</v>
      </c>
      <c r="I19" s="142">
        <f t="shared" si="1"/>
        <v>19.178856720356059</v>
      </c>
      <c r="J19" s="142">
        <f t="shared" si="2"/>
        <v>36.931150963364601</v>
      </c>
      <c r="K19" s="142">
        <f t="shared" si="3"/>
        <v>92.561796054123519</v>
      </c>
      <c r="L19" s="142"/>
      <c r="M19" s="144">
        <f t="shared" si="0"/>
        <v>94451</v>
      </c>
      <c r="N19" s="113">
        <f>SUM('2-3 續'!D15:F15)</f>
        <v>13229</v>
      </c>
      <c r="O19" s="113">
        <f>SUM('2-3 續'!G15:P15)</f>
        <v>68977</v>
      </c>
      <c r="P19" s="113">
        <f>SUM('2-3 續'!Q15:X15)</f>
        <v>12245</v>
      </c>
    </row>
    <row r="20" spans="1:16" s="144" customFormat="1" ht="24.6" customHeight="1" x14ac:dyDescent="0.25">
      <c r="A20" s="120" t="s">
        <v>433</v>
      </c>
      <c r="B20" s="147">
        <f>SUM('2-3 續'!D18:F18)</f>
        <v>25652</v>
      </c>
      <c r="C20" s="142">
        <f>B20/'2-1'!$F20*100</f>
        <v>15.301928548846034</v>
      </c>
      <c r="D20" s="147">
        <f>SUM('2-3 續'!G18:P18)</f>
        <v>124440</v>
      </c>
      <c r="E20" s="142">
        <f>D20/'2-1'!$F20*100</f>
        <v>74.230936715203498</v>
      </c>
      <c r="F20" s="147">
        <f>SUM('2-3 續'!Q18:X18)</f>
        <v>17547</v>
      </c>
      <c r="G20" s="142">
        <f>F20/'2-1'!$F20*100</f>
        <v>10.467134735950465</v>
      </c>
      <c r="H20" s="142">
        <f t="shared" si="4"/>
        <v>14.100771456123434</v>
      </c>
      <c r="I20" s="142">
        <f t="shared" si="1"/>
        <v>20.613950498232082</v>
      </c>
      <c r="J20" s="142">
        <f t="shared" si="2"/>
        <v>34.714721954355518</v>
      </c>
      <c r="K20" s="142">
        <f t="shared" si="3"/>
        <v>68.404023078122563</v>
      </c>
      <c r="L20" s="142"/>
      <c r="M20" s="144">
        <f t="shared" si="0"/>
        <v>167639</v>
      </c>
      <c r="N20" s="113">
        <f>SUM('2-3 續'!D18:F18)</f>
        <v>25652</v>
      </c>
      <c r="O20" s="113">
        <f>SUM('2-3 續'!G18:P18)</f>
        <v>124440</v>
      </c>
      <c r="P20" s="113">
        <f>SUM('2-3 續'!Q18:X18)</f>
        <v>17547</v>
      </c>
    </row>
    <row r="21" spans="1:16" s="144" customFormat="1" ht="24.6" customHeight="1" x14ac:dyDescent="0.25">
      <c r="A21" s="120" t="s">
        <v>160</v>
      </c>
      <c r="B21" s="147">
        <f>SUM('2-3 續'!D21:F21)</f>
        <v>28268</v>
      </c>
      <c r="C21" s="142">
        <f>B21/'2-1'!$F21*100</f>
        <v>17.45886654478976</v>
      </c>
      <c r="D21" s="147">
        <f>SUM('2-3 續'!G21:P21)</f>
        <v>119462</v>
      </c>
      <c r="E21" s="142">
        <f>D21/'2-1'!$F21*100</f>
        <v>73.782054449330502</v>
      </c>
      <c r="F21" s="147">
        <f>SUM('2-3 續'!Q21:X21)</f>
        <v>14182</v>
      </c>
      <c r="G21" s="142">
        <f>F21/'2-1'!$F21*100</f>
        <v>8.7590790058797374</v>
      </c>
      <c r="H21" s="142">
        <f t="shared" si="4"/>
        <v>11.871557482714168</v>
      </c>
      <c r="I21" s="142">
        <f t="shared" si="1"/>
        <v>23.662754683497681</v>
      </c>
      <c r="J21" s="142">
        <f t="shared" si="2"/>
        <v>35.534312166211848</v>
      </c>
      <c r="K21" s="142">
        <f t="shared" si="3"/>
        <v>50.169803311164564</v>
      </c>
      <c r="L21" s="142"/>
      <c r="M21" s="144">
        <f t="shared" si="0"/>
        <v>161912</v>
      </c>
      <c r="N21" s="113">
        <f>SUM('2-3 續'!D21:F21)</f>
        <v>28268</v>
      </c>
      <c r="O21" s="113">
        <f>SUM('2-3 續'!G21:P21)</f>
        <v>119462</v>
      </c>
      <c r="P21" s="113">
        <f>SUM('2-3 續'!Q21:X21)</f>
        <v>14182</v>
      </c>
    </row>
    <row r="22" spans="1:16" s="64" customFormat="1" ht="24.6" customHeight="1" x14ac:dyDescent="0.25">
      <c r="A22" s="120" t="s">
        <v>434</v>
      </c>
      <c r="B22" s="147">
        <f>SUM('2-3 續'!D24:F24)</f>
        <v>13117</v>
      </c>
      <c r="C22" s="142">
        <f>B22/'2-1'!$F22*100</f>
        <v>14.691815727870431</v>
      </c>
      <c r="D22" s="147">
        <f>SUM('2-3 續'!G24:P24)</f>
        <v>66517</v>
      </c>
      <c r="E22" s="142">
        <f>D22/'2-1'!$F22*100</f>
        <v>74.502973757014374</v>
      </c>
      <c r="F22" s="147">
        <f>SUM('2-3 續'!Q24:X24)</f>
        <v>9647</v>
      </c>
      <c r="G22" s="142">
        <f>F22/'2-1'!$F22*100</f>
        <v>10.805210515115197</v>
      </c>
      <c r="H22" s="142">
        <f t="shared" si="4"/>
        <v>14.503059368281793</v>
      </c>
      <c r="I22" s="142">
        <f t="shared" si="1"/>
        <v>19.719770885638258</v>
      </c>
      <c r="J22" s="142">
        <f t="shared" si="2"/>
        <v>34.222830253920051</v>
      </c>
      <c r="K22" s="142">
        <f t="shared" si="3"/>
        <v>73.54578028512617</v>
      </c>
      <c r="L22" s="142"/>
      <c r="M22" s="144">
        <f t="shared" si="0"/>
        <v>89281</v>
      </c>
      <c r="N22" s="113">
        <f>SUM('2-3 續'!D24:F24)</f>
        <v>13117</v>
      </c>
      <c r="O22" s="113">
        <f>SUM('2-3 續'!G24:P24)</f>
        <v>66517</v>
      </c>
      <c r="P22" s="113">
        <f>SUM('2-3 續'!Q24:X24)</f>
        <v>9647</v>
      </c>
    </row>
    <row r="23" spans="1:16" s="144" customFormat="1" ht="24.6" customHeight="1" x14ac:dyDescent="0.25">
      <c r="A23" s="120" t="s">
        <v>435</v>
      </c>
      <c r="B23" s="147">
        <f>SUM('2-3 續'!D27:F27)</f>
        <v>22868</v>
      </c>
      <c r="C23" s="142">
        <f>B23/'2-1'!$F23*100</f>
        <v>14.50711462701338</v>
      </c>
      <c r="D23" s="147">
        <f>SUM('2-3 續'!G27:P27)</f>
        <v>118037</v>
      </c>
      <c r="E23" s="142">
        <f>D23/'2-1'!$F23*100</f>
        <v>74.880894229000276</v>
      </c>
      <c r="F23" s="147">
        <f>SUM('2-3 續'!Q27:X27)</f>
        <v>16728</v>
      </c>
      <c r="G23" s="142">
        <f>F23/'2-1'!$F23*100</f>
        <v>10.611991143986348</v>
      </c>
      <c r="H23" s="142">
        <f t="shared" si="4"/>
        <v>14.171827477824749</v>
      </c>
      <c r="I23" s="142">
        <f t="shared" si="1"/>
        <v>19.373586248379745</v>
      </c>
      <c r="J23" s="142">
        <f t="shared" si="2"/>
        <v>33.545413726204494</v>
      </c>
      <c r="K23" s="142">
        <f t="shared" si="3"/>
        <v>73.150253629525977</v>
      </c>
      <c r="L23" s="142"/>
      <c r="M23" s="144">
        <f t="shared" si="0"/>
        <v>157633</v>
      </c>
      <c r="N23" s="113">
        <f>SUM('2-3 續'!D27:F27)</f>
        <v>22868</v>
      </c>
      <c r="O23" s="113">
        <f>SUM('2-3 續'!G27:P27)</f>
        <v>118037</v>
      </c>
      <c r="P23" s="113">
        <f>SUM('2-3 續'!Q27:X27)</f>
        <v>16728</v>
      </c>
    </row>
    <row r="24" spans="1:16" s="144" customFormat="1" ht="24.6" customHeight="1" x14ac:dyDescent="0.25">
      <c r="A24" s="120" t="s">
        <v>436</v>
      </c>
      <c r="B24" s="147">
        <f>SUM('2-3 續'!D30:F30)</f>
        <v>28973</v>
      </c>
      <c r="C24" s="142">
        <f>B24/'2-1'!$F24*100</f>
        <v>14.627361491159869</v>
      </c>
      <c r="D24" s="147">
        <f>SUM('2-3 續'!G30:P30)</f>
        <v>147973</v>
      </c>
      <c r="E24" s="142">
        <f>D24/'2-1'!$F24*100</f>
        <v>74.705917990246078</v>
      </c>
      <c r="F24" s="147">
        <f>SUM('2-3 續'!Q30:X30)</f>
        <v>21128</v>
      </c>
      <c r="G24" s="142">
        <f>F24/'2-1'!$F24*100</f>
        <v>10.666720518594062</v>
      </c>
      <c r="H24" s="142">
        <f t="shared" si="4"/>
        <v>14.278280497117718</v>
      </c>
      <c r="I24" s="142">
        <f t="shared" si="1"/>
        <v>19.579923364397558</v>
      </c>
      <c r="J24" s="142">
        <f t="shared" si="2"/>
        <v>33.858203861515278</v>
      </c>
      <c r="K24" s="142">
        <f t="shared" si="3"/>
        <v>72.923066303109792</v>
      </c>
      <c r="L24" s="142"/>
      <c r="M24" s="144">
        <f t="shared" si="0"/>
        <v>198074</v>
      </c>
      <c r="N24" s="113">
        <f>SUM('2-3 續'!D30:F30)</f>
        <v>28973</v>
      </c>
      <c r="O24" s="113">
        <f>SUM('2-3 續'!G30:P30)</f>
        <v>147973</v>
      </c>
      <c r="P24" s="113">
        <f>SUM('2-3 續'!Q30:X30)</f>
        <v>21128</v>
      </c>
    </row>
    <row r="25" spans="1:16" s="144" customFormat="1" ht="24.6" customHeight="1" x14ac:dyDescent="0.25">
      <c r="A25" s="120" t="s">
        <v>437</v>
      </c>
      <c r="B25" s="147">
        <f>SUM('2-3 續'!D33:F33)</f>
        <v>17147</v>
      </c>
      <c r="C25" s="142">
        <f>B25/'2-1'!$F25*100</f>
        <v>14.075454351430777</v>
      </c>
      <c r="D25" s="147">
        <f>SUM('2-3 續'!G33:P33)</f>
        <v>90346</v>
      </c>
      <c r="E25" s="142">
        <f>D25/'2-1'!$F25*100</f>
        <v>74.162302375597179</v>
      </c>
      <c r="F25" s="147">
        <f>SUM('2-3 續'!Q33:X33)</f>
        <v>14329</v>
      </c>
      <c r="G25" s="142">
        <f>F25/'2-1'!$F25*100</f>
        <v>11.762243272972041</v>
      </c>
      <c r="H25" s="142">
        <f t="shared" si="4"/>
        <v>15.860137692869635</v>
      </c>
      <c r="I25" s="142">
        <f t="shared" si="1"/>
        <v>18.979257521085604</v>
      </c>
      <c r="J25" s="142">
        <f t="shared" si="2"/>
        <v>34.839395213955235</v>
      </c>
      <c r="K25" s="142">
        <f t="shared" si="3"/>
        <v>83.565638304076515</v>
      </c>
      <c r="L25" s="142"/>
      <c r="M25" s="144">
        <f t="shared" si="0"/>
        <v>121822</v>
      </c>
      <c r="N25" s="113">
        <f>SUM('2-3 續'!D33:F33)</f>
        <v>17147</v>
      </c>
      <c r="O25" s="113">
        <f>SUM('2-3 續'!G33:P33)</f>
        <v>90346</v>
      </c>
      <c r="P25" s="113">
        <f>SUM('2-3 續'!Q33:X33)</f>
        <v>14329</v>
      </c>
    </row>
    <row r="26" spans="1:16" s="144" customFormat="1" ht="24.6" customHeight="1" x14ac:dyDescent="0.25">
      <c r="A26" s="120" t="s">
        <v>438</v>
      </c>
      <c r="B26" s="147">
        <f>SUM('2-3 續'!D36:F36)</f>
        <v>34164</v>
      </c>
      <c r="C26" s="142">
        <f>B26/'2-1'!$F26*100</f>
        <v>15.236888934479238</v>
      </c>
      <c r="D26" s="147">
        <f>SUM('2-3 續'!G36:P36)</f>
        <v>167323</v>
      </c>
      <c r="E26" s="142">
        <f>D26/'2-1'!$F26*100</f>
        <v>74.624808780701017</v>
      </c>
      <c r="F26" s="147">
        <f>SUM('2-3 續'!Q36:X36)</f>
        <v>22732</v>
      </c>
      <c r="G26" s="142">
        <f>F26/'2-1'!$F26*100</f>
        <v>10.138302284819751</v>
      </c>
      <c r="H26" s="142">
        <f t="shared" si="4"/>
        <v>13.585699515308713</v>
      </c>
      <c r="I26" s="142">
        <f t="shared" si="1"/>
        <v>20.417993939864811</v>
      </c>
      <c r="J26" s="142">
        <f t="shared" si="2"/>
        <v>34.003693455173526</v>
      </c>
      <c r="K26" s="142">
        <f t="shared" si="3"/>
        <v>66.537876126917226</v>
      </c>
      <c r="L26" s="142"/>
      <c r="M26" s="144">
        <f t="shared" si="0"/>
        <v>224219</v>
      </c>
      <c r="N26" s="113">
        <f>SUM('2-3 續'!D36:F36)</f>
        <v>34164</v>
      </c>
      <c r="O26" s="113">
        <f>SUM('2-3 續'!G36:P36)</f>
        <v>167323</v>
      </c>
      <c r="P26" s="113">
        <f>SUM('2-3 續'!Q36:X36)</f>
        <v>22732</v>
      </c>
    </row>
    <row r="27" spans="1:16" s="144" customFormat="1" ht="24.6" customHeight="1" x14ac:dyDescent="0.25">
      <c r="A27" s="120" t="s">
        <v>439</v>
      </c>
      <c r="B27" s="147">
        <f>SUM('2-3 續'!D39:F39)</f>
        <v>5998</v>
      </c>
      <c r="C27" s="142">
        <f>B27/'2-1'!$F27*100</f>
        <v>12.252568790472495</v>
      </c>
      <c r="D27" s="147">
        <f>SUM('2-3 續'!G39:P39)</f>
        <v>35041</v>
      </c>
      <c r="E27" s="142">
        <f>D27/'2-1'!$F27*100</f>
        <v>71.580904132535281</v>
      </c>
      <c r="F27" s="147">
        <f>SUM('2-3 續'!Q39:X39)</f>
        <v>7914</v>
      </c>
      <c r="G27" s="142">
        <f>F27/'2-1'!$F27*100</f>
        <v>16.166527076992217</v>
      </c>
      <c r="H27" s="142">
        <f t="shared" si="4"/>
        <v>22.584971890071632</v>
      </c>
      <c r="I27" s="142">
        <f t="shared" si="1"/>
        <v>17.117091407208697</v>
      </c>
      <c r="J27" s="142">
        <f t="shared" si="2"/>
        <v>39.702063297280326</v>
      </c>
      <c r="K27" s="142">
        <f t="shared" si="3"/>
        <v>131.94398132710901</v>
      </c>
      <c r="L27" s="142"/>
      <c r="M27" s="144">
        <f t="shared" si="0"/>
        <v>48953</v>
      </c>
      <c r="N27" s="113">
        <f>SUM('2-3 續'!D39:F39)</f>
        <v>5998</v>
      </c>
      <c r="O27" s="113">
        <f>SUM('2-3 續'!G39:P39)</f>
        <v>35041</v>
      </c>
      <c r="P27" s="113">
        <f>SUM('2-3 續'!Q39:X39)</f>
        <v>7914</v>
      </c>
    </row>
    <row r="28" spans="1:16" s="144" customFormat="1" ht="24.6" customHeight="1" x14ac:dyDescent="0.25">
      <c r="A28" s="120" t="s">
        <v>440</v>
      </c>
      <c r="B28" s="147">
        <f>SUM('2-3 續'!D42:F42)</f>
        <v>9395</v>
      </c>
      <c r="C28" s="142">
        <f>B28/'2-1'!$F28*100</f>
        <v>14.133770610181731</v>
      </c>
      <c r="D28" s="147">
        <f>SUM('2-3 續'!G42:P42)</f>
        <v>49205</v>
      </c>
      <c r="E28" s="142">
        <f>D28/'2-1'!$F28*100</f>
        <v>74.023649055241307</v>
      </c>
      <c r="F28" s="147">
        <f>SUM('2-3 續'!Q42:X42)</f>
        <v>7872</v>
      </c>
      <c r="G28" s="142">
        <f>F28/'2-1'!$F28*100</f>
        <v>11.842580334576965</v>
      </c>
      <c r="H28" s="142">
        <f t="shared" si="4"/>
        <v>15.998374148968599</v>
      </c>
      <c r="I28" s="142">
        <f t="shared" si="1"/>
        <v>19.093588049994921</v>
      </c>
      <c r="J28" s="142">
        <f t="shared" si="2"/>
        <v>35.091962198963522</v>
      </c>
      <c r="K28" s="142">
        <f t="shared" si="3"/>
        <v>83.789249600851505</v>
      </c>
      <c r="L28" s="142"/>
      <c r="M28" s="144">
        <f t="shared" si="0"/>
        <v>66472</v>
      </c>
      <c r="N28" s="113">
        <f>SUM('2-3 續'!D42:F42)</f>
        <v>9395</v>
      </c>
      <c r="O28" s="113">
        <f>SUM('2-3 續'!G42:P42)</f>
        <v>49205</v>
      </c>
      <c r="P28" s="113">
        <f>SUM('2-3 續'!Q42:X42)</f>
        <v>7872</v>
      </c>
    </row>
    <row r="29" spans="1:16" s="144" customFormat="1" ht="24.6" customHeight="1" thickBot="1" x14ac:dyDescent="0.3">
      <c r="A29" s="83" t="s">
        <v>441</v>
      </c>
      <c r="B29" s="148">
        <f>SUM('2-3 續'!D45:F45)</f>
        <v>1836</v>
      </c>
      <c r="C29" s="62">
        <f>B29/'2-1'!$F29*100</f>
        <v>15.958279009126466</v>
      </c>
      <c r="D29" s="148">
        <f>SUM('2-3 續'!G45:P45)</f>
        <v>8325</v>
      </c>
      <c r="E29" s="62">
        <f>D29/'2-1'!$F29*100</f>
        <v>72.359843546284225</v>
      </c>
      <c r="F29" s="148">
        <f>SUM('2-3 續'!Q45:X45)</f>
        <v>1344</v>
      </c>
      <c r="G29" s="62">
        <f>F29/'2-1'!$F29*100</f>
        <v>11.681877444589309</v>
      </c>
      <c r="H29" s="62">
        <f t="shared" si="4"/>
        <v>16.144144144144143</v>
      </c>
      <c r="I29" s="62">
        <f t="shared" si="1"/>
        <v>22.054054054054053</v>
      </c>
      <c r="J29" s="62">
        <f t="shared" si="2"/>
        <v>38.198198198198199</v>
      </c>
      <c r="K29" s="62">
        <f t="shared" si="3"/>
        <v>73.202614379084963</v>
      </c>
      <c r="L29" s="142"/>
      <c r="M29" s="144">
        <f t="shared" si="0"/>
        <v>11505</v>
      </c>
      <c r="N29" s="113">
        <f>SUM('2-3 續'!D45:F45)</f>
        <v>1836</v>
      </c>
      <c r="O29" s="113">
        <f>SUM('2-3 續'!G45:P45)</f>
        <v>8325</v>
      </c>
      <c r="P29" s="113">
        <f>SUM('2-3 續'!Q45:X45)</f>
        <v>1344</v>
      </c>
    </row>
    <row r="30" spans="1:16" s="144" customFormat="1" ht="14.45" customHeight="1" x14ac:dyDescent="0.25">
      <c r="A30" s="212" t="s">
        <v>280</v>
      </c>
      <c r="B30" s="212"/>
      <c r="C30" s="212"/>
      <c r="D30" s="212"/>
      <c r="E30" s="213"/>
      <c r="F30" s="213"/>
      <c r="G30" s="213"/>
      <c r="H30" s="212" t="s">
        <v>90</v>
      </c>
    </row>
    <row r="31" spans="1:16" s="64" customFormat="1" ht="14.45" customHeight="1" x14ac:dyDescent="0.25">
      <c r="A31" s="214" t="s">
        <v>281</v>
      </c>
      <c r="B31" s="213"/>
      <c r="C31" s="213"/>
      <c r="D31" s="213"/>
      <c r="E31" s="213"/>
      <c r="F31" s="213"/>
      <c r="G31" s="213"/>
      <c r="H31" s="215" t="s">
        <v>71</v>
      </c>
    </row>
    <row r="32" spans="1:16" s="64" customFormat="1" ht="14.45" customHeight="1" x14ac:dyDescent="0.25">
      <c r="A32" s="214" t="s">
        <v>282</v>
      </c>
      <c r="B32" s="213"/>
      <c r="C32" s="213"/>
      <c r="D32" s="213"/>
      <c r="E32" s="213"/>
      <c r="F32" s="213"/>
      <c r="G32" s="213"/>
      <c r="H32" s="215" t="s">
        <v>72</v>
      </c>
    </row>
    <row r="33" spans="1:8" s="64" customFormat="1" ht="14.45" customHeight="1" x14ac:dyDescent="0.25">
      <c r="A33" s="214" t="s">
        <v>283</v>
      </c>
      <c r="B33" s="213"/>
      <c r="C33" s="213"/>
      <c r="D33" s="213"/>
      <c r="E33" s="213"/>
      <c r="F33" s="213"/>
      <c r="G33" s="213"/>
      <c r="H33" s="215" t="s">
        <v>93</v>
      </c>
    </row>
    <row r="34" spans="1:8" s="64" customFormat="1" ht="14.45" customHeight="1" x14ac:dyDescent="0.25">
      <c r="A34" s="214" t="s">
        <v>284</v>
      </c>
      <c r="B34" s="213"/>
      <c r="C34" s="213"/>
      <c r="D34" s="213"/>
      <c r="E34" s="213"/>
      <c r="F34" s="213"/>
      <c r="G34" s="213"/>
      <c r="H34" s="215" t="s">
        <v>94</v>
      </c>
    </row>
    <row r="35" spans="1:8" s="64" customFormat="1" ht="14.45" customHeight="1" x14ac:dyDescent="0.25">
      <c r="A35" s="213"/>
      <c r="B35" s="213"/>
      <c r="C35" s="213"/>
      <c r="D35" s="213"/>
      <c r="E35" s="213"/>
      <c r="F35" s="213"/>
      <c r="G35" s="213"/>
      <c r="H35" s="215" t="s">
        <v>96</v>
      </c>
    </row>
    <row r="36" spans="1:8" s="64" customFormat="1" ht="21.95" customHeight="1" x14ac:dyDescent="0.25">
      <c r="A36" s="54"/>
      <c r="B36" s="82"/>
      <c r="C36" s="82"/>
      <c r="D36" s="82"/>
      <c r="E36" s="82"/>
      <c r="F36" s="82"/>
      <c r="G36" s="82"/>
    </row>
    <row r="37" spans="1:8" s="64" customFormat="1" ht="21.95" customHeight="1" x14ac:dyDescent="0.25">
      <c r="A37" s="54"/>
      <c r="B37" s="82"/>
      <c r="C37" s="82"/>
      <c r="D37" s="82"/>
      <c r="E37" s="82"/>
      <c r="F37" s="82"/>
      <c r="G37" s="82"/>
    </row>
    <row r="38" spans="1:8" s="64" customFormat="1" ht="21.95" customHeight="1" x14ac:dyDescent="0.25">
      <c r="A38" s="54"/>
      <c r="B38" s="82"/>
      <c r="C38" s="82"/>
      <c r="D38" s="82"/>
      <c r="E38" s="82"/>
      <c r="F38" s="82"/>
      <c r="G38" s="82"/>
    </row>
    <row r="39" spans="1:8" s="64" customFormat="1" ht="21.95" customHeight="1" x14ac:dyDescent="0.25">
      <c r="A39" s="54"/>
      <c r="B39" s="82"/>
      <c r="C39" s="82"/>
      <c r="D39" s="82"/>
      <c r="E39" s="82"/>
      <c r="F39" s="82"/>
      <c r="G39" s="82"/>
    </row>
    <row r="40" spans="1:8" s="64" customFormat="1" ht="21.95" customHeight="1" x14ac:dyDescent="0.25">
      <c r="A40" s="54"/>
      <c r="B40" s="82"/>
      <c r="C40" s="82"/>
      <c r="D40" s="82"/>
      <c r="E40" s="82"/>
      <c r="F40" s="82"/>
      <c r="G40" s="82"/>
    </row>
    <row r="41" spans="1:8" s="64" customFormat="1" ht="21.95" customHeight="1" x14ac:dyDescent="0.25">
      <c r="A41" s="54"/>
      <c r="B41" s="82"/>
      <c r="C41" s="82"/>
      <c r="D41" s="82"/>
      <c r="E41" s="82"/>
      <c r="F41" s="82"/>
      <c r="G41" s="82"/>
    </row>
    <row r="42" spans="1:8" s="64" customFormat="1" ht="21.95" customHeight="1" x14ac:dyDescent="0.25">
      <c r="A42" s="54"/>
      <c r="B42" s="82"/>
      <c r="C42" s="82"/>
      <c r="D42" s="82"/>
      <c r="E42" s="82"/>
      <c r="F42" s="82"/>
      <c r="G42" s="82"/>
    </row>
    <row r="43" spans="1:8" s="64" customFormat="1" ht="21.95" customHeight="1" x14ac:dyDescent="0.25">
      <c r="A43" s="54"/>
      <c r="B43" s="82"/>
      <c r="C43" s="82"/>
      <c r="D43" s="82"/>
      <c r="E43" s="82"/>
      <c r="F43" s="82"/>
      <c r="G43" s="82"/>
    </row>
    <row r="44" spans="1:8" s="64" customFormat="1" ht="21.95" customHeight="1" x14ac:dyDescent="0.25">
      <c r="A44" s="54"/>
      <c r="B44" s="82"/>
      <c r="C44" s="82"/>
      <c r="D44" s="82"/>
      <c r="E44" s="82"/>
      <c r="F44" s="82"/>
      <c r="G44" s="82"/>
    </row>
    <row r="45" spans="1:8" s="64" customFormat="1" ht="21.95" customHeight="1" x14ac:dyDescent="0.25">
      <c r="A45" s="54"/>
      <c r="B45" s="82"/>
      <c r="C45" s="82"/>
      <c r="D45" s="82"/>
      <c r="E45" s="82"/>
      <c r="F45" s="82"/>
      <c r="G45" s="82"/>
    </row>
    <row r="46" spans="1:8" s="64" customFormat="1" ht="21.95" customHeight="1" x14ac:dyDescent="0.25">
      <c r="A46" s="54"/>
      <c r="B46" s="82"/>
      <c r="C46" s="82"/>
      <c r="D46" s="82"/>
      <c r="E46" s="82"/>
      <c r="F46" s="82"/>
      <c r="G46" s="82"/>
    </row>
    <row r="47" spans="1:8" s="64" customFormat="1" ht="21.95" customHeight="1" x14ac:dyDescent="0.25">
      <c r="A47" s="54"/>
      <c r="B47" s="82"/>
      <c r="C47" s="82"/>
      <c r="D47" s="82"/>
      <c r="E47" s="82"/>
      <c r="F47" s="82"/>
      <c r="G47" s="82"/>
    </row>
    <row r="48" spans="1:8" s="64" customFormat="1" ht="21.95" customHeight="1" x14ac:dyDescent="0.25">
      <c r="A48" s="54"/>
      <c r="B48" s="82"/>
      <c r="C48" s="82"/>
      <c r="D48" s="82"/>
      <c r="E48" s="82"/>
      <c r="F48" s="82"/>
      <c r="G48" s="82"/>
    </row>
    <row r="49" spans="1:7" s="64" customFormat="1" ht="21.95" customHeight="1" x14ac:dyDescent="0.25">
      <c r="A49" s="54"/>
      <c r="B49" s="82"/>
      <c r="C49" s="82"/>
      <c r="D49" s="82"/>
      <c r="E49" s="82"/>
      <c r="F49" s="82"/>
      <c r="G49" s="82"/>
    </row>
    <row r="50" spans="1:7" s="64" customFormat="1" ht="21.95" customHeight="1" x14ac:dyDescent="0.25">
      <c r="A50" s="54"/>
      <c r="B50" s="82"/>
      <c r="C50" s="82"/>
      <c r="D50" s="82"/>
      <c r="E50" s="82"/>
      <c r="F50" s="82"/>
      <c r="G50" s="82"/>
    </row>
    <row r="51" spans="1:7" s="64" customFormat="1" ht="21.95" customHeight="1" x14ac:dyDescent="0.25">
      <c r="A51" s="54"/>
      <c r="B51" s="82"/>
      <c r="C51" s="82"/>
      <c r="D51" s="82"/>
      <c r="E51" s="82"/>
      <c r="F51" s="82"/>
      <c r="G51" s="82"/>
    </row>
    <row r="52" spans="1:7" s="64" customFormat="1" ht="21.95" customHeight="1" x14ac:dyDescent="0.25">
      <c r="A52" s="54"/>
      <c r="B52" s="82"/>
      <c r="C52" s="82"/>
      <c r="D52" s="82"/>
      <c r="E52" s="82"/>
      <c r="F52" s="82"/>
      <c r="G52" s="82"/>
    </row>
    <row r="53" spans="1:7" s="64" customFormat="1" ht="21.95" customHeight="1" x14ac:dyDescent="0.25">
      <c r="A53" s="54"/>
      <c r="B53" s="82"/>
      <c r="C53" s="82"/>
      <c r="D53" s="82"/>
      <c r="E53" s="82"/>
      <c r="F53" s="82"/>
      <c r="G53" s="82"/>
    </row>
    <row r="54" spans="1:7" s="64" customFormat="1" ht="21.95" customHeight="1" x14ac:dyDescent="0.25">
      <c r="A54" s="54"/>
      <c r="B54" s="82"/>
      <c r="C54" s="82"/>
      <c r="D54" s="82"/>
      <c r="E54" s="82"/>
      <c r="F54" s="82"/>
      <c r="G54" s="82"/>
    </row>
    <row r="55" spans="1:7" s="64" customFormat="1" ht="21.95" customHeight="1" x14ac:dyDescent="0.25">
      <c r="A55" s="54"/>
      <c r="B55" s="82"/>
      <c r="C55" s="82"/>
      <c r="D55" s="82"/>
      <c r="E55" s="82"/>
      <c r="F55" s="82"/>
      <c r="G55" s="82"/>
    </row>
    <row r="56" spans="1:7" s="64" customFormat="1" ht="21.95" customHeight="1" x14ac:dyDescent="0.25">
      <c r="A56" s="54"/>
      <c r="B56" s="82"/>
      <c r="C56" s="82"/>
      <c r="D56" s="82"/>
      <c r="E56" s="82"/>
      <c r="F56" s="82"/>
      <c r="G56" s="82"/>
    </row>
    <row r="57" spans="1:7" s="64" customFormat="1" ht="21.95" customHeight="1" x14ac:dyDescent="0.25">
      <c r="A57" s="54"/>
      <c r="B57" s="82"/>
      <c r="C57" s="82"/>
      <c r="D57" s="82"/>
      <c r="E57" s="82"/>
      <c r="F57" s="82"/>
      <c r="G57" s="82"/>
    </row>
    <row r="58" spans="1:7" s="64" customFormat="1" ht="21.95" customHeight="1" x14ac:dyDescent="0.25">
      <c r="A58" s="54"/>
      <c r="B58" s="82"/>
      <c r="C58" s="82"/>
      <c r="D58" s="82"/>
      <c r="E58" s="82"/>
      <c r="F58" s="82"/>
      <c r="G58" s="82"/>
    </row>
    <row r="59" spans="1:7" s="64" customFormat="1" ht="21.95" customHeight="1" x14ac:dyDescent="0.25">
      <c r="A59" s="54"/>
      <c r="B59" s="82"/>
      <c r="C59" s="82"/>
      <c r="D59" s="82"/>
      <c r="E59" s="82"/>
      <c r="F59" s="82"/>
      <c r="G59" s="82"/>
    </row>
  </sheetData>
  <sheetProtection selectLockedCells="1" selectUnlockedCells="1"/>
  <mergeCells count="9">
    <mergeCell ref="A2:G2"/>
    <mergeCell ref="H2:K2"/>
    <mergeCell ref="F3:G3"/>
    <mergeCell ref="A4:A6"/>
    <mergeCell ref="B4:G4"/>
    <mergeCell ref="H4:H6"/>
    <mergeCell ref="I4:I6"/>
    <mergeCell ref="J4:J6"/>
    <mergeCell ref="K4:K6"/>
  </mergeCells>
  <phoneticPr fontId="18" type="noConversion"/>
  <conditionalFormatting sqref="N7:N29">
    <cfRule type="cellIs" dxfId="15" priority="7" operator="notEqual">
      <formula>$B7</formula>
    </cfRule>
  </conditionalFormatting>
  <conditionalFormatting sqref="O7:O29">
    <cfRule type="cellIs" dxfId="14" priority="5" operator="notEqual">
      <formula>$D7</formula>
    </cfRule>
  </conditionalFormatting>
  <conditionalFormatting sqref="P7:P29">
    <cfRule type="cellIs" dxfId="13" priority="4" operator="notEqual">
      <formula>$F7</formula>
    </cfRule>
  </conditionalFormatting>
  <conditionalFormatting sqref="B7:B29">
    <cfRule type="cellIs" dxfId="12" priority="3" operator="notEqual">
      <formula>N7</formula>
    </cfRule>
  </conditionalFormatting>
  <conditionalFormatting sqref="D7:D29">
    <cfRule type="cellIs" dxfId="11" priority="2" operator="notEqual">
      <formula>O7</formula>
    </cfRule>
  </conditionalFormatting>
  <conditionalFormatting sqref="F7:F29">
    <cfRule type="cellIs" dxfId="10" priority="1" operator="notEqual">
      <formula>P7</formula>
    </cfRule>
  </conditionalFormatting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showGridLines="0" view="pageBreakPreview" zoomScale="70" zoomScaleNormal="120" zoomScaleSheetLayoutView="70" workbookViewId="0">
      <selection activeCell="A2" sqref="A2:M2"/>
    </sheetView>
  </sheetViews>
  <sheetFormatPr defaultColWidth="10.625" defaultRowHeight="21.95" customHeight="1" x14ac:dyDescent="0.25"/>
  <cols>
    <col min="1" max="1" width="9.625" style="17" customWidth="1"/>
    <col min="2" max="2" width="7.125" style="17" customWidth="1"/>
    <col min="3" max="4" width="6.625" style="16" customWidth="1"/>
    <col min="5" max="5" width="7.125" style="16" customWidth="1"/>
    <col min="6" max="6" width="6.125" style="16" customWidth="1"/>
    <col min="7" max="7" width="7.125" style="16" customWidth="1"/>
    <col min="8" max="8" width="6.125" style="16" customWidth="1"/>
    <col min="9" max="9" width="7.125" style="16" customWidth="1"/>
    <col min="10" max="10" width="6.125" style="16" customWidth="1"/>
    <col min="11" max="11" width="7.125" style="16" customWidth="1"/>
    <col min="12" max="12" width="6.125" style="16" customWidth="1"/>
    <col min="13" max="13" width="7.125" style="16" customWidth="1"/>
    <col min="14" max="14" width="6.125" style="16" customWidth="1"/>
    <col min="15" max="15" width="6.875" style="16" customWidth="1"/>
    <col min="16" max="16" width="7.125" style="16" customWidth="1"/>
    <col min="17" max="17" width="6.875" style="17" customWidth="1"/>
    <col min="18" max="18" width="7.125" style="16" customWidth="1"/>
    <col min="19" max="19" width="6.125" style="16" customWidth="1"/>
    <col min="20" max="20" width="7.125" style="16" customWidth="1"/>
    <col min="21" max="21" width="6.125" style="16" customWidth="1"/>
    <col min="22" max="22" width="7.125" style="16" customWidth="1"/>
    <col min="23" max="23" width="6.125" style="16" customWidth="1"/>
    <col min="24" max="24" width="7.125" style="16" customWidth="1"/>
    <col min="25" max="25" width="6.125" style="16" customWidth="1"/>
    <col min="26" max="26" width="5.125" style="16" customWidth="1"/>
    <col min="27" max="27" width="4.875" style="16" customWidth="1"/>
    <col min="28" max="28" width="4.25" style="19" customWidth="1"/>
    <col min="29" max="29" width="4.5" style="19" customWidth="1"/>
    <col min="30" max="30" width="11.25" style="19" hidden="1" customWidth="1"/>
    <col min="31" max="31" width="5.875" style="19" customWidth="1"/>
    <col min="32" max="16384" width="10.625" style="19"/>
  </cols>
  <sheetData>
    <row r="1" spans="1:32" s="130" customFormat="1" ht="18" customHeight="1" x14ac:dyDescent="0.25">
      <c r="A1" s="129" t="s">
        <v>397</v>
      </c>
      <c r="B1" s="12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AA1" s="281" t="s">
        <v>0</v>
      </c>
      <c r="AB1" s="280"/>
    </row>
    <row r="2" spans="1:32" s="197" customFormat="1" ht="24" customHeight="1" x14ac:dyDescent="0.25">
      <c r="A2" s="702" t="s">
        <v>712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 t="s">
        <v>73</v>
      </c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196"/>
      <c r="AC2" s="196"/>
    </row>
    <row r="3" spans="1:32" s="10" customFormat="1" ht="14.1" customHeight="1" thickBot="1" x14ac:dyDescent="0.3">
      <c r="A3" s="13"/>
      <c r="B3" s="13"/>
      <c r="C3" s="216"/>
      <c r="D3" s="216"/>
      <c r="E3" s="216"/>
      <c r="F3" s="216"/>
      <c r="G3" s="216"/>
      <c r="H3" s="216"/>
      <c r="I3" s="216"/>
      <c r="J3" s="217"/>
      <c r="K3" s="216"/>
      <c r="L3" s="217"/>
      <c r="M3" s="20" t="s">
        <v>415</v>
      </c>
      <c r="N3" s="217"/>
      <c r="O3" s="218"/>
      <c r="P3" s="217"/>
      <c r="Q3" s="219"/>
      <c r="R3" s="218"/>
      <c r="S3" s="218"/>
      <c r="T3" s="218"/>
      <c r="U3" s="218"/>
      <c r="V3" s="218"/>
      <c r="W3" s="218"/>
      <c r="X3" s="218"/>
      <c r="Y3" s="217"/>
      <c r="Z3" s="218"/>
      <c r="AA3" s="220" t="s">
        <v>10</v>
      </c>
      <c r="AB3" s="218"/>
    </row>
    <row r="4" spans="1:32" s="10" customFormat="1" ht="11.1" customHeight="1" x14ac:dyDescent="0.25">
      <c r="A4" s="28"/>
      <c r="B4" s="27"/>
      <c r="C4" s="26"/>
      <c r="D4" s="699" t="s">
        <v>99</v>
      </c>
      <c r="E4" s="700"/>
      <c r="F4" s="700"/>
      <c r="G4" s="700"/>
      <c r="H4" s="700"/>
      <c r="I4" s="700"/>
      <c r="J4" s="700"/>
      <c r="K4" s="700"/>
      <c r="L4" s="700"/>
      <c r="M4" s="700"/>
      <c r="N4" s="700" t="s">
        <v>131</v>
      </c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1"/>
      <c r="AA4" s="221"/>
      <c r="AB4" s="222"/>
      <c r="AC4" s="50"/>
    </row>
    <row r="5" spans="1:32" s="10" customFormat="1" ht="11.1" customHeight="1" x14ac:dyDescent="0.25">
      <c r="B5" s="259"/>
      <c r="C5" s="223"/>
      <c r="D5" s="224"/>
      <c r="E5" s="688" t="s">
        <v>100</v>
      </c>
      <c r="F5" s="689"/>
      <c r="G5" s="688" t="s">
        <v>285</v>
      </c>
      <c r="H5" s="689"/>
      <c r="I5" s="694" t="s">
        <v>286</v>
      </c>
      <c r="J5" s="696"/>
      <c r="K5" s="696"/>
      <c r="L5" s="696"/>
      <c r="M5" s="696"/>
      <c r="N5" s="697" t="s">
        <v>129</v>
      </c>
      <c r="O5" s="698"/>
      <c r="P5" s="688" t="s">
        <v>124</v>
      </c>
      <c r="Q5" s="689"/>
      <c r="R5" s="688" t="s">
        <v>123</v>
      </c>
      <c r="S5" s="689"/>
      <c r="T5" s="688" t="s">
        <v>287</v>
      </c>
      <c r="U5" s="689"/>
      <c r="V5" s="688" t="s">
        <v>288</v>
      </c>
      <c r="W5" s="689"/>
      <c r="X5" s="688" t="s">
        <v>346</v>
      </c>
      <c r="Y5" s="689"/>
      <c r="Z5" s="692" t="s">
        <v>101</v>
      </c>
      <c r="AA5" s="684" t="s">
        <v>289</v>
      </c>
    </row>
    <row r="6" spans="1:32" s="10" customFormat="1" ht="23.1" customHeight="1" x14ac:dyDescent="0.25">
      <c r="A6" s="261" t="s">
        <v>334</v>
      </c>
      <c r="B6" s="262" t="s">
        <v>347</v>
      </c>
      <c r="C6" s="51" t="s">
        <v>300</v>
      </c>
      <c r="D6" s="51" t="s">
        <v>301</v>
      </c>
      <c r="E6" s="690"/>
      <c r="F6" s="691"/>
      <c r="G6" s="690"/>
      <c r="H6" s="691"/>
      <c r="I6" s="694" t="s">
        <v>422</v>
      </c>
      <c r="J6" s="696"/>
      <c r="K6" s="696"/>
      <c r="L6" s="695"/>
      <c r="M6" s="310" t="s">
        <v>419</v>
      </c>
      <c r="N6" s="696" t="s">
        <v>128</v>
      </c>
      <c r="O6" s="695"/>
      <c r="P6" s="690"/>
      <c r="Q6" s="691"/>
      <c r="R6" s="690"/>
      <c r="S6" s="691"/>
      <c r="T6" s="690"/>
      <c r="U6" s="691"/>
      <c r="V6" s="690"/>
      <c r="W6" s="691"/>
      <c r="X6" s="690"/>
      <c r="Y6" s="691"/>
      <c r="Z6" s="693"/>
      <c r="AA6" s="684"/>
    </row>
    <row r="7" spans="1:32" s="10" customFormat="1" ht="35.1" customHeight="1" x14ac:dyDescent="0.25">
      <c r="A7" s="34"/>
      <c r="B7" s="225"/>
      <c r="C7" s="31"/>
      <c r="D7" s="31"/>
      <c r="E7" s="226" t="s">
        <v>97</v>
      </c>
      <c r="F7" s="226" t="s">
        <v>98</v>
      </c>
      <c r="G7" s="226" t="s">
        <v>97</v>
      </c>
      <c r="H7" s="226" t="s">
        <v>98</v>
      </c>
      <c r="I7" s="703" t="s">
        <v>97</v>
      </c>
      <c r="J7" s="704"/>
      <c r="K7" s="703" t="s">
        <v>98</v>
      </c>
      <c r="L7" s="704"/>
      <c r="M7" s="310" t="s">
        <v>302</v>
      </c>
      <c r="N7" s="309" t="s">
        <v>127</v>
      </c>
      <c r="O7" s="227" t="s">
        <v>290</v>
      </c>
      <c r="P7" s="226" t="s">
        <v>97</v>
      </c>
      <c r="Q7" s="226" t="s">
        <v>98</v>
      </c>
      <c r="R7" s="226" t="s">
        <v>97</v>
      </c>
      <c r="S7" s="226" t="s">
        <v>98</v>
      </c>
      <c r="T7" s="226" t="s">
        <v>97</v>
      </c>
      <c r="U7" s="226" t="s">
        <v>98</v>
      </c>
      <c r="V7" s="226" t="s">
        <v>97</v>
      </c>
      <c r="W7" s="226" t="s">
        <v>98</v>
      </c>
      <c r="X7" s="226" t="s">
        <v>97</v>
      </c>
      <c r="Y7" s="226" t="s">
        <v>98</v>
      </c>
      <c r="Z7" s="693"/>
      <c r="AA7" s="684"/>
    </row>
    <row r="8" spans="1:32" s="10" customFormat="1" ht="12.95" customHeight="1" x14ac:dyDescent="0.25">
      <c r="A8" s="34"/>
      <c r="B8" s="225"/>
      <c r="C8" s="31"/>
      <c r="D8" s="31"/>
      <c r="E8" s="223"/>
      <c r="F8" s="223"/>
      <c r="G8" s="223"/>
      <c r="H8" s="223"/>
      <c r="I8" s="228"/>
      <c r="J8" s="229"/>
      <c r="K8" s="228"/>
      <c r="L8" s="229"/>
      <c r="M8" s="32" t="s">
        <v>97</v>
      </c>
      <c r="N8" s="33" t="s">
        <v>98</v>
      </c>
      <c r="O8" s="49" t="s">
        <v>98</v>
      </c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30"/>
    </row>
    <row r="9" spans="1:32" s="10" customFormat="1" ht="24.6" customHeight="1" thickBot="1" x14ac:dyDescent="0.3">
      <c r="A9" s="231" t="s">
        <v>74</v>
      </c>
      <c r="B9" s="25" t="s">
        <v>40</v>
      </c>
      <c r="C9" s="232" t="s">
        <v>41</v>
      </c>
      <c r="D9" s="232" t="s">
        <v>14</v>
      </c>
      <c r="E9" s="270" t="s">
        <v>75</v>
      </c>
      <c r="F9" s="271" t="s">
        <v>304</v>
      </c>
      <c r="G9" s="270" t="s">
        <v>75</v>
      </c>
      <c r="H9" s="271" t="s">
        <v>303</v>
      </c>
      <c r="I9" s="705" t="s">
        <v>75</v>
      </c>
      <c r="J9" s="706"/>
      <c r="K9" s="705" t="s">
        <v>76</v>
      </c>
      <c r="L9" s="706"/>
      <c r="M9" s="233" t="s">
        <v>75</v>
      </c>
      <c r="N9" s="272" t="s">
        <v>303</v>
      </c>
      <c r="O9" s="273" t="s">
        <v>303</v>
      </c>
      <c r="P9" s="270" t="s">
        <v>75</v>
      </c>
      <c r="Q9" s="271" t="s">
        <v>303</v>
      </c>
      <c r="R9" s="270" t="s">
        <v>75</v>
      </c>
      <c r="S9" s="271" t="s">
        <v>303</v>
      </c>
      <c r="T9" s="270" t="s">
        <v>75</v>
      </c>
      <c r="U9" s="271" t="s">
        <v>303</v>
      </c>
      <c r="V9" s="270" t="s">
        <v>75</v>
      </c>
      <c r="W9" s="271" t="s">
        <v>303</v>
      </c>
      <c r="X9" s="270" t="s">
        <v>75</v>
      </c>
      <c r="Y9" s="271" t="s">
        <v>303</v>
      </c>
      <c r="Z9" s="270" t="s">
        <v>126</v>
      </c>
      <c r="AA9" s="234" t="s">
        <v>77</v>
      </c>
    </row>
    <row r="10" spans="1:32" s="10" customFormat="1" ht="16.7" customHeight="1" x14ac:dyDescent="0.25">
      <c r="A10" s="682" t="s">
        <v>291</v>
      </c>
      <c r="B10" s="14" t="s">
        <v>103</v>
      </c>
      <c r="C10" s="235">
        <v>1572540</v>
      </c>
      <c r="D10" s="22">
        <v>1543523</v>
      </c>
      <c r="E10" s="22">
        <v>41987</v>
      </c>
      <c r="F10" s="22">
        <v>15297</v>
      </c>
      <c r="G10" s="22">
        <v>200647</v>
      </c>
      <c r="H10" s="22">
        <v>88630</v>
      </c>
      <c r="I10" s="218"/>
      <c r="J10" s="22">
        <v>102336</v>
      </c>
      <c r="K10" s="218"/>
      <c r="L10" s="22">
        <v>15637</v>
      </c>
      <c r="M10" s="22">
        <v>76536</v>
      </c>
      <c r="N10" s="22">
        <v>5193</v>
      </c>
      <c r="O10" s="21">
        <v>5629</v>
      </c>
      <c r="P10" s="22">
        <v>117714</v>
      </c>
      <c r="Q10" s="22">
        <v>60446</v>
      </c>
      <c r="R10" s="22">
        <v>310500</v>
      </c>
      <c r="S10" s="22">
        <v>77130</v>
      </c>
      <c r="T10" s="22">
        <v>185767</v>
      </c>
      <c r="U10" s="22">
        <v>31160</v>
      </c>
      <c r="V10" s="22">
        <v>2162</v>
      </c>
      <c r="W10" s="22">
        <v>445</v>
      </c>
      <c r="X10" s="22">
        <v>179735</v>
      </c>
      <c r="Y10" s="22">
        <v>20166</v>
      </c>
      <c r="Z10" s="22">
        <v>6406</v>
      </c>
      <c r="AA10" s="22">
        <v>29017</v>
      </c>
      <c r="AD10" s="266">
        <f t="shared" ref="AD10:AD43" si="0">C10</f>
        <v>1572540</v>
      </c>
    </row>
    <row r="11" spans="1:32" s="10" customFormat="1" ht="16.7" customHeight="1" x14ac:dyDescent="0.25">
      <c r="A11" s="682"/>
      <c r="B11" s="14" t="s">
        <v>104</v>
      </c>
      <c r="C11" s="235">
        <v>789595</v>
      </c>
      <c r="D11" s="22">
        <v>785505</v>
      </c>
      <c r="E11" s="22">
        <v>29261</v>
      </c>
      <c r="F11" s="22">
        <v>9246</v>
      </c>
      <c r="G11" s="22">
        <v>102345</v>
      </c>
      <c r="H11" s="22">
        <v>46747</v>
      </c>
      <c r="I11" s="218"/>
      <c r="J11" s="22">
        <v>49999</v>
      </c>
      <c r="K11" s="218"/>
      <c r="L11" s="22">
        <v>8560</v>
      </c>
      <c r="M11" s="22">
        <v>44811</v>
      </c>
      <c r="N11" s="22">
        <v>3293</v>
      </c>
      <c r="O11" s="21">
        <v>1337</v>
      </c>
      <c r="P11" s="22">
        <v>62287</v>
      </c>
      <c r="Q11" s="22">
        <v>32186</v>
      </c>
      <c r="R11" s="22">
        <v>154426</v>
      </c>
      <c r="S11" s="22">
        <v>45264</v>
      </c>
      <c r="T11" s="22">
        <v>94954</v>
      </c>
      <c r="U11" s="22">
        <v>16931</v>
      </c>
      <c r="V11" s="22">
        <v>1491</v>
      </c>
      <c r="W11" s="22">
        <v>330</v>
      </c>
      <c r="X11" s="22">
        <v>71648</v>
      </c>
      <c r="Y11" s="22">
        <v>7753</v>
      </c>
      <c r="Z11" s="22">
        <v>2636</v>
      </c>
      <c r="AA11" s="22">
        <v>4090</v>
      </c>
      <c r="AD11" s="266">
        <f t="shared" si="0"/>
        <v>789595</v>
      </c>
    </row>
    <row r="12" spans="1:32" s="10" customFormat="1" ht="16.7" customHeight="1" thickBot="1" x14ac:dyDescent="0.3">
      <c r="A12" s="707"/>
      <c r="B12" s="236" t="s">
        <v>105</v>
      </c>
      <c r="C12" s="237">
        <v>782945</v>
      </c>
      <c r="D12" s="238">
        <v>758018</v>
      </c>
      <c r="E12" s="238">
        <v>12726</v>
      </c>
      <c r="F12" s="238">
        <v>6051</v>
      </c>
      <c r="G12" s="238">
        <v>98302</v>
      </c>
      <c r="H12" s="238">
        <v>41883</v>
      </c>
      <c r="I12" s="239"/>
      <c r="J12" s="238">
        <v>52337</v>
      </c>
      <c r="K12" s="239"/>
      <c r="L12" s="238">
        <v>7077</v>
      </c>
      <c r="M12" s="238">
        <v>31725</v>
      </c>
      <c r="N12" s="238">
        <v>1900</v>
      </c>
      <c r="O12" s="240">
        <v>4292</v>
      </c>
      <c r="P12" s="238">
        <v>55427</v>
      </c>
      <c r="Q12" s="238">
        <v>28260</v>
      </c>
      <c r="R12" s="238">
        <v>156074</v>
      </c>
      <c r="S12" s="238">
        <v>31866</v>
      </c>
      <c r="T12" s="238">
        <v>90813</v>
      </c>
      <c r="U12" s="238">
        <v>14229</v>
      </c>
      <c r="V12" s="238">
        <v>671</v>
      </c>
      <c r="W12" s="238">
        <v>115</v>
      </c>
      <c r="X12" s="238">
        <v>108087</v>
      </c>
      <c r="Y12" s="238">
        <v>12413</v>
      </c>
      <c r="Z12" s="238">
        <v>3770</v>
      </c>
      <c r="AA12" s="238">
        <v>24927</v>
      </c>
      <c r="AD12" s="266">
        <f t="shared" si="0"/>
        <v>782945</v>
      </c>
    </row>
    <row r="13" spans="1:32" s="10" customFormat="1" ht="3" customHeight="1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D13" s="266"/>
    </row>
    <row r="14" spans="1:32" s="10" customFormat="1" ht="11.1" customHeight="1" x14ac:dyDescent="0.25">
      <c r="A14" s="28"/>
      <c r="B14" s="27"/>
      <c r="C14" s="26"/>
      <c r="D14" s="699" t="s">
        <v>99</v>
      </c>
      <c r="E14" s="700"/>
      <c r="F14" s="700"/>
      <c r="G14" s="700"/>
      <c r="H14" s="700"/>
      <c r="I14" s="700"/>
      <c r="J14" s="700"/>
      <c r="K14" s="700"/>
      <c r="L14" s="700"/>
      <c r="M14" s="700"/>
      <c r="N14" s="700" t="s">
        <v>131</v>
      </c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1"/>
      <c r="AA14" s="221"/>
      <c r="AB14" s="222"/>
      <c r="AC14" s="50"/>
      <c r="AD14" s="266"/>
      <c r="AF14" s="241"/>
    </row>
    <row r="15" spans="1:32" s="10" customFormat="1" ht="11.1" customHeight="1" x14ac:dyDescent="0.25">
      <c r="B15" s="259"/>
      <c r="C15" s="223"/>
      <c r="D15" s="224"/>
      <c r="E15" s="676" t="s">
        <v>342</v>
      </c>
      <c r="F15" s="677"/>
      <c r="G15" s="677"/>
      <c r="H15" s="678"/>
      <c r="I15" s="688" t="s">
        <v>285</v>
      </c>
      <c r="J15" s="689"/>
      <c r="K15" s="679" t="s">
        <v>349</v>
      </c>
      <c r="L15" s="680"/>
      <c r="M15" s="288" t="s">
        <v>369</v>
      </c>
      <c r="N15" s="260" t="s">
        <v>134</v>
      </c>
      <c r="O15" s="681" t="s">
        <v>344</v>
      </c>
      <c r="P15" s="677"/>
      <c r="Q15" s="677"/>
      <c r="R15" s="677"/>
      <c r="S15" s="678"/>
      <c r="T15" s="688" t="s">
        <v>287</v>
      </c>
      <c r="U15" s="689"/>
      <c r="V15" s="688" t="s">
        <v>288</v>
      </c>
      <c r="W15" s="689"/>
      <c r="X15" s="688" t="s">
        <v>298</v>
      </c>
      <c r="Y15" s="689"/>
      <c r="Z15" s="692" t="s">
        <v>101</v>
      </c>
      <c r="AA15" s="684" t="s">
        <v>289</v>
      </c>
      <c r="AD15" s="266"/>
    </row>
    <row r="16" spans="1:32" s="10" customFormat="1" ht="23.1" customHeight="1" x14ac:dyDescent="0.25">
      <c r="A16" s="261" t="s">
        <v>334</v>
      </c>
      <c r="B16" s="262" t="s">
        <v>347</v>
      </c>
      <c r="C16" s="51" t="s">
        <v>300</v>
      </c>
      <c r="D16" s="51" t="s">
        <v>301</v>
      </c>
      <c r="E16" s="685" t="s">
        <v>416</v>
      </c>
      <c r="F16" s="686"/>
      <c r="G16" s="685" t="s">
        <v>417</v>
      </c>
      <c r="H16" s="686"/>
      <c r="I16" s="690"/>
      <c r="J16" s="691"/>
      <c r="K16" s="694" t="s">
        <v>418</v>
      </c>
      <c r="L16" s="695"/>
      <c r="M16" s="310" t="s">
        <v>419</v>
      </c>
      <c r="N16" s="309" t="s">
        <v>128</v>
      </c>
      <c r="O16" s="685" t="s">
        <v>420</v>
      </c>
      <c r="P16" s="686"/>
      <c r="Q16" s="685" t="s">
        <v>421</v>
      </c>
      <c r="R16" s="687"/>
      <c r="S16" s="686"/>
      <c r="T16" s="690"/>
      <c r="U16" s="691"/>
      <c r="V16" s="690"/>
      <c r="W16" s="691"/>
      <c r="X16" s="690"/>
      <c r="Y16" s="691"/>
      <c r="Z16" s="693"/>
      <c r="AA16" s="684"/>
      <c r="AD16" s="266"/>
    </row>
    <row r="17" spans="1:35" s="10" customFormat="1" ht="45" customHeight="1" x14ac:dyDescent="0.25">
      <c r="A17" s="34"/>
      <c r="B17" s="225"/>
      <c r="C17" s="31"/>
      <c r="D17" s="31"/>
      <c r="E17" s="226" t="s">
        <v>292</v>
      </c>
      <c r="F17" s="226" t="s">
        <v>98</v>
      </c>
      <c r="G17" s="226" t="s">
        <v>97</v>
      </c>
      <c r="H17" s="226" t="s">
        <v>98</v>
      </c>
      <c r="I17" s="226" t="s">
        <v>97</v>
      </c>
      <c r="J17" s="226" t="s">
        <v>98</v>
      </c>
      <c r="K17" s="226" t="s">
        <v>97</v>
      </c>
      <c r="L17" s="226" t="s">
        <v>98</v>
      </c>
      <c r="M17" s="310" t="s">
        <v>302</v>
      </c>
      <c r="N17" s="309" t="s">
        <v>107</v>
      </c>
      <c r="O17" s="226" t="s">
        <v>97</v>
      </c>
      <c r="P17" s="226" t="s">
        <v>98</v>
      </c>
      <c r="Q17" s="226" t="s">
        <v>97</v>
      </c>
      <c r="R17" s="226" t="s">
        <v>98</v>
      </c>
      <c r="S17" s="242" t="s">
        <v>339</v>
      </c>
      <c r="T17" s="226" t="s">
        <v>97</v>
      </c>
      <c r="U17" s="226" t="s">
        <v>98</v>
      </c>
      <c r="V17" s="226" t="s">
        <v>97</v>
      </c>
      <c r="W17" s="226" t="s">
        <v>98</v>
      </c>
      <c r="X17" s="226" t="s">
        <v>97</v>
      </c>
      <c r="Y17" s="226" t="s">
        <v>98</v>
      </c>
      <c r="Z17" s="693"/>
      <c r="AA17" s="684"/>
      <c r="AD17" s="266"/>
    </row>
    <row r="18" spans="1:35" s="10" customFormat="1" ht="12.95" customHeight="1" x14ac:dyDescent="0.25">
      <c r="A18" s="34"/>
      <c r="B18" s="225"/>
      <c r="C18" s="31"/>
      <c r="D18" s="31"/>
      <c r="E18" s="223"/>
      <c r="F18" s="223"/>
      <c r="G18" s="223"/>
      <c r="H18" s="223"/>
      <c r="I18" s="223"/>
      <c r="J18" s="223"/>
      <c r="K18" s="223"/>
      <c r="L18" s="223"/>
      <c r="M18" s="33" t="s">
        <v>292</v>
      </c>
      <c r="N18" s="33" t="s">
        <v>98</v>
      </c>
      <c r="O18" s="223"/>
      <c r="P18" s="223"/>
      <c r="Q18" s="223"/>
      <c r="R18" s="223"/>
      <c r="S18" s="33" t="s">
        <v>98</v>
      </c>
      <c r="T18" s="223"/>
      <c r="U18" s="223"/>
      <c r="V18" s="223"/>
      <c r="W18" s="223"/>
      <c r="X18" s="223"/>
      <c r="Y18" s="223"/>
      <c r="Z18" s="267"/>
      <c r="AA18" s="230"/>
      <c r="AD18" s="266"/>
    </row>
    <row r="19" spans="1:35" s="10" customFormat="1" ht="24.6" customHeight="1" thickBot="1" x14ac:dyDescent="0.3">
      <c r="A19" s="231" t="s">
        <v>74</v>
      </c>
      <c r="B19" s="25" t="s">
        <v>40</v>
      </c>
      <c r="C19" s="232" t="s">
        <v>41</v>
      </c>
      <c r="D19" s="232" t="s">
        <v>14</v>
      </c>
      <c r="E19" s="270" t="s">
        <v>75</v>
      </c>
      <c r="F19" s="271" t="s">
        <v>303</v>
      </c>
      <c r="G19" s="270" t="s">
        <v>75</v>
      </c>
      <c r="H19" s="271" t="s">
        <v>303</v>
      </c>
      <c r="I19" s="270" t="s">
        <v>75</v>
      </c>
      <c r="J19" s="271" t="s">
        <v>303</v>
      </c>
      <c r="K19" s="270" t="s">
        <v>75</v>
      </c>
      <c r="L19" s="271" t="s">
        <v>303</v>
      </c>
      <c r="M19" s="233" t="s">
        <v>75</v>
      </c>
      <c r="N19" s="272" t="s">
        <v>303</v>
      </c>
      <c r="O19" s="270" t="s">
        <v>75</v>
      </c>
      <c r="P19" s="270" t="s">
        <v>303</v>
      </c>
      <c r="Q19" s="270" t="s">
        <v>75</v>
      </c>
      <c r="R19" s="270" t="s">
        <v>303</v>
      </c>
      <c r="S19" s="271" t="s">
        <v>303</v>
      </c>
      <c r="T19" s="270" t="s">
        <v>75</v>
      </c>
      <c r="U19" s="271" t="s">
        <v>303</v>
      </c>
      <c r="V19" s="270" t="s">
        <v>75</v>
      </c>
      <c r="W19" s="271" t="s">
        <v>303</v>
      </c>
      <c r="X19" s="270" t="s">
        <v>75</v>
      </c>
      <c r="Y19" s="271" t="s">
        <v>303</v>
      </c>
      <c r="Z19" s="233" t="s">
        <v>78</v>
      </c>
      <c r="AA19" s="234" t="s">
        <v>77</v>
      </c>
      <c r="AD19" s="266"/>
    </row>
    <row r="20" spans="1:35" s="10" customFormat="1" ht="16.149999999999999" customHeight="1" x14ac:dyDescent="0.25">
      <c r="A20" s="683" t="s">
        <v>356</v>
      </c>
      <c r="B20" s="243" t="s">
        <v>103</v>
      </c>
      <c r="C20" s="244">
        <v>1603217</v>
      </c>
      <c r="D20" s="245">
        <v>1575528</v>
      </c>
      <c r="E20" s="245">
        <v>706</v>
      </c>
      <c r="F20" s="245">
        <v>872</v>
      </c>
      <c r="G20" s="245">
        <v>45550</v>
      </c>
      <c r="H20" s="245">
        <v>15620</v>
      </c>
      <c r="I20" s="246">
        <v>218168</v>
      </c>
      <c r="J20" s="245">
        <v>95221</v>
      </c>
      <c r="K20" s="246">
        <v>102414</v>
      </c>
      <c r="L20" s="245">
        <v>15116</v>
      </c>
      <c r="M20" s="245">
        <v>75603</v>
      </c>
      <c r="N20" s="245">
        <v>5106</v>
      </c>
      <c r="O20" s="245">
        <v>118019</v>
      </c>
      <c r="P20" s="245">
        <v>60935</v>
      </c>
      <c r="Q20" s="245">
        <v>313103</v>
      </c>
      <c r="R20" s="245">
        <v>78943</v>
      </c>
      <c r="S20" s="246">
        <v>6391</v>
      </c>
      <c r="T20" s="245">
        <v>186658</v>
      </c>
      <c r="U20" s="245">
        <v>30802</v>
      </c>
      <c r="V20" s="245">
        <v>2106</v>
      </c>
      <c r="W20" s="245">
        <v>433</v>
      </c>
      <c r="X20" s="245">
        <v>177336</v>
      </c>
      <c r="Y20" s="245">
        <v>20223</v>
      </c>
      <c r="Z20" s="245">
        <v>6203</v>
      </c>
      <c r="AA20" s="245">
        <v>27689</v>
      </c>
      <c r="AC20" s="247"/>
      <c r="AD20" s="266">
        <f>C20</f>
        <v>1603217</v>
      </c>
      <c r="AE20" s="247"/>
      <c r="AF20" s="290"/>
      <c r="AG20" s="247"/>
      <c r="AH20" s="247"/>
      <c r="AI20" s="247"/>
    </row>
    <row r="21" spans="1:35" s="10" customFormat="1" ht="16.149999999999999" customHeight="1" x14ac:dyDescent="0.25">
      <c r="A21" s="682"/>
      <c r="B21" s="14" t="s">
        <v>104</v>
      </c>
      <c r="C21" s="235">
        <v>802791</v>
      </c>
      <c r="D21" s="248">
        <v>798997</v>
      </c>
      <c r="E21" s="22">
        <v>524</v>
      </c>
      <c r="F21" s="22">
        <v>632</v>
      </c>
      <c r="G21" s="22">
        <v>31330</v>
      </c>
      <c r="H21" s="22">
        <v>9345</v>
      </c>
      <c r="I21" s="21">
        <v>110591</v>
      </c>
      <c r="J21" s="22">
        <v>49919</v>
      </c>
      <c r="K21" s="21">
        <v>49922</v>
      </c>
      <c r="L21" s="22">
        <v>8419</v>
      </c>
      <c r="M21" s="22">
        <v>44229</v>
      </c>
      <c r="N21" s="22">
        <v>3211</v>
      </c>
      <c r="O21" s="22">
        <v>61811</v>
      </c>
      <c r="P21" s="22">
        <v>32712</v>
      </c>
      <c r="Q21" s="22">
        <v>156027</v>
      </c>
      <c r="R21" s="22">
        <v>46198</v>
      </c>
      <c r="S21" s="21">
        <v>1398</v>
      </c>
      <c r="T21" s="22">
        <v>94458</v>
      </c>
      <c r="U21" s="22">
        <v>16720</v>
      </c>
      <c r="V21" s="22">
        <v>1436</v>
      </c>
      <c r="W21" s="22">
        <v>319</v>
      </c>
      <c r="X21" s="22">
        <v>69694</v>
      </c>
      <c r="Y21" s="22">
        <v>7646</v>
      </c>
      <c r="Z21" s="22">
        <v>2456</v>
      </c>
      <c r="AA21" s="22">
        <v>3794</v>
      </c>
      <c r="AC21" s="247"/>
      <c r="AD21" s="266">
        <f>C21</f>
        <v>802791</v>
      </c>
      <c r="AE21" s="247"/>
      <c r="AF21" s="290"/>
      <c r="AG21" s="247"/>
      <c r="AH21" s="247"/>
      <c r="AI21" s="247"/>
    </row>
    <row r="22" spans="1:35" s="10" customFormat="1" ht="16.149999999999999" customHeight="1" x14ac:dyDescent="0.25">
      <c r="A22" s="682"/>
      <c r="B22" s="14" t="s">
        <v>105</v>
      </c>
      <c r="C22" s="235">
        <v>800426</v>
      </c>
      <c r="D22" s="22">
        <v>776531</v>
      </c>
      <c r="E22" s="22">
        <v>182</v>
      </c>
      <c r="F22" s="22">
        <v>240</v>
      </c>
      <c r="G22" s="22">
        <v>14220</v>
      </c>
      <c r="H22" s="22">
        <v>6275</v>
      </c>
      <c r="I22" s="21">
        <v>107577</v>
      </c>
      <c r="J22" s="22">
        <v>45302</v>
      </c>
      <c r="K22" s="21">
        <v>52492</v>
      </c>
      <c r="L22" s="22">
        <v>6697</v>
      </c>
      <c r="M22" s="22">
        <v>31374</v>
      </c>
      <c r="N22" s="22">
        <v>1895</v>
      </c>
      <c r="O22" s="22">
        <v>56208</v>
      </c>
      <c r="P22" s="22">
        <v>28223</v>
      </c>
      <c r="Q22" s="22">
        <v>157076</v>
      </c>
      <c r="R22" s="22">
        <v>32745</v>
      </c>
      <c r="S22" s="21">
        <v>4993</v>
      </c>
      <c r="T22" s="22">
        <v>92200</v>
      </c>
      <c r="U22" s="22">
        <v>14082</v>
      </c>
      <c r="V22" s="22">
        <v>670</v>
      </c>
      <c r="W22" s="22">
        <v>114</v>
      </c>
      <c r="X22" s="22">
        <v>107642</v>
      </c>
      <c r="Y22" s="22">
        <v>12577</v>
      </c>
      <c r="Z22" s="22">
        <v>3747</v>
      </c>
      <c r="AA22" s="22">
        <v>23895</v>
      </c>
      <c r="AC22" s="247"/>
      <c r="AD22" s="266">
        <f t="shared" si="0"/>
        <v>800426</v>
      </c>
      <c r="AE22" s="247"/>
      <c r="AF22" s="290"/>
      <c r="AG22" s="247"/>
      <c r="AH22" s="247"/>
      <c r="AI22" s="247"/>
    </row>
    <row r="23" spans="1:35" s="10" customFormat="1" ht="16.149999999999999" customHeight="1" x14ac:dyDescent="0.25">
      <c r="A23" s="682" t="s">
        <v>293</v>
      </c>
      <c r="B23" s="14" t="s">
        <v>103</v>
      </c>
      <c r="C23" s="249">
        <v>1638719</v>
      </c>
      <c r="D23" s="250">
        <v>1612347</v>
      </c>
      <c r="E23" s="250">
        <v>1500</v>
      </c>
      <c r="F23" s="250">
        <v>1622</v>
      </c>
      <c r="G23" s="250">
        <v>49377</v>
      </c>
      <c r="H23" s="250">
        <v>16385</v>
      </c>
      <c r="I23" s="250">
        <v>236470</v>
      </c>
      <c r="J23" s="250">
        <v>102802</v>
      </c>
      <c r="K23" s="250">
        <v>103698</v>
      </c>
      <c r="L23" s="250">
        <v>14849</v>
      </c>
      <c r="M23" s="251">
        <v>75316</v>
      </c>
      <c r="N23" s="251">
        <v>5022</v>
      </c>
      <c r="O23" s="250">
        <v>118266</v>
      </c>
      <c r="P23" s="250">
        <v>61188</v>
      </c>
      <c r="Q23" s="250">
        <v>316651</v>
      </c>
      <c r="R23" s="250">
        <v>80041</v>
      </c>
      <c r="S23" s="251">
        <v>6711</v>
      </c>
      <c r="T23" s="250">
        <v>188269</v>
      </c>
      <c r="U23" s="250">
        <v>30169</v>
      </c>
      <c r="V23" s="250">
        <v>2040</v>
      </c>
      <c r="W23" s="250">
        <v>416</v>
      </c>
      <c r="X23" s="250">
        <v>175014</v>
      </c>
      <c r="Y23" s="250">
        <v>20576</v>
      </c>
      <c r="Z23" s="251">
        <v>5965</v>
      </c>
      <c r="AA23" s="252">
        <v>26372</v>
      </c>
      <c r="AB23" s="247"/>
      <c r="AC23" s="247"/>
      <c r="AD23" s="266">
        <f t="shared" si="0"/>
        <v>1638719</v>
      </c>
      <c r="AE23" s="247"/>
      <c r="AF23" s="290"/>
      <c r="AG23" s="247"/>
      <c r="AH23" s="247"/>
      <c r="AI23" s="247"/>
    </row>
    <row r="24" spans="1:35" s="10" customFormat="1" ht="16.149999999999999" customHeight="1" x14ac:dyDescent="0.25">
      <c r="A24" s="682"/>
      <c r="B24" s="14" t="s">
        <v>104</v>
      </c>
      <c r="C24" s="249">
        <v>819230</v>
      </c>
      <c r="D24" s="250">
        <v>815721</v>
      </c>
      <c r="E24" s="250">
        <v>1177</v>
      </c>
      <c r="F24" s="250">
        <v>1219</v>
      </c>
      <c r="G24" s="250">
        <v>33421</v>
      </c>
      <c r="H24" s="250">
        <v>9685</v>
      </c>
      <c r="I24" s="250">
        <v>119127</v>
      </c>
      <c r="J24" s="250">
        <v>54175</v>
      </c>
      <c r="K24" s="250">
        <v>50727</v>
      </c>
      <c r="L24" s="250">
        <v>8399</v>
      </c>
      <c r="M24" s="251">
        <v>43982</v>
      </c>
      <c r="N24" s="251">
        <v>3176</v>
      </c>
      <c r="O24" s="250">
        <v>61409</v>
      </c>
      <c r="P24" s="250">
        <v>32921</v>
      </c>
      <c r="Q24" s="250">
        <v>158013</v>
      </c>
      <c r="R24" s="250">
        <v>46846</v>
      </c>
      <c r="S24" s="251">
        <v>1445</v>
      </c>
      <c r="T24" s="250">
        <v>94483</v>
      </c>
      <c r="U24" s="250">
        <v>16148</v>
      </c>
      <c r="V24" s="250">
        <v>1373</v>
      </c>
      <c r="W24" s="250">
        <v>300</v>
      </c>
      <c r="X24" s="250">
        <v>67769</v>
      </c>
      <c r="Y24" s="250">
        <v>7652</v>
      </c>
      <c r="Z24" s="251">
        <v>2274</v>
      </c>
      <c r="AA24" s="252">
        <v>3509</v>
      </c>
      <c r="AB24" s="247"/>
      <c r="AC24" s="247"/>
      <c r="AD24" s="266">
        <f t="shared" si="0"/>
        <v>819230</v>
      </c>
      <c r="AE24" s="247"/>
      <c r="AF24" s="290"/>
      <c r="AG24" s="247"/>
      <c r="AH24" s="247"/>
      <c r="AI24" s="247"/>
    </row>
    <row r="25" spans="1:35" s="10" customFormat="1" ht="16.149999999999999" customHeight="1" x14ac:dyDescent="0.25">
      <c r="A25" s="682"/>
      <c r="B25" s="253" t="s">
        <v>105</v>
      </c>
      <c r="C25" s="249">
        <v>819489</v>
      </c>
      <c r="D25" s="250">
        <v>796626</v>
      </c>
      <c r="E25" s="250">
        <v>323</v>
      </c>
      <c r="F25" s="250">
        <v>403</v>
      </c>
      <c r="G25" s="250">
        <v>15956</v>
      </c>
      <c r="H25" s="250">
        <v>6700</v>
      </c>
      <c r="I25" s="250">
        <v>117343</v>
      </c>
      <c r="J25" s="250">
        <v>48627</v>
      </c>
      <c r="K25" s="250">
        <v>52971</v>
      </c>
      <c r="L25" s="250">
        <v>6450</v>
      </c>
      <c r="M25" s="251">
        <v>31334</v>
      </c>
      <c r="N25" s="251">
        <v>1846</v>
      </c>
      <c r="O25" s="250">
        <v>56857</v>
      </c>
      <c r="P25" s="250">
        <v>28267</v>
      </c>
      <c r="Q25" s="250">
        <v>158638</v>
      </c>
      <c r="R25" s="250">
        <v>33195</v>
      </c>
      <c r="S25" s="251">
        <v>5266</v>
      </c>
      <c r="T25" s="250">
        <v>93786</v>
      </c>
      <c r="U25" s="250">
        <v>14021</v>
      </c>
      <c r="V25" s="250">
        <v>667</v>
      </c>
      <c r="W25" s="250">
        <v>116</v>
      </c>
      <c r="X25" s="250">
        <v>107245</v>
      </c>
      <c r="Y25" s="250">
        <v>12924</v>
      </c>
      <c r="Z25" s="251">
        <v>3691</v>
      </c>
      <c r="AA25" s="252">
        <v>22863</v>
      </c>
      <c r="AB25" s="247"/>
      <c r="AC25" s="247"/>
      <c r="AD25" s="266">
        <f t="shared" si="0"/>
        <v>819489</v>
      </c>
      <c r="AE25" s="247"/>
      <c r="AF25" s="290"/>
      <c r="AG25" s="247"/>
      <c r="AH25" s="247"/>
      <c r="AI25" s="247"/>
    </row>
    <row r="26" spans="1:35" s="10" customFormat="1" ht="16.149999999999999" customHeight="1" x14ac:dyDescent="0.25">
      <c r="A26" s="682" t="s">
        <v>294</v>
      </c>
      <c r="B26" s="14" t="s">
        <v>103</v>
      </c>
      <c r="C26" s="235">
        <v>1662647</v>
      </c>
      <c r="D26" s="22">
        <v>1637648</v>
      </c>
      <c r="E26" s="22">
        <v>3943</v>
      </c>
      <c r="F26" s="22">
        <v>2182</v>
      </c>
      <c r="G26" s="22">
        <v>51367</v>
      </c>
      <c r="H26" s="22">
        <v>18138</v>
      </c>
      <c r="I26" s="22">
        <v>249818</v>
      </c>
      <c r="J26" s="22">
        <v>109741</v>
      </c>
      <c r="K26" s="22">
        <v>103482</v>
      </c>
      <c r="L26" s="22">
        <v>14714</v>
      </c>
      <c r="M26" s="22">
        <v>74871</v>
      </c>
      <c r="N26" s="22">
        <v>4913</v>
      </c>
      <c r="O26" s="22">
        <v>116798</v>
      </c>
      <c r="P26" s="22">
        <v>60784</v>
      </c>
      <c r="Q26" s="22">
        <v>318675</v>
      </c>
      <c r="R26" s="22">
        <v>81916</v>
      </c>
      <c r="S26" s="21">
        <v>7310</v>
      </c>
      <c r="T26" s="22">
        <v>188823</v>
      </c>
      <c r="U26" s="22">
        <v>29961</v>
      </c>
      <c r="V26" s="22">
        <v>1982</v>
      </c>
      <c r="W26" s="22">
        <v>414</v>
      </c>
      <c r="X26" s="22">
        <v>171967</v>
      </c>
      <c r="Y26" s="22">
        <v>20179</v>
      </c>
      <c r="Z26" s="22">
        <v>5670</v>
      </c>
      <c r="AA26" s="22">
        <v>24999</v>
      </c>
      <c r="AB26" s="247"/>
      <c r="AC26" s="247"/>
      <c r="AD26" s="266">
        <f t="shared" si="0"/>
        <v>1662647</v>
      </c>
      <c r="AE26" s="247"/>
      <c r="AF26" s="290"/>
      <c r="AG26" s="247"/>
      <c r="AH26" s="247"/>
      <c r="AI26" s="247"/>
    </row>
    <row r="27" spans="1:35" s="10" customFormat="1" ht="16.149999999999999" customHeight="1" x14ac:dyDescent="0.25">
      <c r="A27" s="682"/>
      <c r="B27" s="14" t="s">
        <v>104</v>
      </c>
      <c r="C27" s="235">
        <v>830411</v>
      </c>
      <c r="D27" s="22">
        <v>827183</v>
      </c>
      <c r="E27" s="22">
        <v>3190</v>
      </c>
      <c r="F27" s="22">
        <v>1623</v>
      </c>
      <c r="G27" s="22">
        <v>34112</v>
      </c>
      <c r="H27" s="22">
        <v>10712</v>
      </c>
      <c r="I27" s="22">
        <v>125208</v>
      </c>
      <c r="J27" s="22">
        <v>58326</v>
      </c>
      <c r="K27" s="22">
        <v>50751</v>
      </c>
      <c r="L27" s="22">
        <v>8254</v>
      </c>
      <c r="M27" s="22">
        <v>43585</v>
      </c>
      <c r="N27" s="22">
        <v>3107</v>
      </c>
      <c r="O27" s="22">
        <v>60170</v>
      </c>
      <c r="P27" s="22">
        <v>32690</v>
      </c>
      <c r="Q27" s="22">
        <v>159180</v>
      </c>
      <c r="R27" s="22">
        <v>47917</v>
      </c>
      <c r="S27" s="21">
        <v>1593</v>
      </c>
      <c r="T27" s="22">
        <v>94083</v>
      </c>
      <c r="U27" s="22">
        <v>15976</v>
      </c>
      <c r="V27" s="22">
        <v>1311</v>
      </c>
      <c r="W27" s="22">
        <v>294</v>
      </c>
      <c r="X27" s="22">
        <v>65637</v>
      </c>
      <c r="Y27" s="22">
        <v>7368</v>
      </c>
      <c r="Z27" s="22">
        <v>2096</v>
      </c>
      <c r="AA27" s="22">
        <v>3228</v>
      </c>
      <c r="AB27" s="247"/>
      <c r="AC27" s="247"/>
      <c r="AD27" s="266">
        <f t="shared" si="0"/>
        <v>830411</v>
      </c>
      <c r="AE27" s="247"/>
      <c r="AF27" s="290"/>
      <c r="AG27" s="247"/>
      <c r="AH27" s="247"/>
      <c r="AI27" s="247"/>
    </row>
    <row r="28" spans="1:35" s="10" customFormat="1" ht="16.149999999999999" customHeight="1" x14ac:dyDescent="0.25">
      <c r="A28" s="682"/>
      <c r="B28" s="253" t="s">
        <v>105</v>
      </c>
      <c r="C28" s="235">
        <v>832236</v>
      </c>
      <c r="D28" s="22">
        <v>810465</v>
      </c>
      <c r="E28" s="22">
        <v>753</v>
      </c>
      <c r="F28" s="22">
        <v>559</v>
      </c>
      <c r="G28" s="22">
        <v>17255</v>
      </c>
      <c r="H28" s="22">
        <v>7426</v>
      </c>
      <c r="I28" s="22">
        <v>124610</v>
      </c>
      <c r="J28" s="22">
        <v>51415</v>
      </c>
      <c r="K28" s="22">
        <v>52731</v>
      </c>
      <c r="L28" s="22">
        <v>6460</v>
      </c>
      <c r="M28" s="22">
        <v>31286</v>
      </c>
      <c r="N28" s="22">
        <v>1806</v>
      </c>
      <c r="O28" s="22">
        <v>56628</v>
      </c>
      <c r="P28" s="22">
        <v>28094</v>
      </c>
      <c r="Q28" s="22">
        <v>159495</v>
      </c>
      <c r="R28" s="22">
        <v>33999</v>
      </c>
      <c r="S28" s="21">
        <v>5717</v>
      </c>
      <c r="T28" s="22">
        <v>94740</v>
      </c>
      <c r="U28" s="22">
        <v>13985</v>
      </c>
      <c r="V28" s="22">
        <v>671</v>
      </c>
      <c r="W28" s="22">
        <v>120</v>
      </c>
      <c r="X28" s="22">
        <v>106330</v>
      </c>
      <c r="Y28" s="22">
        <v>12811</v>
      </c>
      <c r="Z28" s="22">
        <v>3574</v>
      </c>
      <c r="AA28" s="22">
        <v>21771</v>
      </c>
      <c r="AB28" s="247"/>
      <c r="AC28" s="247"/>
      <c r="AD28" s="266">
        <f t="shared" si="0"/>
        <v>832236</v>
      </c>
      <c r="AE28" s="247"/>
      <c r="AF28" s="290"/>
      <c r="AG28" s="247"/>
      <c r="AH28" s="247"/>
      <c r="AI28" s="247"/>
    </row>
    <row r="29" spans="1:35" s="10" customFormat="1" ht="16.149999999999999" customHeight="1" x14ac:dyDescent="0.25">
      <c r="A29" s="682" t="s">
        <v>295</v>
      </c>
      <c r="B29" s="14" t="s">
        <v>103</v>
      </c>
      <c r="C29" s="235">
        <v>1689179</v>
      </c>
      <c r="D29" s="22">
        <v>1665528</v>
      </c>
      <c r="E29" s="22">
        <v>4322</v>
      </c>
      <c r="F29" s="22">
        <v>2509</v>
      </c>
      <c r="G29" s="22">
        <v>55882</v>
      </c>
      <c r="H29" s="22">
        <v>20043</v>
      </c>
      <c r="I29" s="22">
        <v>265285</v>
      </c>
      <c r="J29" s="22">
        <v>116883</v>
      </c>
      <c r="K29" s="22">
        <v>103971</v>
      </c>
      <c r="L29" s="22">
        <v>14588</v>
      </c>
      <c r="M29" s="22">
        <v>74866</v>
      </c>
      <c r="N29" s="22">
        <v>4890</v>
      </c>
      <c r="O29" s="22">
        <v>115142</v>
      </c>
      <c r="P29" s="22">
        <v>57817</v>
      </c>
      <c r="Q29" s="22">
        <v>320318</v>
      </c>
      <c r="R29" s="22">
        <v>85638</v>
      </c>
      <c r="S29" s="21">
        <v>7586</v>
      </c>
      <c r="T29" s="22">
        <v>189434</v>
      </c>
      <c r="U29" s="22">
        <v>30549</v>
      </c>
      <c r="V29" s="22">
        <v>1928</v>
      </c>
      <c r="W29" s="22">
        <v>399</v>
      </c>
      <c r="X29" s="22">
        <v>169007</v>
      </c>
      <c r="Y29" s="22">
        <v>19078</v>
      </c>
      <c r="Z29" s="22">
        <v>5393</v>
      </c>
      <c r="AA29" s="22">
        <v>23651</v>
      </c>
      <c r="AB29" s="241"/>
      <c r="AD29" s="266">
        <f t="shared" si="0"/>
        <v>1689179</v>
      </c>
      <c r="AF29" s="290"/>
    </row>
    <row r="30" spans="1:35" s="10" customFormat="1" ht="16.149999999999999" customHeight="1" x14ac:dyDescent="0.25">
      <c r="A30" s="682"/>
      <c r="B30" s="14" t="s">
        <v>104</v>
      </c>
      <c r="C30" s="235">
        <v>842698</v>
      </c>
      <c r="D30" s="22">
        <v>839727</v>
      </c>
      <c r="E30" s="22">
        <v>3464</v>
      </c>
      <c r="F30" s="22">
        <v>1854</v>
      </c>
      <c r="G30" s="22">
        <v>36740</v>
      </c>
      <c r="H30" s="22">
        <v>11935</v>
      </c>
      <c r="I30" s="22">
        <v>132029</v>
      </c>
      <c r="J30" s="22">
        <v>62448</v>
      </c>
      <c r="K30" s="22">
        <v>51143</v>
      </c>
      <c r="L30" s="22">
        <v>8251</v>
      </c>
      <c r="M30" s="22">
        <v>43328</v>
      </c>
      <c r="N30" s="22">
        <v>3087</v>
      </c>
      <c r="O30" s="22">
        <v>58967</v>
      </c>
      <c r="P30" s="22">
        <v>31102</v>
      </c>
      <c r="Q30" s="22">
        <v>160175</v>
      </c>
      <c r="R30" s="22">
        <v>49834</v>
      </c>
      <c r="S30" s="21">
        <v>1678</v>
      </c>
      <c r="T30" s="22">
        <v>93712</v>
      </c>
      <c r="U30" s="22">
        <v>16145</v>
      </c>
      <c r="V30" s="22">
        <v>1256</v>
      </c>
      <c r="W30" s="22">
        <v>279</v>
      </c>
      <c r="X30" s="22">
        <v>63577</v>
      </c>
      <c r="Y30" s="22">
        <v>6781</v>
      </c>
      <c r="Z30" s="22">
        <v>1942</v>
      </c>
      <c r="AA30" s="22">
        <v>2971</v>
      </c>
      <c r="AC30" s="254"/>
      <c r="AD30" s="266">
        <f t="shared" si="0"/>
        <v>842698</v>
      </c>
      <c r="AF30" s="290"/>
    </row>
    <row r="31" spans="1:35" s="10" customFormat="1" ht="16.149999999999999" customHeight="1" x14ac:dyDescent="0.25">
      <c r="A31" s="682"/>
      <c r="B31" s="14" t="s">
        <v>105</v>
      </c>
      <c r="C31" s="235">
        <v>846481</v>
      </c>
      <c r="D31" s="22">
        <v>825801</v>
      </c>
      <c r="E31" s="22">
        <v>858</v>
      </c>
      <c r="F31" s="22">
        <v>655</v>
      </c>
      <c r="G31" s="22">
        <v>19142</v>
      </c>
      <c r="H31" s="22">
        <v>8108</v>
      </c>
      <c r="I31" s="22">
        <v>133256</v>
      </c>
      <c r="J31" s="22">
        <v>54435</v>
      </c>
      <c r="K31" s="22">
        <v>52828</v>
      </c>
      <c r="L31" s="22">
        <v>6337</v>
      </c>
      <c r="M31" s="22">
        <v>31538</v>
      </c>
      <c r="N31" s="22">
        <v>1803</v>
      </c>
      <c r="O31" s="22">
        <v>56175</v>
      </c>
      <c r="P31" s="22">
        <v>26715</v>
      </c>
      <c r="Q31" s="22">
        <v>160143</v>
      </c>
      <c r="R31" s="22">
        <v>35804</v>
      </c>
      <c r="S31" s="21">
        <v>5908</v>
      </c>
      <c r="T31" s="22">
        <v>95722</v>
      </c>
      <c r="U31" s="22">
        <v>14404</v>
      </c>
      <c r="V31" s="22">
        <v>672</v>
      </c>
      <c r="W31" s="22">
        <v>120</v>
      </c>
      <c r="X31" s="22">
        <v>105430</v>
      </c>
      <c r="Y31" s="22">
        <v>12297</v>
      </c>
      <c r="Z31" s="22">
        <v>3451</v>
      </c>
      <c r="AA31" s="22">
        <v>20680</v>
      </c>
      <c r="AD31" s="266">
        <f t="shared" si="0"/>
        <v>846481</v>
      </c>
      <c r="AF31" s="290"/>
    </row>
    <row r="32" spans="1:35" s="3" customFormat="1" ht="16.149999999999999" customHeight="1" x14ac:dyDescent="0.25">
      <c r="A32" s="682" t="s">
        <v>296</v>
      </c>
      <c r="B32" s="14" t="s">
        <v>103</v>
      </c>
      <c r="C32" s="235">
        <v>1710365</v>
      </c>
      <c r="D32" s="255">
        <v>1687964</v>
      </c>
      <c r="E32" s="255">
        <v>4770</v>
      </c>
      <c r="F32" s="255">
        <v>2689</v>
      </c>
      <c r="G32" s="255">
        <v>60603</v>
      </c>
      <c r="H32" s="255">
        <v>20754</v>
      </c>
      <c r="I32" s="255">
        <v>281633</v>
      </c>
      <c r="J32" s="255">
        <v>123417</v>
      </c>
      <c r="K32" s="255">
        <v>104383</v>
      </c>
      <c r="L32" s="255">
        <v>14670</v>
      </c>
      <c r="M32" s="255">
        <v>74730</v>
      </c>
      <c r="N32" s="255">
        <v>4804</v>
      </c>
      <c r="O32" s="255">
        <v>114458</v>
      </c>
      <c r="P32" s="255">
        <v>58110</v>
      </c>
      <c r="Q32" s="255">
        <v>322624</v>
      </c>
      <c r="R32" s="255">
        <v>85050</v>
      </c>
      <c r="S32" s="256">
        <v>7760</v>
      </c>
      <c r="T32" s="255">
        <v>187678</v>
      </c>
      <c r="U32" s="255">
        <v>28145</v>
      </c>
      <c r="V32" s="255">
        <v>1875</v>
      </c>
      <c r="W32" s="255">
        <v>393</v>
      </c>
      <c r="X32" s="255">
        <v>165875</v>
      </c>
      <c r="Y32" s="255">
        <v>18439</v>
      </c>
      <c r="Z32" s="255">
        <v>5104</v>
      </c>
      <c r="AA32" s="255">
        <v>22401</v>
      </c>
      <c r="AD32" s="266">
        <f t="shared" si="0"/>
        <v>1710365</v>
      </c>
      <c r="AF32" s="290"/>
    </row>
    <row r="33" spans="1:32" s="10" customFormat="1" ht="16.149999999999999" customHeight="1" x14ac:dyDescent="0.25">
      <c r="A33" s="682"/>
      <c r="B33" s="14" t="s">
        <v>104</v>
      </c>
      <c r="C33" s="235">
        <v>852240</v>
      </c>
      <c r="D33" s="255">
        <v>849480</v>
      </c>
      <c r="E33" s="255">
        <v>3772</v>
      </c>
      <c r="F33" s="255">
        <v>1972</v>
      </c>
      <c r="G33" s="255">
        <v>39381</v>
      </c>
      <c r="H33" s="255">
        <v>12341</v>
      </c>
      <c r="I33" s="255">
        <v>139684</v>
      </c>
      <c r="J33" s="255">
        <v>66134</v>
      </c>
      <c r="K33" s="255">
        <v>51465</v>
      </c>
      <c r="L33" s="255">
        <v>8322</v>
      </c>
      <c r="M33" s="255">
        <v>43014</v>
      </c>
      <c r="N33" s="255">
        <v>3039</v>
      </c>
      <c r="O33" s="255">
        <v>58276</v>
      </c>
      <c r="P33" s="255">
        <v>31187</v>
      </c>
      <c r="Q33" s="255">
        <v>161536</v>
      </c>
      <c r="R33" s="255">
        <v>49527</v>
      </c>
      <c r="S33" s="256">
        <v>1757</v>
      </c>
      <c r="T33" s="255">
        <v>92144</v>
      </c>
      <c r="U33" s="255">
        <v>14823</v>
      </c>
      <c r="V33" s="255">
        <v>1207</v>
      </c>
      <c r="W33" s="255">
        <v>275</v>
      </c>
      <c r="X33" s="255">
        <v>61490</v>
      </c>
      <c r="Y33" s="255">
        <v>6370</v>
      </c>
      <c r="Z33" s="255">
        <v>1764</v>
      </c>
      <c r="AA33" s="255">
        <v>2760</v>
      </c>
      <c r="AD33" s="266">
        <f t="shared" si="0"/>
        <v>852240</v>
      </c>
      <c r="AF33" s="290"/>
    </row>
    <row r="34" spans="1:32" s="10" customFormat="1" ht="16.149999999999999" customHeight="1" x14ac:dyDescent="0.25">
      <c r="A34" s="682"/>
      <c r="B34" s="14" t="s">
        <v>105</v>
      </c>
      <c r="C34" s="235">
        <v>858125</v>
      </c>
      <c r="D34" s="255">
        <v>838484</v>
      </c>
      <c r="E34" s="255">
        <v>998</v>
      </c>
      <c r="F34" s="255">
        <v>717</v>
      </c>
      <c r="G34" s="255">
        <v>21222</v>
      </c>
      <c r="H34" s="255">
        <v>8413</v>
      </c>
      <c r="I34" s="255">
        <v>141949</v>
      </c>
      <c r="J34" s="255">
        <v>57283</v>
      </c>
      <c r="K34" s="255">
        <v>52918</v>
      </c>
      <c r="L34" s="255">
        <v>6348</v>
      </c>
      <c r="M34" s="255">
        <v>31716</v>
      </c>
      <c r="N34" s="255">
        <v>1765</v>
      </c>
      <c r="O34" s="255">
        <v>56182</v>
      </c>
      <c r="P34" s="255">
        <v>26923</v>
      </c>
      <c r="Q34" s="255">
        <v>161088</v>
      </c>
      <c r="R34" s="255">
        <v>35523</v>
      </c>
      <c r="S34" s="256">
        <v>6003</v>
      </c>
      <c r="T34" s="255">
        <v>95534</v>
      </c>
      <c r="U34" s="255">
        <v>13322</v>
      </c>
      <c r="V34" s="255">
        <v>668</v>
      </c>
      <c r="W34" s="255">
        <v>118</v>
      </c>
      <c r="X34" s="255">
        <v>104385</v>
      </c>
      <c r="Y34" s="255">
        <v>12069</v>
      </c>
      <c r="Z34" s="255">
        <v>3340</v>
      </c>
      <c r="AA34" s="255">
        <v>19641</v>
      </c>
      <c r="AD34" s="266">
        <f t="shared" si="0"/>
        <v>858125</v>
      </c>
      <c r="AF34" s="290"/>
    </row>
    <row r="35" spans="1:32" s="10" customFormat="1" ht="16.149999999999999" customHeight="1" x14ac:dyDescent="0.25">
      <c r="A35" s="682" t="s">
        <v>297</v>
      </c>
      <c r="B35" s="14" t="s">
        <v>103</v>
      </c>
      <c r="C35" s="21">
        <v>1732072</v>
      </c>
      <c r="D35" s="21">
        <v>1711033</v>
      </c>
      <c r="E35" s="319">
        <v>5069</v>
      </c>
      <c r="F35" s="319">
        <v>2903</v>
      </c>
      <c r="G35" s="319">
        <v>65098</v>
      </c>
      <c r="H35" s="319">
        <v>21590</v>
      </c>
      <c r="I35" s="21">
        <v>298371</v>
      </c>
      <c r="J35" s="21">
        <v>127161</v>
      </c>
      <c r="K35" s="21">
        <v>104873</v>
      </c>
      <c r="L35" s="21">
        <v>14774</v>
      </c>
      <c r="M35" s="21">
        <v>74901</v>
      </c>
      <c r="N35" s="21">
        <v>4774</v>
      </c>
      <c r="O35" s="21">
        <v>114291</v>
      </c>
      <c r="P35" s="21">
        <v>57778</v>
      </c>
      <c r="Q35" s="21">
        <v>325425</v>
      </c>
      <c r="R35" s="21">
        <v>84836</v>
      </c>
      <c r="S35" s="21">
        <v>7528</v>
      </c>
      <c r="T35" s="21">
        <v>185122</v>
      </c>
      <c r="U35" s="21">
        <v>28582</v>
      </c>
      <c r="V35" s="21">
        <v>1826</v>
      </c>
      <c r="W35" s="21">
        <v>386</v>
      </c>
      <c r="X35" s="21">
        <v>162919</v>
      </c>
      <c r="Y35" s="21">
        <v>17989</v>
      </c>
      <c r="Z35" s="21">
        <v>4837</v>
      </c>
      <c r="AA35" s="21">
        <v>21039</v>
      </c>
      <c r="AD35" s="266">
        <f t="shared" si="0"/>
        <v>1732072</v>
      </c>
      <c r="AF35" s="290"/>
    </row>
    <row r="36" spans="1:32" s="10" customFormat="1" ht="16.149999999999999" customHeight="1" x14ac:dyDescent="0.25">
      <c r="A36" s="682"/>
      <c r="B36" s="14" t="s">
        <v>104</v>
      </c>
      <c r="C36" s="21">
        <v>862113</v>
      </c>
      <c r="D36" s="21">
        <v>859604</v>
      </c>
      <c r="E36" s="319">
        <v>4001</v>
      </c>
      <c r="F36" s="319">
        <v>2136</v>
      </c>
      <c r="G36" s="319">
        <v>42117</v>
      </c>
      <c r="H36" s="319">
        <v>12650</v>
      </c>
      <c r="I36" s="21">
        <v>147567</v>
      </c>
      <c r="J36" s="21">
        <v>68303</v>
      </c>
      <c r="K36" s="21">
        <v>51703</v>
      </c>
      <c r="L36" s="21">
        <v>8383</v>
      </c>
      <c r="M36" s="21">
        <v>42738</v>
      </c>
      <c r="N36" s="21">
        <v>3025</v>
      </c>
      <c r="O36" s="21">
        <v>57826</v>
      </c>
      <c r="P36" s="21">
        <v>30761</v>
      </c>
      <c r="Q36" s="21">
        <v>163132</v>
      </c>
      <c r="R36" s="21">
        <v>49591</v>
      </c>
      <c r="S36" s="21">
        <v>1736</v>
      </c>
      <c r="T36" s="21">
        <v>90451</v>
      </c>
      <c r="U36" s="21">
        <v>14891</v>
      </c>
      <c r="V36" s="21">
        <v>1151</v>
      </c>
      <c r="W36" s="21">
        <v>264</v>
      </c>
      <c r="X36" s="21">
        <v>59445</v>
      </c>
      <c r="Y36" s="21">
        <v>6113</v>
      </c>
      <c r="Z36" s="21">
        <v>1620</v>
      </c>
      <c r="AA36" s="21">
        <v>2509</v>
      </c>
      <c r="AD36" s="266">
        <f t="shared" si="0"/>
        <v>862113</v>
      </c>
      <c r="AF36" s="290"/>
    </row>
    <row r="37" spans="1:32" s="10" customFormat="1" ht="16.149999999999999" customHeight="1" x14ac:dyDescent="0.25">
      <c r="A37" s="682"/>
      <c r="B37" s="14" t="s">
        <v>105</v>
      </c>
      <c r="C37" s="21">
        <v>869959</v>
      </c>
      <c r="D37" s="21">
        <v>851429</v>
      </c>
      <c r="E37" s="319">
        <v>1068</v>
      </c>
      <c r="F37" s="319">
        <v>767</v>
      </c>
      <c r="G37" s="319">
        <v>22981</v>
      </c>
      <c r="H37" s="319">
        <v>8940</v>
      </c>
      <c r="I37" s="21">
        <v>150804</v>
      </c>
      <c r="J37" s="21">
        <v>58858</v>
      </c>
      <c r="K37" s="21">
        <v>53170</v>
      </c>
      <c r="L37" s="21">
        <v>6391</v>
      </c>
      <c r="M37" s="21">
        <v>32163</v>
      </c>
      <c r="N37" s="21">
        <v>1749</v>
      </c>
      <c r="O37" s="21">
        <v>56465</v>
      </c>
      <c r="P37" s="21">
        <v>27017</v>
      </c>
      <c r="Q37" s="21">
        <v>162293</v>
      </c>
      <c r="R37" s="21">
        <v>35245</v>
      </c>
      <c r="S37" s="21">
        <v>5792</v>
      </c>
      <c r="T37" s="21">
        <v>94671</v>
      </c>
      <c r="U37" s="21">
        <v>13691</v>
      </c>
      <c r="V37" s="21">
        <v>675</v>
      </c>
      <c r="W37" s="21">
        <v>122</v>
      </c>
      <c r="X37" s="21">
        <v>103474</v>
      </c>
      <c r="Y37" s="21">
        <v>11876</v>
      </c>
      <c r="Z37" s="21">
        <v>3217</v>
      </c>
      <c r="AA37" s="21">
        <v>18530</v>
      </c>
      <c r="AD37" s="266">
        <f t="shared" si="0"/>
        <v>869959</v>
      </c>
      <c r="AF37" s="290"/>
    </row>
    <row r="38" spans="1:32" s="10" customFormat="1" ht="16.149999999999999" customHeight="1" x14ac:dyDescent="0.25">
      <c r="A38" s="682" t="s">
        <v>357</v>
      </c>
      <c r="B38" s="14" t="s">
        <v>103</v>
      </c>
      <c r="C38" s="21">
        <v>1778926</v>
      </c>
      <c r="D38" s="21">
        <v>1758943</v>
      </c>
      <c r="E38" s="319">
        <v>5519</v>
      </c>
      <c r="F38" s="319">
        <v>3169</v>
      </c>
      <c r="G38" s="319">
        <v>72512</v>
      </c>
      <c r="H38" s="319">
        <v>22161</v>
      </c>
      <c r="I38" s="21">
        <v>324152</v>
      </c>
      <c r="J38" s="21">
        <v>131561</v>
      </c>
      <c r="K38" s="21">
        <v>107226</v>
      </c>
      <c r="L38" s="21">
        <v>15287</v>
      </c>
      <c r="M38" s="21">
        <v>75950</v>
      </c>
      <c r="N38" s="21">
        <v>4789</v>
      </c>
      <c r="O38" s="21">
        <v>115334</v>
      </c>
      <c r="P38" s="21">
        <v>56508</v>
      </c>
      <c r="Q38" s="21">
        <v>331242</v>
      </c>
      <c r="R38" s="21">
        <v>86569</v>
      </c>
      <c r="S38" s="21">
        <v>7928</v>
      </c>
      <c r="T38" s="21">
        <v>184038</v>
      </c>
      <c r="U38" s="21">
        <v>29774</v>
      </c>
      <c r="V38" s="21">
        <v>1777</v>
      </c>
      <c r="W38" s="21">
        <v>382</v>
      </c>
      <c r="X38" s="21">
        <v>160331</v>
      </c>
      <c r="Y38" s="21">
        <v>18118</v>
      </c>
      <c r="Z38" s="21">
        <v>4616</v>
      </c>
      <c r="AA38" s="21">
        <v>19983</v>
      </c>
      <c r="AD38" s="266">
        <f t="shared" si="0"/>
        <v>1778926</v>
      </c>
      <c r="AF38" s="290"/>
    </row>
    <row r="39" spans="1:32" s="10" customFormat="1" ht="16.149999999999999" customHeight="1" x14ac:dyDescent="0.25">
      <c r="A39" s="682"/>
      <c r="B39" s="14" t="s">
        <v>104</v>
      </c>
      <c r="C39" s="21">
        <v>882486</v>
      </c>
      <c r="D39" s="21">
        <v>880140</v>
      </c>
      <c r="E39" s="319">
        <v>4329</v>
      </c>
      <c r="F39" s="319">
        <v>2320</v>
      </c>
      <c r="G39" s="319">
        <v>46238</v>
      </c>
      <c r="H39" s="319">
        <v>13073</v>
      </c>
      <c r="I39" s="21">
        <v>158312</v>
      </c>
      <c r="J39" s="21">
        <v>70685</v>
      </c>
      <c r="K39" s="21">
        <v>52594</v>
      </c>
      <c r="L39" s="21">
        <v>8564</v>
      </c>
      <c r="M39" s="21">
        <v>42818</v>
      </c>
      <c r="N39" s="21">
        <v>3014</v>
      </c>
      <c r="O39" s="21">
        <v>58009</v>
      </c>
      <c r="P39" s="21">
        <v>29967</v>
      </c>
      <c r="Q39" s="21">
        <v>166056</v>
      </c>
      <c r="R39" s="21">
        <v>50697</v>
      </c>
      <c r="S39" s="21">
        <v>1954</v>
      </c>
      <c r="T39" s="21">
        <v>89347</v>
      </c>
      <c r="U39" s="21">
        <v>15494</v>
      </c>
      <c r="V39" s="21">
        <v>1107</v>
      </c>
      <c r="W39" s="21">
        <v>261</v>
      </c>
      <c r="X39" s="21">
        <v>57679</v>
      </c>
      <c r="Y39" s="21">
        <v>6115</v>
      </c>
      <c r="Z39" s="21">
        <v>1507</v>
      </c>
      <c r="AA39" s="21">
        <v>2346</v>
      </c>
      <c r="AD39" s="266">
        <f t="shared" si="0"/>
        <v>882486</v>
      </c>
      <c r="AF39" s="290"/>
    </row>
    <row r="40" spans="1:32" s="10" customFormat="1" ht="16.149999999999999" customHeight="1" x14ac:dyDescent="0.25">
      <c r="A40" s="682"/>
      <c r="B40" s="14" t="s">
        <v>105</v>
      </c>
      <c r="C40" s="21">
        <v>896440</v>
      </c>
      <c r="D40" s="21">
        <v>878803</v>
      </c>
      <c r="E40" s="319">
        <v>1190</v>
      </c>
      <c r="F40" s="319">
        <v>849</v>
      </c>
      <c r="G40" s="319">
        <v>26274</v>
      </c>
      <c r="H40" s="319">
        <v>9088</v>
      </c>
      <c r="I40" s="21">
        <v>165840</v>
      </c>
      <c r="J40" s="21">
        <v>60876</v>
      </c>
      <c r="K40" s="21">
        <v>54632</v>
      </c>
      <c r="L40" s="21">
        <v>6723</v>
      </c>
      <c r="M40" s="21">
        <v>33132</v>
      </c>
      <c r="N40" s="21">
        <v>1775</v>
      </c>
      <c r="O40" s="21">
        <v>57325</v>
      </c>
      <c r="P40" s="21">
        <v>26541</v>
      </c>
      <c r="Q40" s="21">
        <v>165186</v>
      </c>
      <c r="R40" s="21">
        <v>35872</v>
      </c>
      <c r="S40" s="21">
        <v>5974</v>
      </c>
      <c r="T40" s="21">
        <v>94691</v>
      </c>
      <c r="U40" s="21">
        <v>14280</v>
      </c>
      <c r="V40" s="21">
        <v>670</v>
      </c>
      <c r="W40" s="21">
        <v>121</v>
      </c>
      <c r="X40" s="21">
        <v>102652</v>
      </c>
      <c r="Y40" s="21">
        <v>12003</v>
      </c>
      <c r="Z40" s="21">
        <v>3109</v>
      </c>
      <c r="AA40" s="21">
        <v>17637</v>
      </c>
      <c r="AD40" s="266">
        <f t="shared" si="0"/>
        <v>896440</v>
      </c>
      <c r="AF40" s="290"/>
    </row>
    <row r="41" spans="1:32" s="10" customFormat="1" ht="16.149999999999999" customHeight="1" x14ac:dyDescent="0.25">
      <c r="A41" s="682" t="s">
        <v>373</v>
      </c>
      <c r="B41" s="14" t="s">
        <v>103</v>
      </c>
      <c r="C41" s="21">
        <v>1818456</v>
      </c>
      <c r="D41" s="21">
        <v>1799737</v>
      </c>
      <c r="E41" s="319">
        <v>5972</v>
      </c>
      <c r="F41" s="319">
        <v>3390</v>
      </c>
      <c r="G41" s="319">
        <v>79196</v>
      </c>
      <c r="H41" s="319">
        <v>23067</v>
      </c>
      <c r="I41" s="21">
        <v>349026</v>
      </c>
      <c r="J41" s="21">
        <v>134394</v>
      </c>
      <c r="K41" s="21">
        <v>109153</v>
      </c>
      <c r="L41" s="21">
        <v>15883</v>
      </c>
      <c r="M41" s="21">
        <v>76895</v>
      </c>
      <c r="N41" s="21">
        <v>4788</v>
      </c>
      <c r="O41" s="21">
        <v>115889</v>
      </c>
      <c r="P41" s="21">
        <v>55296</v>
      </c>
      <c r="Q41" s="21">
        <v>335670</v>
      </c>
      <c r="R41" s="21">
        <v>89615</v>
      </c>
      <c r="S41" s="21">
        <v>7947</v>
      </c>
      <c r="T41" s="21">
        <v>183946</v>
      </c>
      <c r="U41" s="21">
        <v>27410</v>
      </c>
      <c r="V41" s="21">
        <v>1720</v>
      </c>
      <c r="W41" s="21">
        <v>378</v>
      </c>
      <c r="X41" s="21">
        <v>157829</v>
      </c>
      <c r="Y41" s="21">
        <v>17923</v>
      </c>
      <c r="Z41" s="21">
        <v>4350</v>
      </c>
      <c r="AA41" s="21">
        <v>18719</v>
      </c>
      <c r="AD41" s="266">
        <f>C41</f>
        <v>1818456</v>
      </c>
    </row>
    <row r="42" spans="1:32" s="10" customFormat="1" ht="16.149999999999999" customHeight="1" x14ac:dyDescent="0.25">
      <c r="A42" s="682"/>
      <c r="B42" s="14" t="s">
        <v>104</v>
      </c>
      <c r="C42" s="21">
        <v>899872</v>
      </c>
      <c r="D42" s="21">
        <v>897757</v>
      </c>
      <c r="E42" s="319">
        <v>4631</v>
      </c>
      <c r="F42" s="319">
        <v>2472</v>
      </c>
      <c r="G42" s="319">
        <v>50065</v>
      </c>
      <c r="H42" s="319">
        <v>13605</v>
      </c>
      <c r="I42" s="21">
        <v>169252</v>
      </c>
      <c r="J42" s="21">
        <v>72268</v>
      </c>
      <c r="K42" s="21">
        <v>53419</v>
      </c>
      <c r="L42" s="21">
        <v>8861</v>
      </c>
      <c r="M42" s="21">
        <v>43002</v>
      </c>
      <c r="N42" s="21">
        <v>3030</v>
      </c>
      <c r="O42" s="21">
        <v>57817</v>
      </c>
      <c r="P42" s="21">
        <v>29385</v>
      </c>
      <c r="Q42" s="21">
        <v>168237</v>
      </c>
      <c r="R42" s="21">
        <v>52366</v>
      </c>
      <c r="S42" s="21">
        <v>2028</v>
      </c>
      <c r="T42" s="21">
        <v>88709</v>
      </c>
      <c r="U42" s="21">
        <v>14141</v>
      </c>
      <c r="V42" s="21">
        <v>1048</v>
      </c>
      <c r="W42" s="21">
        <v>253</v>
      </c>
      <c r="X42" s="21">
        <v>55820</v>
      </c>
      <c r="Y42" s="21">
        <v>5976</v>
      </c>
      <c r="Z42" s="21">
        <v>1372</v>
      </c>
      <c r="AA42" s="21">
        <v>2115</v>
      </c>
      <c r="AD42" s="266">
        <f t="shared" si="0"/>
        <v>899872</v>
      </c>
    </row>
    <row r="43" spans="1:32" s="10" customFormat="1" ht="16.149999999999999" customHeight="1" thickBot="1" x14ac:dyDescent="0.3">
      <c r="A43" s="682"/>
      <c r="B43" s="14" t="s">
        <v>105</v>
      </c>
      <c r="C43" s="20">
        <v>918584</v>
      </c>
      <c r="D43" s="20">
        <v>901980</v>
      </c>
      <c r="E43" s="320">
        <v>1341</v>
      </c>
      <c r="F43" s="320">
        <v>918</v>
      </c>
      <c r="G43" s="320">
        <v>29131</v>
      </c>
      <c r="H43" s="320">
        <v>9462</v>
      </c>
      <c r="I43" s="20">
        <v>179774</v>
      </c>
      <c r="J43" s="20">
        <v>62126</v>
      </c>
      <c r="K43" s="20">
        <v>55734</v>
      </c>
      <c r="L43" s="20">
        <v>7022</v>
      </c>
      <c r="M43" s="20">
        <v>33893</v>
      </c>
      <c r="N43" s="20">
        <v>1758</v>
      </c>
      <c r="O43" s="20">
        <v>58072</v>
      </c>
      <c r="P43" s="20">
        <v>25911</v>
      </c>
      <c r="Q43" s="20">
        <v>167433</v>
      </c>
      <c r="R43" s="20">
        <v>37249</v>
      </c>
      <c r="S43" s="20">
        <v>5919</v>
      </c>
      <c r="T43" s="20">
        <v>95237</v>
      </c>
      <c r="U43" s="20">
        <v>13269</v>
      </c>
      <c r="V43" s="20">
        <v>672</v>
      </c>
      <c r="W43" s="20">
        <v>125</v>
      </c>
      <c r="X43" s="20">
        <v>102009</v>
      </c>
      <c r="Y43" s="20">
        <v>11947</v>
      </c>
      <c r="Z43" s="20">
        <v>2978</v>
      </c>
      <c r="AA43" s="20">
        <v>16604</v>
      </c>
      <c r="AD43" s="266">
        <f t="shared" si="0"/>
        <v>918584</v>
      </c>
    </row>
    <row r="44" spans="1:32" s="10" customFormat="1" ht="13.15" customHeight="1" x14ac:dyDescent="0.25">
      <c r="A44" s="257" t="s">
        <v>102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8"/>
      <c r="N44" s="217" t="s">
        <v>90</v>
      </c>
      <c r="O44" s="217"/>
      <c r="P44" s="217"/>
      <c r="Q44" s="18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D44" s="266"/>
    </row>
    <row r="45" spans="1:32" s="10" customFormat="1" ht="13.15" customHeight="1" x14ac:dyDescent="0.25">
      <c r="A45" s="277" t="s">
        <v>392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22"/>
      <c r="N45" s="3" t="s">
        <v>391</v>
      </c>
      <c r="O45" s="218"/>
      <c r="P45" s="218"/>
      <c r="Q45" s="219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D45" s="266"/>
    </row>
    <row r="46" spans="1:32" s="10" customFormat="1" ht="13.15" customHeight="1" x14ac:dyDescent="0.25">
      <c r="A46" s="675" t="s">
        <v>393</v>
      </c>
      <c r="B46" s="675"/>
      <c r="C46" s="675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3" t="s">
        <v>396</v>
      </c>
      <c r="O46" s="218"/>
      <c r="P46" s="218"/>
      <c r="Q46" s="219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D46" s="266"/>
    </row>
    <row r="47" spans="1:32" s="10" customFormat="1" ht="13.15" customHeight="1" x14ac:dyDescent="0.25">
      <c r="A47" s="675" t="s">
        <v>394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3" t="s">
        <v>395</v>
      </c>
      <c r="O47" s="218"/>
      <c r="P47" s="218"/>
      <c r="Q47" s="219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D47" s="266"/>
    </row>
    <row r="48" spans="1:32" s="133" customFormat="1" ht="12.6" customHeight="1" x14ac:dyDescent="0.2"/>
    <row r="49" spans="1:27" s="133" customFormat="1" ht="12.6" customHeight="1" x14ac:dyDescent="0.2"/>
    <row r="50" spans="1:27" s="133" customFormat="1" ht="21.95" customHeight="1" x14ac:dyDescent="0.2"/>
    <row r="51" spans="1:27" s="132" customFormat="1" ht="21.95" customHeight="1" x14ac:dyDescent="0.25">
      <c r="A51" s="130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0"/>
      <c r="R51" s="131"/>
      <c r="S51" s="131"/>
      <c r="T51" s="131"/>
      <c r="U51" s="131"/>
      <c r="V51" s="131"/>
      <c r="W51" s="131"/>
      <c r="X51" s="131"/>
      <c r="Y51" s="131"/>
      <c r="Z51" s="131"/>
      <c r="AA51" s="131"/>
    </row>
    <row r="52" spans="1:27" s="132" customFormat="1" ht="21.95" customHeight="1" x14ac:dyDescent="0.25">
      <c r="A52" s="130"/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</row>
    <row r="53" spans="1:27" s="132" customFormat="1" ht="21.95" customHeight="1" x14ac:dyDescent="0.25">
      <c r="A53" s="130"/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0"/>
      <c r="R53" s="131"/>
      <c r="S53" s="131"/>
      <c r="T53" s="131"/>
      <c r="U53" s="131"/>
      <c r="V53" s="131"/>
      <c r="W53" s="131"/>
      <c r="X53" s="131"/>
      <c r="Y53" s="131"/>
      <c r="Z53" s="131"/>
      <c r="AA53" s="131"/>
    </row>
    <row r="54" spans="1:27" s="132" customFormat="1" ht="21.95" customHeight="1" x14ac:dyDescent="0.25">
      <c r="A54" s="130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0"/>
      <c r="R54" s="131"/>
      <c r="S54" s="131"/>
      <c r="T54" s="131"/>
      <c r="U54" s="131"/>
      <c r="V54" s="131"/>
      <c r="W54" s="131"/>
      <c r="X54" s="131"/>
      <c r="Y54" s="131"/>
      <c r="Z54" s="131"/>
      <c r="AA54" s="131"/>
    </row>
    <row r="55" spans="1:27" s="132" customFormat="1" ht="21.95" customHeight="1" x14ac:dyDescent="0.25">
      <c r="A55" s="130"/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0"/>
      <c r="R55" s="131"/>
      <c r="S55" s="131"/>
      <c r="T55" s="131"/>
      <c r="U55" s="131"/>
      <c r="V55" s="131"/>
      <c r="W55" s="131"/>
      <c r="X55" s="131"/>
      <c r="Y55" s="131"/>
      <c r="Z55" s="131"/>
      <c r="AA55" s="131"/>
    </row>
    <row r="56" spans="1:27" s="132" customFormat="1" ht="21.95" customHeight="1" x14ac:dyDescent="0.25">
      <c r="A56" s="130"/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7" s="132" customFormat="1" ht="21.95" customHeight="1" x14ac:dyDescent="0.25">
      <c r="A57" s="130"/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0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7" s="132" customFormat="1" ht="21.95" customHeight="1" x14ac:dyDescent="0.25">
      <c r="A58" s="130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0"/>
      <c r="R58" s="131"/>
      <c r="S58" s="131"/>
      <c r="T58" s="131"/>
      <c r="U58" s="131"/>
      <c r="V58" s="131"/>
      <c r="W58" s="131"/>
      <c r="X58" s="131"/>
      <c r="Y58" s="131"/>
      <c r="Z58" s="131"/>
      <c r="AA58" s="131"/>
    </row>
    <row r="59" spans="1:27" s="132" customFormat="1" ht="21.95" customHeight="1" x14ac:dyDescent="0.25">
      <c r="A59" s="130"/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</row>
  </sheetData>
  <sheetProtection selectLockedCells="1" selectUnlockedCells="1"/>
  <mergeCells count="48">
    <mergeCell ref="D14:M14"/>
    <mergeCell ref="N14:Z14"/>
    <mergeCell ref="A2:M2"/>
    <mergeCell ref="N2:AA2"/>
    <mergeCell ref="D4:M4"/>
    <mergeCell ref="N4:Z4"/>
    <mergeCell ref="T5:U6"/>
    <mergeCell ref="V5:W6"/>
    <mergeCell ref="X5:Y6"/>
    <mergeCell ref="Z5:Z7"/>
    <mergeCell ref="AA5:AA7"/>
    <mergeCell ref="K7:L7"/>
    <mergeCell ref="I7:J7"/>
    <mergeCell ref="K9:L9"/>
    <mergeCell ref="I9:J9"/>
    <mergeCell ref="A10:A12"/>
    <mergeCell ref="E5:F6"/>
    <mergeCell ref="G5:H6"/>
    <mergeCell ref="P5:Q6"/>
    <mergeCell ref="R5:S6"/>
    <mergeCell ref="I6:L6"/>
    <mergeCell ref="N6:O6"/>
    <mergeCell ref="I5:M5"/>
    <mergeCell ref="N5:O5"/>
    <mergeCell ref="AA15:AA17"/>
    <mergeCell ref="E16:F16"/>
    <mergeCell ref="G16:H16"/>
    <mergeCell ref="O16:P16"/>
    <mergeCell ref="Q16:S16"/>
    <mergeCell ref="V15:W16"/>
    <mergeCell ref="X15:Y16"/>
    <mergeCell ref="Z15:Z17"/>
    <mergeCell ref="K16:L16"/>
    <mergeCell ref="I15:J16"/>
    <mergeCell ref="T15:U16"/>
    <mergeCell ref="A46:M46"/>
    <mergeCell ref="A47:M47"/>
    <mergeCell ref="E15:H15"/>
    <mergeCell ref="K15:L15"/>
    <mergeCell ref="O15:S15"/>
    <mergeCell ref="A41:A43"/>
    <mergeCell ref="A38:A40"/>
    <mergeCell ref="A35:A37"/>
    <mergeCell ref="A23:A25"/>
    <mergeCell ref="A26:A28"/>
    <mergeCell ref="A29:A31"/>
    <mergeCell ref="A32:A34"/>
    <mergeCell ref="A20:A22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650C00D6-3A02-4F12-8101-6E5177D90380}">
            <xm:f>SUM('2-3'!$G9:$X9)</xm:f>
            <x14:dxf>
              <fill>
                <patternFill>
                  <bgColor rgb="FFFF0000"/>
                </patternFill>
              </fill>
            </x14:dxf>
          </x14:cfRule>
          <xm:sqref>C20:C43</xm:sqref>
        </x14:conditionalFormatting>
        <x14:conditionalFormatting xmlns:xm="http://schemas.microsoft.com/office/excel/2006/main">
          <x14:cfRule type="cellIs" priority="3" operator="equal" id="{F379B98E-E402-40AE-B1AE-96F7C82735D6}">
            <xm:f>SUM('2-3'!$G9:$X9)</xm:f>
            <x14:dxf>
              <font>
                <b/>
                <i val="0"/>
                <strike/>
              </font>
            </x14:dxf>
          </x14:cfRule>
          <xm:sqref>AD20:AD43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view="pageBreakPreview" zoomScale="70" zoomScaleNormal="120" zoomScaleSheetLayoutView="7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10.625" defaultRowHeight="21.95" customHeight="1" x14ac:dyDescent="0.25"/>
  <cols>
    <col min="1" max="1" width="9.375" style="17" customWidth="1"/>
    <col min="2" max="2" width="6.625" style="17" customWidth="1"/>
    <col min="3" max="4" width="7.375" style="16" customWidth="1"/>
    <col min="5" max="5" width="6.875" style="16" customWidth="1"/>
    <col min="6" max="6" width="6.125" style="16" customWidth="1"/>
    <col min="7" max="7" width="6.875" style="16" customWidth="1"/>
    <col min="8" max="8" width="6.125" style="16" customWidth="1"/>
    <col min="9" max="9" width="6.875" style="16" customWidth="1"/>
    <col min="10" max="10" width="6.375" style="16" customWidth="1"/>
    <col min="11" max="11" width="6.875" style="16" customWidth="1"/>
    <col min="12" max="12" width="6.125" style="16" customWidth="1"/>
    <col min="13" max="13" width="6.875" style="16" customWidth="1"/>
    <col min="14" max="14" width="6.125" style="16" customWidth="1"/>
    <col min="15" max="15" width="7.125" style="16" customWidth="1"/>
    <col min="16" max="16" width="6.875" style="16" customWidth="1"/>
    <col min="17" max="17" width="7.125" style="17" customWidth="1"/>
    <col min="18" max="18" width="6.875" style="16" customWidth="1"/>
    <col min="19" max="19" width="6.125" style="16" customWidth="1"/>
    <col min="20" max="20" width="6.875" style="16" customWidth="1"/>
    <col min="21" max="21" width="6.125" style="16" customWidth="1"/>
    <col min="22" max="22" width="7.125" style="16" customWidth="1"/>
    <col min="23" max="23" width="6.125" style="16" customWidth="1"/>
    <col min="24" max="24" width="6.875" style="16" customWidth="1"/>
    <col min="25" max="25" width="6.125" style="16" customWidth="1"/>
    <col min="26" max="26" width="4.875" style="16" customWidth="1"/>
    <col min="27" max="27" width="5.625" style="16" customWidth="1"/>
    <col min="28" max="28" width="4.25" style="19" customWidth="1"/>
    <col min="29" max="29" width="4.5" style="19" customWidth="1"/>
    <col min="30" max="30" width="11.25" style="19" hidden="1" customWidth="1"/>
    <col min="31" max="31" width="5.875" style="19" customWidth="1"/>
    <col min="32" max="16384" width="10.625" style="19"/>
  </cols>
  <sheetData>
    <row r="1" spans="1:32" s="130" customFormat="1" ht="18" customHeight="1" x14ac:dyDescent="0.25">
      <c r="A1" s="129" t="s">
        <v>340</v>
      </c>
      <c r="B1" s="12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AA1" s="281" t="s">
        <v>0</v>
      </c>
      <c r="AB1" s="280"/>
    </row>
    <row r="2" spans="1:32" s="197" customFormat="1" ht="27.95" customHeight="1" x14ac:dyDescent="0.25">
      <c r="A2" s="702" t="s">
        <v>348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 t="s">
        <v>135</v>
      </c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196"/>
      <c r="AC2" s="196"/>
    </row>
    <row r="3" spans="1:32" s="10" customFormat="1" ht="14.1" customHeight="1" thickBot="1" x14ac:dyDescent="0.3">
      <c r="A3" s="13"/>
      <c r="B3" s="13"/>
      <c r="C3" s="216"/>
      <c r="D3" s="216"/>
      <c r="E3" s="216"/>
      <c r="F3" s="216"/>
      <c r="G3" s="216"/>
      <c r="H3" s="216"/>
      <c r="I3" s="216"/>
      <c r="J3" s="217"/>
      <c r="K3" s="216"/>
      <c r="L3" s="20"/>
      <c r="M3" s="20" t="s">
        <v>106</v>
      </c>
      <c r="N3" s="217"/>
      <c r="O3" s="218"/>
      <c r="P3" s="217"/>
      <c r="Q3" s="219"/>
      <c r="R3" s="218"/>
      <c r="S3" s="218"/>
      <c r="T3" s="218"/>
      <c r="U3" s="218"/>
      <c r="V3" s="218"/>
      <c r="W3" s="218"/>
      <c r="X3" s="218"/>
      <c r="Y3" s="217"/>
      <c r="Z3" s="218"/>
      <c r="AA3" s="220" t="s">
        <v>130</v>
      </c>
      <c r="AB3" s="218"/>
    </row>
    <row r="4" spans="1:32" s="10" customFormat="1" ht="12.95" customHeight="1" x14ac:dyDescent="0.25">
      <c r="A4" s="28"/>
      <c r="B4" s="27"/>
      <c r="C4" s="26"/>
      <c r="D4" s="699" t="s">
        <v>99</v>
      </c>
      <c r="E4" s="700"/>
      <c r="F4" s="700"/>
      <c r="G4" s="700"/>
      <c r="H4" s="700"/>
      <c r="I4" s="700"/>
      <c r="J4" s="700"/>
      <c r="K4" s="700"/>
      <c r="L4" s="700"/>
      <c r="M4" s="700"/>
      <c r="N4" s="700" t="s">
        <v>131</v>
      </c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701"/>
      <c r="AA4" s="221"/>
      <c r="AB4" s="222"/>
      <c r="AC4" s="50"/>
      <c r="AF4" s="241"/>
    </row>
    <row r="5" spans="1:32" s="10" customFormat="1" ht="12.95" customHeight="1" x14ac:dyDescent="0.25">
      <c r="B5" s="259"/>
      <c r="C5" s="223"/>
      <c r="D5" s="224"/>
      <c r="E5" s="676" t="s">
        <v>342</v>
      </c>
      <c r="F5" s="677"/>
      <c r="G5" s="677"/>
      <c r="H5" s="678"/>
      <c r="I5" s="688" t="s">
        <v>285</v>
      </c>
      <c r="J5" s="689"/>
      <c r="K5" s="679" t="s">
        <v>349</v>
      </c>
      <c r="L5" s="680"/>
      <c r="M5" s="288" t="s">
        <v>369</v>
      </c>
      <c r="N5" s="260" t="s">
        <v>134</v>
      </c>
      <c r="O5" s="681" t="s">
        <v>344</v>
      </c>
      <c r="P5" s="677"/>
      <c r="Q5" s="677"/>
      <c r="R5" s="677"/>
      <c r="S5" s="678"/>
      <c r="T5" s="688" t="s">
        <v>287</v>
      </c>
      <c r="U5" s="689"/>
      <c r="V5" s="688" t="s">
        <v>288</v>
      </c>
      <c r="W5" s="689"/>
      <c r="X5" s="688" t="s">
        <v>298</v>
      </c>
      <c r="Y5" s="689"/>
      <c r="Z5" s="692" t="s">
        <v>101</v>
      </c>
      <c r="AA5" s="684" t="s">
        <v>289</v>
      </c>
      <c r="AC5" s="30"/>
      <c r="AD5" s="241"/>
    </row>
    <row r="6" spans="1:32" s="10" customFormat="1" ht="24.95" customHeight="1" x14ac:dyDescent="0.25">
      <c r="A6" s="261" t="s">
        <v>299</v>
      </c>
      <c r="B6" s="262" t="s">
        <v>347</v>
      </c>
      <c r="C6" s="51" t="s">
        <v>300</v>
      </c>
      <c r="D6" s="51" t="s">
        <v>301</v>
      </c>
      <c r="E6" s="685" t="s">
        <v>416</v>
      </c>
      <c r="F6" s="686"/>
      <c r="G6" s="685" t="s">
        <v>417</v>
      </c>
      <c r="H6" s="686"/>
      <c r="I6" s="690"/>
      <c r="J6" s="691"/>
      <c r="K6" s="694" t="s">
        <v>418</v>
      </c>
      <c r="L6" s="695"/>
      <c r="M6" s="310" t="s">
        <v>419</v>
      </c>
      <c r="N6" s="309" t="s">
        <v>128</v>
      </c>
      <c r="O6" s="685" t="s">
        <v>420</v>
      </c>
      <c r="P6" s="686"/>
      <c r="Q6" s="685" t="s">
        <v>421</v>
      </c>
      <c r="R6" s="687"/>
      <c r="S6" s="686"/>
      <c r="T6" s="690"/>
      <c r="U6" s="691"/>
      <c r="V6" s="690"/>
      <c r="W6" s="691"/>
      <c r="X6" s="690"/>
      <c r="Y6" s="691"/>
      <c r="Z6" s="693"/>
      <c r="AA6" s="684"/>
      <c r="AC6" s="30"/>
      <c r="AD6" s="241"/>
    </row>
    <row r="7" spans="1:32" s="10" customFormat="1" ht="45" customHeight="1" x14ac:dyDescent="0.25">
      <c r="A7" s="34"/>
      <c r="B7" s="225"/>
      <c r="C7" s="31"/>
      <c r="D7" s="31"/>
      <c r="E7" s="226" t="s">
        <v>292</v>
      </c>
      <c r="F7" s="226" t="s">
        <v>98</v>
      </c>
      <c r="G7" s="226" t="s">
        <v>97</v>
      </c>
      <c r="H7" s="226" t="s">
        <v>98</v>
      </c>
      <c r="I7" s="226" t="s">
        <v>97</v>
      </c>
      <c r="J7" s="226" t="s">
        <v>98</v>
      </c>
      <c r="K7" s="226" t="s">
        <v>97</v>
      </c>
      <c r="L7" s="226" t="s">
        <v>98</v>
      </c>
      <c r="M7" s="310" t="s">
        <v>302</v>
      </c>
      <c r="N7" s="309" t="s">
        <v>107</v>
      </c>
      <c r="O7" s="226" t="s">
        <v>97</v>
      </c>
      <c r="P7" s="226" t="s">
        <v>98</v>
      </c>
      <c r="Q7" s="226" t="s">
        <v>97</v>
      </c>
      <c r="R7" s="226" t="s">
        <v>98</v>
      </c>
      <c r="S7" s="242" t="s">
        <v>339</v>
      </c>
      <c r="T7" s="226" t="s">
        <v>97</v>
      </c>
      <c r="U7" s="226" t="s">
        <v>98</v>
      </c>
      <c r="V7" s="226" t="s">
        <v>97</v>
      </c>
      <c r="W7" s="226" t="s">
        <v>98</v>
      </c>
      <c r="X7" s="226" t="s">
        <v>97</v>
      </c>
      <c r="Y7" s="226" t="s">
        <v>98</v>
      </c>
      <c r="Z7" s="693"/>
      <c r="AA7" s="684"/>
      <c r="AC7" s="30"/>
      <c r="AD7" s="241"/>
    </row>
    <row r="8" spans="1:32" s="10" customFormat="1" ht="12.95" customHeight="1" x14ac:dyDescent="0.25">
      <c r="A8" s="682" t="s">
        <v>108</v>
      </c>
      <c r="B8" s="225"/>
      <c r="C8" s="31"/>
      <c r="D8" s="31"/>
      <c r="E8" s="223"/>
      <c r="F8" s="223"/>
      <c r="G8" s="223"/>
      <c r="H8" s="223"/>
      <c r="I8" s="223"/>
      <c r="J8" s="223"/>
      <c r="K8" s="223"/>
      <c r="L8" s="223"/>
      <c r="M8" s="33" t="s">
        <v>292</v>
      </c>
      <c r="N8" s="33" t="s">
        <v>98</v>
      </c>
      <c r="O8" s="223"/>
      <c r="P8" s="223"/>
      <c r="Q8" s="223"/>
      <c r="R8" s="223"/>
      <c r="S8" s="33" t="s">
        <v>98</v>
      </c>
      <c r="T8" s="223"/>
      <c r="U8" s="223"/>
      <c r="V8" s="223"/>
      <c r="W8" s="223"/>
      <c r="X8" s="223"/>
      <c r="Y8" s="223"/>
      <c r="Z8" s="267"/>
      <c r="AA8" s="230"/>
      <c r="AC8" s="30"/>
      <c r="AD8" s="241"/>
    </row>
    <row r="9" spans="1:32" s="10" customFormat="1" ht="24.95" customHeight="1" thickBot="1" x14ac:dyDescent="0.3">
      <c r="A9" s="711"/>
      <c r="B9" s="25" t="s">
        <v>40</v>
      </c>
      <c r="C9" s="232" t="s">
        <v>41</v>
      </c>
      <c r="D9" s="232" t="s">
        <v>14</v>
      </c>
      <c r="E9" s="270" t="s">
        <v>75</v>
      </c>
      <c r="F9" s="271" t="s">
        <v>303</v>
      </c>
      <c r="G9" s="270" t="s">
        <v>75</v>
      </c>
      <c r="H9" s="271" t="s">
        <v>303</v>
      </c>
      <c r="I9" s="270" t="s">
        <v>75</v>
      </c>
      <c r="J9" s="271" t="s">
        <v>303</v>
      </c>
      <c r="K9" s="270" t="s">
        <v>75</v>
      </c>
      <c r="L9" s="271" t="s">
        <v>303</v>
      </c>
      <c r="M9" s="233" t="s">
        <v>75</v>
      </c>
      <c r="N9" s="272" t="s">
        <v>303</v>
      </c>
      <c r="O9" s="270" t="s">
        <v>75</v>
      </c>
      <c r="P9" s="270" t="s">
        <v>303</v>
      </c>
      <c r="Q9" s="270" t="s">
        <v>75</v>
      </c>
      <c r="R9" s="270" t="s">
        <v>303</v>
      </c>
      <c r="S9" s="271" t="s">
        <v>303</v>
      </c>
      <c r="T9" s="270" t="s">
        <v>75</v>
      </c>
      <c r="U9" s="271" t="s">
        <v>303</v>
      </c>
      <c r="V9" s="270" t="s">
        <v>75</v>
      </c>
      <c r="W9" s="271" t="s">
        <v>303</v>
      </c>
      <c r="X9" s="270" t="s">
        <v>75</v>
      </c>
      <c r="Y9" s="271" t="s">
        <v>303</v>
      </c>
      <c r="Z9" s="233" t="s">
        <v>78</v>
      </c>
      <c r="AA9" s="234" t="s">
        <v>77</v>
      </c>
      <c r="AC9" s="30"/>
      <c r="AD9" s="241"/>
    </row>
    <row r="10" spans="1:32" s="10" customFormat="1" ht="15.95" customHeight="1" x14ac:dyDescent="0.25">
      <c r="A10" s="683" t="s">
        <v>374</v>
      </c>
      <c r="B10" s="14" t="s">
        <v>103</v>
      </c>
      <c r="C10" s="321">
        <f>SUM(D10,AA10)</f>
        <v>1856368</v>
      </c>
      <c r="D10" s="321">
        <f>SUM(E10:Z10)</f>
        <v>1838822</v>
      </c>
      <c r="E10" s="263">
        <f>SUM(E13,E16,E19,E22,E25,E28,E31,E34,E37,E40,E43)</f>
        <v>6401</v>
      </c>
      <c r="F10" s="263">
        <f>SUM(F13,F16,F19,F22,F25,F28,F31,F34,F37,F40,F43)</f>
        <v>3534</v>
      </c>
      <c r="G10" s="263">
        <f t="shared" ref="G10:AA12" si="0">SUM(G13,G16,G19,G22,G25,G28,G31,G34,G37,G40,G43)</f>
        <v>85691</v>
      </c>
      <c r="H10" s="263">
        <f t="shared" si="0"/>
        <v>24252</v>
      </c>
      <c r="I10" s="263">
        <f t="shared" si="0"/>
        <v>373631</v>
      </c>
      <c r="J10" s="263">
        <f t="shared" si="0"/>
        <v>136643</v>
      </c>
      <c r="K10" s="263">
        <f t="shared" si="0"/>
        <v>110747</v>
      </c>
      <c r="L10" s="263">
        <f t="shared" si="0"/>
        <v>16410</v>
      </c>
      <c r="M10" s="263">
        <f>SUM(M13,M16,M19,M22,M25,M28,M31,M34,M37,M40,M43)</f>
        <v>77512</v>
      </c>
      <c r="N10" s="263">
        <f t="shared" si="0"/>
        <v>4780</v>
      </c>
      <c r="O10" s="263">
        <f t="shared" si="0"/>
        <v>116726</v>
      </c>
      <c r="P10" s="263">
        <f t="shared" si="0"/>
        <v>54723</v>
      </c>
      <c r="Q10" s="263">
        <f t="shared" si="0"/>
        <v>339657</v>
      </c>
      <c r="R10" s="263">
        <f t="shared" si="0"/>
        <v>89433</v>
      </c>
      <c r="S10" s="263">
        <f t="shared" si="0"/>
        <v>7929</v>
      </c>
      <c r="T10" s="263">
        <f t="shared" si="0"/>
        <v>184699</v>
      </c>
      <c r="U10" s="263">
        <f t="shared" si="0"/>
        <v>28035</v>
      </c>
      <c r="V10" s="263">
        <f t="shared" si="0"/>
        <v>1663</v>
      </c>
      <c r="W10" s="263">
        <f t="shared" si="0"/>
        <v>374</v>
      </c>
      <c r="X10" s="263">
        <f t="shared" si="0"/>
        <v>155059</v>
      </c>
      <c r="Y10" s="263">
        <f t="shared" si="0"/>
        <v>16823</v>
      </c>
      <c r="Z10" s="263">
        <f t="shared" si="0"/>
        <v>4100</v>
      </c>
      <c r="AA10" s="263">
        <f t="shared" si="0"/>
        <v>17546</v>
      </c>
      <c r="AC10" s="30"/>
      <c r="AD10" s="266">
        <f>C10</f>
        <v>1856368</v>
      </c>
    </row>
    <row r="11" spans="1:32" s="10" customFormat="1" ht="15.95" customHeight="1" x14ac:dyDescent="0.25">
      <c r="A11" s="682"/>
      <c r="B11" s="14" t="s">
        <v>104</v>
      </c>
      <c r="C11" s="321">
        <f>SUM(D11,AA11)</f>
        <v>916700</v>
      </c>
      <c r="D11" s="321">
        <f>SUM(E11:Z11)</f>
        <v>914812</v>
      </c>
      <c r="E11" s="263">
        <f>SUM(E14,E17,E20,E23,E26,E29,E32,E35,E38,E41,E44)</f>
        <v>4939</v>
      </c>
      <c r="F11" s="263">
        <f t="shared" ref="F11:T12" si="1">SUM(F14,F17,F20,F23,F26,F29,F32,F35,F38,F41,F44)</f>
        <v>2561</v>
      </c>
      <c r="G11" s="263">
        <f t="shared" si="1"/>
        <v>53849</v>
      </c>
      <c r="H11" s="263">
        <f t="shared" si="1"/>
        <v>14126</v>
      </c>
      <c r="I11" s="263">
        <f t="shared" si="1"/>
        <v>180161</v>
      </c>
      <c r="J11" s="263">
        <f t="shared" si="1"/>
        <v>73809</v>
      </c>
      <c r="K11" s="263">
        <f t="shared" si="1"/>
        <v>54150</v>
      </c>
      <c r="L11" s="263">
        <f t="shared" si="1"/>
        <v>9119</v>
      </c>
      <c r="M11" s="263">
        <f t="shared" si="1"/>
        <v>43090</v>
      </c>
      <c r="N11" s="263">
        <f t="shared" si="1"/>
        <v>3012</v>
      </c>
      <c r="O11" s="263">
        <f t="shared" si="1"/>
        <v>57833</v>
      </c>
      <c r="P11" s="263">
        <f t="shared" si="1"/>
        <v>29177</v>
      </c>
      <c r="Q11" s="263">
        <f t="shared" si="1"/>
        <v>170115</v>
      </c>
      <c r="R11" s="263">
        <f t="shared" si="1"/>
        <v>52265</v>
      </c>
      <c r="S11" s="263">
        <f t="shared" si="1"/>
        <v>2056</v>
      </c>
      <c r="T11" s="263">
        <f t="shared" si="1"/>
        <v>88509</v>
      </c>
      <c r="U11" s="263">
        <f t="shared" si="0"/>
        <v>14376</v>
      </c>
      <c r="V11" s="263">
        <f t="shared" si="0"/>
        <v>985</v>
      </c>
      <c r="W11" s="263">
        <f t="shared" si="0"/>
        <v>245</v>
      </c>
      <c r="X11" s="263">
        <f t="shared" si="0"/>
        <v>53897</v>
      </c>
      <c r="Y11" s="263">
        <f t="shared" si="0"/>
        <v>5296</v>
      </c>
      <c r="Z11" s="263">
        <f t="shared" si="0"/>
        <v>1242</v>
      </c>
      <c r="AA11" s="263">
        <f t="shared" si="0"/>
        <v>1888</v>
      </c>
      <c r="AD11" s="266">
        <f t="shared" ref="AD11:AD45" si="2">C11</f>
        <v>916700</v>
      </c>
    </row>
    <row r="12" spans="1:32" s="10" customFormat="1" ht="15.95" customHeight="1" x14ac:dyDescent="0.25">
      <c r="A12" s="682"/>
      <c r="B12" s="14" t="s">
        <v>105</v>
      </c>
      <c r="C12" s="321">
        <f>SUM(D12,AA12)</f>
        <v>939668</v>
      </c>
      <c r="D12" s="321">
        <f>SUM(E12:Z12)</f>
        <v>924010</v>
      </c>
      <c r="E12" s="263">
        <f>SUM(E15,E18,E21,E24,E27,E30,E33,E36,E39,E42,E45)</f>
        <v>1462</v>
      </c>
      <c r="F12" s="263">
        <f t="shared" si="1"/>
        <v>973</v>
      </c>
      <c r="G12" s="263">
        <f t="shared" si="1"/>
        <v>31842</v>
      </c>
      <c r="H12" s="263">
        <f t="shared" si="1"/>
        <v>10126</v>
      </c>
      <c r="I12" s="263">
        <f t="shared" si="1"/>
        <v>193470</v>
      </c>
      <c r="J12" s="263">
        <f t="shared" si="1"/>
        <v>62834</v>
      </c>
      <c r="K12" s="263">
        <f t="shared" si="1"/>
        <v>56597</v>
      </c>
      <c r="L12" s="263">
        <f t="shared" si="1"/>
        <v>7291</v>
      </c>
      <c r="M12" s="263">
        <f t="shared" si="1"/>
        <v>34422</v>
      </c>
      <c r="N12" s="263">
        <f t="shared" si="1"/>
        <v>1768</v>
      </c>
      <c r="O12" s="263">
        <f t="shared" si="1"/>
        <v>58893</v>
      </c>
      <c r="P12" s="263">
        <f t="shared" si="1"/>
        <v>25546</v>
      </c>
      <c r="Q12" s="263">
        <f t="shared" si="1"/>
        <v>169542</v>
      </c>
      <c r="R12" s="263">
        <f t="shared" si="1"/>
        <v>37168</v>
      </c>
      <c r="S12" s="263">
        <f t="shared" si="1"/>
        <v>5873</v>
      </c>
      <c r="T12" s="263">
        <f t="shared" si="1"/>
        <v>96190</v>
      </c>
      <c r="U12" s="263">
        <f t="shared" si="0"/>
        <v>13659</v>
      </c>
      <c r="V12" s="263">
        <f t="shared" si="0"/>
        <v>678</v>
      </c>
      <c r="W12" s="263">
        <f t="shared" si="0"/>
        <v>129</v>
      </c>
      <c r="X12" s="263">
        <f t="shared" si="0"/>
        <v>101162</v>
      </c>
      <c r="Y12" s="263">
        <f t="shared" si="0"/>
        <v>11527</v>
      </c>
      <c r="Z12" s="263">
        <f t="shared" si="0"/>
        <v>2858</v>
      </c>
      <c r="AA12" s="263">
        <f t="shared" si="0"/>
        <v>15658</v>
      </c>
      <c r="AD12" s="266">
        <f t="shared" si="2"/>
        <v>939668</v>
      </c>
    </row>
    <row r="13" spans="1:32" s="10" customFormat="1" ht="15.95" customHeight="1" x14ac:dyDescent="0.25">
      <c r="A13" s="708" t="s">
        <v>305</v>
      </c>
      <c r="B13" s="14" t="s">
        <v>103</v>
      </c>
      <c r="C13" s="321">
        <f t="shared" ref="C13:C45" si="3">SUM(D13,AA13)</f>
        <v>138989</v>
      </c>
      <c r="D13" s="321">
        <f>SUM(E13:Z13)</f>
        <v>138987</v>
      </c>
      <c r="E13" s="263">
        <f>SUM(E14:E15)</f>
        <v>0</v>
      </c>
      <c r="F13" s="263">
        <f t="shared" ref="F13:AA13" si="4">SUM(F14:F15)</f>
        <v>0</v>
      </c>
      <c r="G13" s="263">
        <f t="shared" si="4"/>
        <v>0</v>
      </c>
      <c r="H13" s="263">
        <f t="shared" si="4"/>
        <v>0</v>
      </c>
      <c r="I13" s="263">
        <f t="shared" si="4"/>
        <v>0</v>
      </c>
      <c r="J13" s="263">
        <f t="shared" si="4"/>
        <v>32005</v>
      </c>
      <c r="K13" s="263">
        <f t="shared" si="4"/>
        <v>0</v>
      </c>
      <c r="L13" s="263">
        <f t="shared" si="4"/>
        <v>940</v>
      </c>
      <c r="M13" s="263">
        <f t="shared" si="4"/>
        <v>0</v>
      </c>
      <c r="N13" s="263">
        <f t="shared" si="4"/>
        <v>36</v>
      </c>
      <c r="O13" s="263">
        <f t="shared" si="4"/>
        <v>1177</v>
      </c>
      <c r="P13" s="263">
        <f t="shared" si="4"/>
        <v>35664</v>
      </c>
      <c r="Q13" s="263">
        <f t="shared" si="4"/>
        <v>4983</v>
      </c>
      <c r="R13" s="263">
        <f t="shared" si="4"/>
        <v>45727</v>
      </c>
      <c r="S13" s="263">
        <f t="shared" si="4"/>
        <v>5504</v>
      </c>
      <c r="T13" s="263">
        <f t="shared" si="4"/>
        <v>3059</v>
      </c>
      <c r="U13" s="263">
        <f t="shared" si="4"/>
        <v>8216</v>
      </c>
      <c r="V13" s="263">
        <f t="shared" si="4"/>
        <v>0</v>
      </c>
      <c r="W13" s="263">
        <f t="shared" si="4"/>
        <v>0</v>
      </c>
      <c r="X13" s="263">
        <f t="shared" si="4"/>
        <v>190</v>
      </c>
      <c r="Y13" s="263">
        <f t="shared" si="4"/>
        <v>1485</v>
      </c>
      <c r="Z13" s="263">
        <f t="shared" si="4"/>
        <v>1</v>
      </c>
      <c r="AA13" s="263">
        <f t="shared" si="4"/>
        <v>2</v>
      </c>
      <c r="AD13" s="266">
        <f t="shared" si="2"/>
        <v>138989</v>
      </c>
    </row>
    <row r="14" spans="1:32" s="10" customFormat="1" ht="15.95" customHeight="1" x14ac:dyDescent="0.25">
      <c r="A14" s="708"/>
      <c r="B14" s="14" t="s">
        <v>104</v>
      </c>
      <c r="C14" s="321">
        <f t="shared" si="3"/>
        <v>72591</v>
      </c>
      <c r="D14" s="321">
        <f>SUM(E14:Z14)</f>
        <v>72589</v>
      </c>
      <c r="E14" s="264" t="s">
        <v>23</v>
      </c>
      <c r="F14" s="265" t="s">
        <v>23</v>
      </c>
      <c r="G14" s="265" t="s">
        <v>23</v>
      </c>
      <c r="H14" s="265" t="s">
        <v>23</v>
      </c>
      <c r="I14" s="265" t="s">
        <v>23</v>
      </c>
      <c r="J14" s="264">
        <v>16301</v>
      </c>
      <c r="K14" s="265" t="s">
        <v>23</v>
      </c>
      <c r="L14" s="264">
        <v>553</v>
      </c>
      <c r="M14" s="265" t="s">
        <v>23</v>
      </c>
      <c r="N14" s="264">
        <v>10</v>
      </c>
      <c r="O14" s="264">
        <v>644</v>
      </c>
      <c r="P14" s="264">
        <v>18495</v>
      </c>
      <c r="Q14" s="264">
        <v>3137</v>
      </c>
      <c r="R14" s="264">
        <v>25558</v>
      </c>
      <c r="S14" s="264">
        <v>1106</v>
      </c>
      <c r="T14" s="264">
        <v>1671</v>
      </c>
      <c r="U14" s="264">
        <v>4268</v>
      </c>
      <c r="V14" s="264" t="s">
        <v>23</v>
      </c>
      <c r="W14" s="264" t="s">
        <v>23</v>
      </c>
      <c r="X14" s="264">
        <v>102</v>
      </c>
      <c r="Y14" s="264">
        <v>744</v>
      </c>
      <c r="Z14" s="264" t="s">
        <v>23</v>
      </c>
      <c r="AA14" s="264">
        <v>2</v>
      </c>
      <c r="AD14" s="266">
        <f t="shared" si="2"/>
        <v>72591</v>
      </c>
    </row>
    <row r="15" spans="1:32" s="10" customFormat="1" ht="15.95" customHeight="1" x14ac:dyDescent="0.25">
      <c r="A15" s="708"/>
      <c r="B15" s="14" t="s">
        <v>105</v>
      </c>
      <c r="C15" s="321">
        <f t="shared" si="3"/>
        <v>66398</v>
      </c>
      <c r="D15" s="321">
        <f t="shared" ref="D15:D44" si="5">SUM(E15:Z15)</f>
        <v>66398</v>
      </c>
      <c r="E15" s="264" t="s">
        <v>23</v>
      </c>
      <c r="F15" s="264" t="s">
        <v>23</v>
      </c>
      <c r="G15" s="264" t="s">
        <v>23</v>
      </c>
      <c r="H15" s="264" t="s">
        <v>23</v>
      </c>
      <c r="I15" s="264" t="s">
        <v>23</v>
      </c>
      <c r="J15" s="264">
        <v>15704</v>
      </c>
      <c r="K15" s="264" t="s">
        <v>23</v>
      </c>
      <c r="L15" s="264">
        <v>387</v>
      </c>
      <c r="M15" s="264" t="s">
        <v>23</v>
      </c>
      <c r="N15" s="264">
        <v>26</v>
      </c>
      <c r="O15" s="264">
        <v>533</v>
      </c>
      <c r="P15" s="264">
        <v>17169</v>
      </c>
      <c r="Q15" s="264">
        <v>1846</v>
      </c>
      <c r="R15" s="264">
        <v>20169</v>
      </c>
      <c r="S15" s="264">
        <v>4398</v>
      </c>
      <c r="T15" s="264">
        <v>1388</v>
      </c>
      <c r="U15" s="264">
        <v>3948</v>
      </c>
      <c r="V15" s="264" t="s">
        <v>23</v>
      </c>
      <c r="W15" s="264" t="s">
        <v>23</v>
      </c>
      <c r="X15" s="264">
        <v>88</v>
      </c>
      <c r="Y15" s="264">
        <v>741</v>
      </c>
      <c r="Z15" s="264">
        <v>1</v>
      </c>
      <c r="AA15" s="264" t="s">
        <v>23</v>
      </c>
      <c r="AD15" s="266">
        <f t="shared" si="2"/>
        <v>66398</v>
      </c>
    </row>
    <row r="16" spans="1:32" s="10" customFormat="1" ht="15.95" customHeight="1" x14ac:dyDescent="0.25">
      <c r="A16" s="708" t="s">
        <v>350</v>
      </c>
      <c r="B16" s="14" t="s">
        <v>103</v>
      </c>
      <c r="C16" s="321">
        <f t="shared" si="3"/>
        <v>158198</v>
      </c>
      <c r="D16" s="321">
        <f t="shared" si="5"/>
        <v>158195</v>
      </c>
      <c r="E16" s="263">
        <f t="shared" ref="E16:AA16" si="6">SUM(E17:E18)</f>
        <v>0</v>
      </c>
      <c r="F16" s="263">
        <f t="shared" si="6"/>
        <v>42</v>
      </c>
      <c r="G16" s="263">
        <f t="shared" si="6"/>
        <v>1089</v>
      </c>
      <c r="H16" s="263">
        <f t="shared" si="6"/>
        <v>6438</v>
      </c>
      <c r="I16" s="263">
        <f t="shared" si="6"/>
        <v>40166</v>
      </c>
      <c r="J16" s="263">
        <f t="shared" si="6"/>
        <v>70002</v>
      </c>
      <c r="K16" s="263">
        <f t="shared" si="6"/>
        <v>2236</v>
      </c>
      <c r="L16" s="263">
        <f t="shared" si="6"/>
        <v>1933</v>
      </c>
      <c r="M16" s="263">
        <f t="shared" si="6"/>
        <v>3546</v>
      </c>
      <c r="N16" s="263">
        <f t="shared" si="6"/>
        <v>67</v>
      </c>
      <c r="O16" s="263">
        <f t="shared" si="6"/>
        <v>3644</v>
      </c>
      <c r="P16" s="263">
        <f t="shared" si="6"/>
        <v>1876</v>
      </c>
      <c r="Q16" s="263">
        <f t="shared" si="6"/>
        <v>16936</v>
      </c>
      <c r="R16" s="263">
        <f t="shared" si="6"/>
        <v>6279</v>
      </c>
      <c r="S16" s="263">
        <f t="shared" si="6"/>
        <v>1262</v>
      </c>
      <c r="T16" s="263">
        <f t="shared" si="6"/>
        <v>2187</v>
      </c>
      <c r="U16" s="263">
        <f t="shared" si="6"/>
        <v>354</v>
      </c>
      <c r="V16" s="263">
        <f t="shared" si="6"/>
        <v>0</v>
      </c>
      <c r="W16" s="263">
        <f t="shared" si="6"/>
        <v>0</v>
      </c>
      <c r="X16" s="263">
        <f t="shared" si="6"/>
        <v>31</v>
      </c>
      <c r="Y16" s="263">
        <f t="shared" si="6"/>
        <v>100</v>
      </c>
      <c r="Z16" s="263">
        <f t="shared" si="6"/>
        <v>7</v>
      </c>
      <c r="AA16" s="263">
        <f t="shared" si="6"/>
        <v>3</v>
      </c>
      <c r="AD16" s="266">
        <f t="shared" si="2"/>
        <v>158198</v>
      </c>
    </row>
    <row r="17" spans="1:30" s="10" customFormat="1" ht="15.95" customHeight="1" x14ac:dyDescent="0.25">
      <c r="A17" s="708"/>
      <c r="B17" s="14" t="s">
        <v>104</v>
      </c>
      <c r="C17" s="321">
        <f t="shared" si="3"/>
        <v>82146</v>
      </c>
      <c r="D17" s="321">
        <f t="shared" si="5"/>
        <v>82143</v>
      </c>
      <c r="E17" s="264" t="s">
        <v>23</v>
      </c>
      <c r="F17" s="264">
        <v>32</v>
      </c>
      <c r="G17" s="264">
        <v>678</v>
      </c>
      <c r="H17" s="264">
        <v>3939</v>
      </c>
      <c r="I17" s="264">
        <v>17721</v>
      </c>
      <c r="J17" s="264">
        <v>37138</v>
      </c>
      <c r="K17" s="264">
        <v>1477</v>
      </c>
      <c r="L17" s="264">
        <v>1089</v>
      </c>
      <c r="M17" s="264">
        <v>442</v>
      </c>
      <c r="N17" s="264">
        <v>30</v>
      </c>
      <c r="O17" s="264">
        <v>2074</v>
      </c>
      <c r="P17" s="264">
        <v>1046</v>
      </c>
      <c r="Q17" s="264">
        <v>10383</v>
      </c>
      <c r="R17" s="264">
        <v>4154</v>
      </c>
      <c r="S17" s="264">
        <v>356</v>
      </c>
      <c r="T17" s="264">
        <v>1323</v>
      </c>
      <c r="U17" s="264">
        <v>196</v>
      </c>
      <c r="V17" s="264" t="s">
        <v>23</v>
      </c>
      <c r="W17" s="264" t="s">
        <v>23</v>
      </c>
      <c r="X17" s="264">
        <v>14</v>
      </c>
      <c r="Y17" s="264">
        <v>45</v>
      </c>
      <c r="Z17" s="264">
        <v>6</v>
      </c>
      <c r="AA17" s="264">
        <v>3</v>
      </c>
      <c r="AD17" s="266">
        <f t="shared" si="2"/>
        <v>82146</v>
      </c>
    </row>
    <row r="18" spans="1:30" s="10" customFormat="1" ht="15.95" customHeight="1" x14ac:dyDescent="0.25">
      <c r="A18" s="708"/>
      <c r="B18" s="14" t="s">
        <v>105</v>
      </c>
      <c r="C18" s="321">
        <f t="shared" si="3"/>
        <v>76052</v>
      </c>
      <c r="D18" s="321">
        <f t="shared" si="5"/>
        <v>76052</v>
      </c>
      <c r="E18" s="264" t="s">
        <v>23</v>
      </c>
      <c r="F18" s="264">
        <v>10</v>
      </c>
      <c r="G18" s="264">
        <v>411</v>
      </c>
      <c r="H18" s="264">
        <v>2499</v>
      </c>
      <c r="I18" s="264">
        <v>22445</v>
      </c>
      <c r="J18" s="264">
        <v>32864</v>
      </c>
      <c r="K18" s="264">
        <v>759</v>
      </c>
      <c r="L18" s="264">
        <v>844</v>
      </c>
      <c r="M18" s="264">
        <v>3104</v>
      </c>
      <c r="N18" s="264">
        <v>37</v>
      </c>
      <c r="O18" s="264">
        <v>1570</v>
      </c>
      <c r="P18" s="264">
        <v>830</v>
      </c>
      <c r="Q18" s="264">
        <v>6553</v>
      </c>
      <c r="R18" s="264">
        <v>2125</v>
      </c>
      <c r="S18" s="264">
        <v>906</v>
      </c>
      <c r="T18" s="264">
        <v>864</v>
      </c>
      <c r="U18" s="264">
        <v>158</v>
      </c>
      <c r="V18" s="264" t="s">
        <v>23</v>
      </c>
      <c r="W18" s="264" t="s">
        <v>23</v>
      </c>
      <c r="X18" s="264">
        <v>17</v>
      </c>
      <c r="Y18" s="264">
        <v>55</v>
      </c>
      <c r="Z18" s="264">
        <v>1</v>
      </c>
      <c r="AA18" s="264" t="s">
        <v>23</v>
      </c>
      <c r="AD18" s="266">
        <f t="shared" si="2"/>
        <v>76052</v>
      </c>
    </row>
    <row r="19" spans="1:30" s="10" customFormat="1" ht="15.95" customHeight="1" x14ac:dyDescent="0.25">
      <c r="A19" s="708" t="s">
        <v>351</v>
      </c>
      <c r="B19" s="14" t="s">
        <v>103</v>
      </c>
      <c r="C19" s="321">
        <f t="shared" si="3"/>
        <v>158479</v>
      </c>
      <c r="D19" s="321">
        <f t="shared" si="5"/>
        <v>158468</v>
      </c>
      <c r="E19" s="263">
        <f t="shared" ref="E19:AA19" si="7">SUM(E20:E21)</f>
        <v>46</v>
      </c>
      <c r="F19" s="263">
        <f t="shared" si="7"/>
        <v>478</v>
      </c>
      <c r="G19" s="263">
        <f t="shared" si="7"/>
        <v>12984</v>
      </c>
      <c r="H19" s="263">
        <f t="shared" si="7"/>
        <v>4973</v>
      </c>
      <c r="I19" s="263">
        <f t="shared" si="7"/>
        <v>83502</v>
      </c>
      <c r="J19" s="263">
        <f t="shared" si="7"/>
        <v>13824</v>
      </c>
      <c r="K19" s="263">
        <f t="shared" si="7"/>
        <v>3119</v>
      </c>
      <c r="L19" s="263">
        <f t="shared" si="7"/>
        <v>1457</v>
      </c>
      <c r="M19" s="263">
        <f t="shared" si="7"/>
        <v>1574</v>
      </c>
      <c r="N19" s="263">
        <f t="shared" si="7"/>
        <v>46</v>
      </c>
      <c r="O19" s="263">
        <f t="shared" si="7"/>
        <v>6335</v>
      </c>
      <c r="P19" s="263">
        <f t="shared" si="7"/>
        <v>1685</v>
      </c>
      <c r="Q19" s="263">
        <f t="shared" si="7"/>
        <v>17618</v>
      </c>
      <c r="R19" s="263">
        <f t="shared" si="7"/>
        <v>6478</v>
      </c>
      <c r="S19" s="263">
        <f t="shared" si="7"/>
        <v>344</v>
      </c>
      <c r="T19" s="263">
        <f t="shared" si="7"/>
        <v>3235</v>
      </c>
      <c r="U19" s="263">
        <f t="shared" si="7"/>
        <v>572</v>
      </c>
      <c r="V19" s="263">
        <f t="shared" si="7"/>
        <v>0</v>
      </c>
      <c r="W19" s="263">
        <f t="shared" si="7"/>
        <v>0</v>
      </c>
      <c r="X19" s="263">
        <f t="shared" si="7"/>
        <v>104</v>
      </c>
      <c r="Y19" s="263">
        <f t="shared" si="7"/>
        <v>92</v>
      </c>
      <c r="Z19" s="263">
        <f t="shared" si="7"/>
        <v>2</v>
      </c>
      <c r="AA19" s="263">
        <f t="shared" si="7"/>
        <v>11</v>
      </c>
      <c r="AD19" s="266">
        <f t="shared" si="2"/>
        <v>158479</v>
      </c>
    </row>
    <row r="20" spans="1:30" s="10" customFormat="1" ht="15.95" customHeight="1" x14ac:dyDescent="0.25">
      <c r="A20" s="708"/>
      <c r="B20" s="14" t="s">
        <v>104</v>
      </c>
      <c r="C20" s="321">
        <f t="shared" si="3"/>
        <v>81747</v>
      </c>
      <c r="D20" s="321">
        <f t="shared" si="5"/>
        <v>81742</v>
      </c>
      <c r="E20" s="264">
        <v>36</v>
      </c>
      <c r="F20" s="264">
        <v>359</v>
      </c>
      <c r="G20" s="264">
        <v>8241</v>
      </c>
      <c r="H20" s="264">
        <v>2790</v>
      </c>
      <c r="I20" s="264">
        <v>37611</v>
      </c>
      <c r="J20" s="264">
        <v>8787</v>
      </c>
      <c r="K20" s="264">
        <v>1810</v>
      </c>
      <c r="L20" s="264">
        <v>854</v>
      </c>
      <c r="M20" s="264">
        <v>179</v>
      </c>
      <c r="N20" s="264">
        <v>14</v>
      </c>
      <c r="O20" s="264">
        <v>3308</v>
      </c>
      <c r="P20" s="264">
        <v>932</v>
      </c>
      <c r="Q20" s="264">
        <v>10259</v>
      </c>
      <c r="R20" s="264">
        <v>4130</v>
      </c>
      <c r="S20" s="264">
        <v>113</v>
      </c>
      <c r="T20" s="264">
        <v>1953</v>
      </c>
      <c r="U20" s="264">
        <v>284</v>
      </c>
      <c r="V20" s="264" t="s">
        <v>23</v>
      </c>
      <c r="W20" s="264" t="s">
        <v>23</v>
      </c>
      <c r="X20" s="264">
        <v>32</v>
      </c>
      <c r="Y20" s="264">
        <v>49</v>
      </c>
      <c r="Z20" s="264">
        <v>1</v>
      </c>
      <c r="AA20" s="264">
        <v>5</v>
      </c>
      <c r="AD20" s="266">
        <f t="shared" si="2"/>
        <v>81747</v>
      </c>
    </row>
    <row r="21" spans="1:30" s="10" customFormat="1" ht="15.95" customHeight="1" x14ac:dyDescent="0.25">
      <c r="A21" s="708"/>
      <c r="B21" s="14" t="s">
        <v>105</v>
      </c>
      <c r="C21" s="321">
        <f t="shared" si="3"/>
        <v>76732</v>
      </c>
      <c r="D21" s="321">
        <f t="shared" si="5"/>
        <v>76726</v>
      </c>
      <c r="E21" s="264">
        <v>10</v>
      </c>
      <c r="F21" s="264">
        <v>119</v>
      </c>
      <c r="G21" s="264">
        <v>4743</v>
      </c>
      <c r="H21" s="264">
        <v>2183</v>
      </c>
      <c r="I21" s="264">
        <v>45891</v>
      </c>
      <c r="J21" s="264">
        <v>5037</v>
      </c>
      <c r="K21" s="264">
        <v>1309</v>
      </c>
      <c r="L21" s="264">
        <v>603</v>
      </c>
      <c r="M21" s="264">
        <v>1395</v>
      </c>
      <c r="N21" s="264">
        <v>32</v>
      </c>
      <c r="O21" s="264">
        <v>3027</v>
      </c>
      <c r="P21" s="264">
        <v>753</v>
      </c>
      <c r="Q21" s="264">
        <v>7359</v>
      </c>
      <c r="R21" s="264">
        <v>2348</v>
      </c>
      <c r="S21" s="264">
        <v>231</v>
      </c>
      <c r="T21" s="264">
        <v>1282</v>
      </c>
      <c r="U21" s="264">
        <v>288</v>
      </c>
      <c r="V21" s="264" t="s">
        <v>23</v>
      </c>
      <c r="W21" s="264" t="s">
        <v>23</v>
      </c>
      <c r="X21" s="264">
        <v>72</v>
      </c>
      <c r="Y21" s="264">
        <v>43</v>
      </c>
      <c r="Z21" s="264">
        <v>1</v>
      </c>
      <c r="AA21" s="264">
        <v>6</v>
      </c>
      <c r="AD21" s="266">
        <f t="shared" si="2"/>
        <v>76732</v>
      </c>
    </row>
    <row r="22" spans="1:30" s="10" customFormat="1" ht="15.95" customHeight="1" x14ac:dyDescent="0.25">
      <c r="A22" s="708" t="s">
        <v>352</v>
      </c>
      <c r="B22" s="14" t="s">
        <v>103</v>
      </c>
      <c r="C22" s="321">
        <f t="shared" si="3"/>
        <v>168211</v>
      </c>
      <c r="D22" s="321">
        <f t="shared" si="5"/>
        <v>168190</v>
      </c>
      <c r="E22" s="263">
        <f t="shared" ref="E22:AA22" si="8">SUM(E23:E24)</f>
        <v>583</v>
      </c>
      <c r="F22" s="263">
        <f t="shared" si="8"/>
        <v>623</v>
      </c>
      <c r="G22" s="263">
        <f t="shared" si="8"/>
        <v>17233</v>
      </c>
      <c r="H22" s="263">
        <f t="shared" si="8"/>
        <v>3225</v>
      </c>
      <c r="I22" s="263">
        <f t="shared" si="8"/>
        <v>72734</v>
      </c>
      <c r="J22" s="263">
        <f t="shared" si="8"/>
        <v>7494</v>
      </c>
      <c r="K22" s="263">
        <f t="shared" si="8"/>
        <v>7736</v>
      </c>
      <c r="L22" s="263">
        <f t="shared" si="8"/>
        <v>2951</v>
      </c>
      <c r="M22" s="263">
        <f t="shared" si="8"/>
        <v>2693</v>
      </c>
      <c r="N22" s="263">
        <f t="shared" si="8"/>
        <v>121</v>
      </c>
      <c r="O22" s="263">
        <f t="shared" si="8"/>
        <v>8003</v>
      </c>
      <c r="P22" s="263">
        <f t="shared" si="8"/>
        <v>2023</v>
      </c>
      <c r="Q22" s="263">
        <f t="shared" si="8"/>
        <v>26385</v>
      </c>
      <c r="R22" s="263">
        <f t="shared" si="8"/>
        <v>7760</v>
      </c>
      <c r="S22" s="263">
        <f t="shared" si="8"/>
        <v>422</v>
      </c>
      <c r="T22" s="263">
        <f t="shared" si="8"/>
        <v>6011</v>
      </c>
      <c r="U22" s="263">
        <f t="shared" si="8"/>
        <v>1219</v>
      </c>
      <c r="V22" s="263">
        <f t="shared" si="8"/>
        <v>0</v>
      </c>
      <c r="W22" s="263">
        <f t="shared" si="8"/>
        <v>0</v>
      </c>
      <c r="X22" s="263">
        <f t="shared" si="8"/>
        <v>713</v>
      </c>
      <c r="Y22" s="263">
        <f t="shared" si="8"/>
        <v>252</v>
      </c>
      <c r="Z22" s="263">
        <f t="shared" si="8"/>
        <v>9</v>
      </c>
      <c r="AA22" s="263">
        <f t="shared" si="8"/>
        <v>21</v>
      </c>
      <c r="AD22" s="266">
        <f t="shared" si="2"/>
        <v>168211</v>
      </c>
    </row>
    <row r="23" spans="1:30" s="10" customFormat="1" ht="15.95" customHeight="1" x14ac:dyDescent="0.25">
      <c r="A23" s="708"/>
      <c r="B23" s="14" t="s">
        <v>104</v>
      </c>
      <c r="C23" s="321">
        <f t="shared" si="3"/>
        <v>83892</v>
      </c>
      <c r="D23" s="321">
        <f t="shared" si="5"/>
        <v>83883</v>
      </c>
      <c r="E23" s="322">
        <v>437</v>
      </c>
      <c r="F23" s="322">
        <v>431</v>
      </c>
      <c r="G23" s="264">
        <v>10451</v>
      </c>
      <c r="H23" s="264">
        <v>1746</v>
      </c>
      <c r="I23" s="264">
        <v>32903</v>
      </c>
      <c r="J23" s="264">
        <v>4596</v>
      </c>
      <c r="K23" s="264">
        <v>3416</v>
      </c>
      <c r="L23" s="264">
        <v>1753</v>
      </c>
      <c r="M23" s="264">
        <v>739</v>
      </c>
      <c r="N23" s="264">
        <v>51</v>
      </c>
      <c r="O23" s="264">
        <v>3856</v>
      </c>
      <c r="P23" s="264">
        <v>1053</v>
      </c>
      <c r="Q23" s="264">
        <v>14168</v>
      </c>
      <c r="R23" s="264">
        <v>4653</v>
      </c>
      <c r="S23" s="264">
        <v>203</v>
      </c>
      <c r="T23" s="264">
        <v>2790</v>
      </c>
      <c r="U23" s="264">
        <v>539</v>
      </c>
      <c r="V23" s="264" t="s">
        <v>23</v>
      </c>
      <c r="W23" s="264" t="s">
        <v>23</v>
      </c>
      <c r="X23" s="264">
        <v>56</v>
      </c>
      <c r="Y23" s="264">
        <v>41</v>
      </c>
      <c r="Z23" s="264">
        <v>1</v>
      </c>
      <c r="AA23" s="264">
        <v>9</v>
      </c>
      <c r="AD23" s="266">
        <f t="shared" si="2"/>
        <v>83892</v>
      </c>
    </row>
    <row r="24" spans="1:30" s="10" customFormat="1" ht="15.95" customHeight="1" x14ac:dyDescent="0.25">
      <c r="A24" s="708"/>
      <c r="B24" s="14" t="s">
        <v>105</v>
      </c>
      <c r="C24" s="321">
        <f t="shared" si="3"/>
        <v>84319</v>
      </c>
      <c r="D24" s="321">
        <f t="shared" si="5"/>
        <v>84307</v>
      </c>
      <c r="E24" s="322">
        <v>146</v>
      </c>
      <c r="F24" s="322">
        <v>192</v>
      </c>
      <c r="G24" s="264">
        <v>6782</v>
      </c>
      <c r="H24" s="264">
        <v>1479</v>
      </c>
      <c r="I24" s="264">
        <v>39831</v>
      </c>
      <c r="J24" s="264">
        <v>2898</v>
      </c>
      <c r="K24" s="264">
        <v>4320</v>
      </c>
      <c r="L24" s="264">
        <v>1198</v>
      </c>
      <c r="M24" s="264">
        <v>1954</v>
      </c>
      <c r="N24" s="264">
        <v>70</v>
      </c>
      <c r="O24" s="264">
        <v>4147</v>
      </c>
      <c r="P24" s="264">
        <v>970</v>
      </c>
      <c r="Q24" s="264">
        <v>12217</v>
      </c>
      <c r="R24" s="264">
        <v>3107</v>
      </c>
      <c r="S24" s="264">
        <v>219</v>
      </c>
      <c r="T24" s="264">
        <v>3221</v>
      </c>
      <c r="U24" s="264">
        <v>680</v>
      </c>
      <c r="V24" s="264" t="s">
        <v>23</v>
      </c>
      <c r="W24" s="264" t="s">
        <v>23</v>
      </c>
      <c r="X24" s="264">
        <v>657</v>
      </c>
      <c r="Y24" s="264">
        <v>211</v>
      </c>
      <c r="Z24" s="264">
        <v>8</v>
      </c>
      <c r="AA24" s="264">
        <v>12</v>
      </c>
      <c r="AD24" s="266">
        <f t="shared" si="2"/>
        <v>84319</v>
      </c>
    </row>
    <row r="25" spans="1:30" s="10" customFormat="1" ht="15.95" customHeight="1" x14ac:dyDescent="0.25">
      <c r="A25" s="708" t="s">
        <v>306</v>
      </c>
      <c r="B25" s="14" t="s">
        <v>103</v>
      </c>
      <c r="C25" s="321">
        <f t="shared" si="3"/>
        <v>202008</v>
      </c>
      <c r="D25" s="321">
        <f t="shared" si="5"/>
        <v>201945</v>
      </c>
      <c r="E25" s="321">
        <f t="shared" ref="E25:AA25" si="9">SUM(E26:E27)</f>
        <v>1221</v>
      </c>
      <c r="F25" s="321">
        <f t="shared" si="9"/>
        <v>655</v>
      </c>
      <c r="G25" s="263">
        <f t="shared" si="9"/>
        <v>16552</v>
      </c>
      <c r="H25" s="263">
        <f t="shared" si="9"/>
        <v>3299</v>
      </c>
      <c r="I25" s="263">
        <f t="shared" si="9"/>
        <v>59414</v>
      </c>
      <c r="J25" s="263">
        <f t="shared" si="9"/>
        <v>5445</v>
      </c>
      <c r="K25" s="263">
        <f t="shared" si="9"/>
        <v>23521</v>
      </c>
      <c r="L25" s="263">
        <f t="shared" si="9"/>
        <v>3836</v>
      </c>
      <c r="M25" s="263">
        <f t="shared" si="9"/>
        <v>6887</v>
      </c>
      <c r="N25" s="263">
        <f t="shared" si="9"/>
        <v>1443</v>
      </c>
      <c r="O25" s="263">
        <f t="shared" si="9"/>
        <v>9340</v>
      </c>
      <c r="P25" s="263">
        <f t="shared" si="9"/>
        <v>2349</v>
      </c>
      <c r="Q25" s="263">
        <f t="shared" si="9"/>
        <v>46027</v>
      </c>
      <c r="R25" s="263">
        <f t="shared" si="9"/>
        <v>5719</v>
      </c>
      <c r="S25" s="263">
        <f t="shared" si="9"/>
        <v>123</v>
      </c>
      <c r="T25" s="263">
        <f t="shared" si="9"/>
        <v>12318</v>
      </c>
      <c r="U25" s="263">
        <f t="shared" si="9"/>
        <v>1574</v>
      </c>
      <c r="V25" s="263">
        <f t="shared" si="9"/>
        <v>0</v>
      </c>
      <c r="W25" s="263">
        <f t="shared" si="9"/>
        <v>0</v>
      </c>
      <c r="X25" s="263">
        <f t="shared" si="9"/>
        <v>1450</v>
      </c>
      <c r="Y25" s="263">
        <f t="shared" si="9"/>
        <v>723</v>
      </c>
      <c r="Z25" s="263">
        <f t="shared" si="9"/>
        <v>49</v>
      </c>
      <c r="AA25" s="263">
        <f t="shared" si="9"/>
        <v>63</v>
      </c>
      <c r="AD25" s="266">
        <f t="shared" si="2"/>
        <v>202008</v>
      </c>
    </row>
    <row r="26" spans="1:30" s="10" customFormat="1" ht="15.95" customHeight="1" x14ac:dyDescent="0.25">
      <c r="A26" s="708"/>
      <c r="B26" s="14" t="s">
        <v>104</v>
      </c>
      <c r="C26" s="321">
        <f t="shared" si="3"/>
        <v>99141</v>
      </c>
      <c r="D26" s="321">
        <f t="shared" si="5"/>
        <v>99118</v>
      </c>
      <c r="E26" s="322">
        <v>911</v>
      </c>
      <c r="F26" s="322">
        <v>466</v>
      </c>
      <c r="G26" s="264">
        <v>10105</v>
      </c>
      <c r="H26" s="264">
        <v>1887</v>
      </c>
      <c r="I26" s="264">
        <v>27856</v>
      </c>
      <c r="J26" s="264">
        <v>3089</v>
      </c>
      <c r="K26" s="264">
        <v>9239</v>
      </c>
      <c r="L26" s="264">
        <v>2069</v>
      </c>
      <c r="M26" s="264">
        <v>3205</v>
      </c>
      <c r="N26" s="264">
        <v>825</v>
      </c>
      <c r="O26" s="264">
        <v>3716</v>
      </c>
      <c r="P26" s="264">
        <v>1301</v>
      </c>
      <c r="Q26" s="264">
        <v>23733</v>
      </c>
      <c r="R26" s="264">
        <v>3537</v>
      </c>
      <c r="S26" s="264">
        <v>77</v>
      </c>
      <c r="T26" s="264">
        <v>5965</v>
      </c>
      <c r="U26" s="264">
        <v>754</v>
      </c>
      <c r="V26" s="264" t="s">
        <v>23</v>
      </c>
      <c r="W26" s="264" t="s">
        <v>23</v>
      </c>
      <c r="X26" s="264">
        <v>172</v>
      </c>
      <c r="Y26" s="264">
        <v>201</v>
      </c>
      <c r="Z26" s="264">
        <v>10</v>
      </c>
      <c r="AA26" s="264">
        <v>23</v>
      </c>
      <c r="AD26" s="266">
        <f>C26</f>
        <v>99141</v>
      </c>
    </row>
    <row r="27" spans="1:30" s="10" customFormat="1" ht="15.95" customHeight="1" x14ac:dyDescent="0.25">
      <c r="A27" s="708"/>
      <c r="B27" s="14" t="s">
        <v>105</v>
      </c>
      <c r="C27" s="321">
        <f t="shared" si="3"/>
        <v>102867</v>
      </c>
      <c r="D27" s="321">
        <f t="shared" si="5"/>
        <v>102827</v>
      </c>
      <c r="E27" s="322">
        <v>310</v>
      </c>
      <c r="F27" s="322">
        <v>189</v>
      </c>
      <c r="G27" s="264">
        <v>6447</v>
      </c>
      <c r="H27" s="265">
        <v>1412</v>
      </c>
      <c r="I27" s="265">
        <v>31558</v>
      </c>
      <c r="J27" s="265">
        <v>2356</v>
      </c>
      <c r="K27" s="265">
        <v>14282</v>
      </c>
      <c r="L27" s="264">
        <v>1767</v>
      </c>
      <c r="M27" s="265">
        <v>3682</v>
      </c>
      <c r="N27" s="264">
        <v>618</v>
      </c>
      <c r="O27" s="265">
        <v>5624</v>
      </c>
      <c r="P27" s="264">
        <v>1048</v>
      </c>
      <c r="Q27" s="264">
        <v>22294</v>
      </c>
      <c r="R27" s="264">
        <v>2182</v>
      </c>
      <c r="S27" s="264">
        <v>46</v>
      </c>
      <c r="T27" s="264">
        <v>6353</v>
      </c>
      <c r="U27" s="264">
        <v>820</v>
      </c>
      <c r="V27" s="264" t="s">
        <v>23</v>
      </c>
      <c r="W27" s="264" t="s">
        <v>23</v>
      </c>
      <c r="X27" s="264">
        <v>1278</v>
      </c>
      <c r="Y27" s="264">
        <v>522</v>
      </c>
      <c r="Z27" s="264">
        <v>39</v>
      </c>
      <c r="AA27" s="264">
        <v>40</v>
      </c>
      <c r="AD27" s="266">
        <f t="shared" si="2"/>
        <v>102867</v>
      </c>
    </row>
    <row r="28" spans="1:30" s="10" customFormat="1" ht="15.95" customHeight="1" x14ac:dyDescent="0.25">
      <c r="A28" s="708" t="s">
        <v>353</v>
      </c>
      <c r="B28" s="14" t="s">
        <v>103</v>
      </c>
      <c r="C28" s="321">
        <f t="shared" si="3"/>
        <v>179184</v>
      </c>
      <c r="D28" s="321">
        <f t="shared" si="5"/>
        <v>179100</v>
      </c>
      <c r="E28" s="321">
        <f t="shared" ref="E28:AA28" si="10">SUM(E29:E30)</f>
        <v>970</v>
      </c>
      <c r="F28" s="321">
        <f t="shared" si="10"/>
        <v>573</v>
      </c>
      <c r="G28" s="263">
        <f t="shared" si="10"/>
        <v>13524</v>
      </c>
      <c r="H28" s="263">
        <f t="shared" si="10"/>
        <v>2483</v>
      </c>
      <c r="I28" s="263">
        <f t="shared" si="10"/>
        <v>37738</v>
      </c>
      <c r="J28" s="263">
        <f t="shared" si="10"/>
        <v>2285</v>
      </c>
      <c r="K28" s="263">
        <f t="shared" si="10"/>
        <v>25059</v>
      </c>
      <c r="L28" s="263">
        <f t="shared" si="10"/>
        <v>1814</v>
      </c>
      <c r="M28" s="263">
        <f t="shared" si="10"/>
        <v>11851</v>
      </c>
      <c r="N28" s="263">
        <f t="shared" si="10"/>
        <v>655</v>
      </c>
      <c r="O28" s="263">
        <f t="shared" si="10"/>
        <v>13770</v>
      </c>
      <c r="P28" s="263">
        <f t="shared" si="10"/>
        <v>2048</v>
      </c>
      <c r="Q28" s="263">
        <f t="shared" si="10"/>
        <v>44260</v>
      </c>
      <c r="R28" s="263">
        <f t="shared" si="10"/>
        <v>3693</v>
      </c>
      <c r="S28" s="263">
        <f t="shared" si="10"/>
        <v>86</v>
      </c>
      <c r="T28" s="263">
        <f t="shared" si="10"/>
        <v>14369</v>
      </c>
      <c r="U28" s="263">
        <f t="shared" si="10"/>
        <v>2020</v>
      </c>
      <c r="V28" s="263">
        <f t="shared" si="10"/>
        <v>0</v>
      </c>
      <c r="W28" s="263">
        <f t="shared" si="10"/>
        <v>0</v>
      </c>
      <c r="X28" s="263">
        <f t="shared" si="10"/>
        <v>1263</v>
      </c>
      <c r="Y28" s="263">
        <f t="shared" si="10"/>
        <v>594</v>
      </c>
      <c r="Z28" s="263">
        <f t="shared" si="10"/>
        <v>45</v>
      </c>
      <c r="AA28" s="263">
        <f t="shared" si="10"/>
        <v>84</v>
      </c>
      <c r="AD28" s="266">
        <f t="shared" si="2"/>
        <v>179184</v>
      </c>
    </row>
    <row r="29" spans="1:30" s="10" customFormat="1" ht="15.95" customHeight="1" x14ac:dyDescent="0.25">
      <c r="A29" s="708"/>
      <c r="B29" s="14" t="s">
        <v>104</v>
      </c>
      <c r="C29" s="321">
        <f t="shared" si="3"/>
        <v>88299</v>
      </c>
      <c r="D29" s="321">
        <f t="shared" si="5"/>
        <v>88278</v>
      </c>
      <c r="E29" s="322">
        <v>697</v>
      </c>
      <c r="F29" s="322">
        <v>413</v>
      </c>
      <c r="G29" s="264">
        <v>8125</v>
      </c>
      <c r="H29" s="264">
        <v>1424</v>
      </c>
      <c r="I29" s="264">
        <v>18639</v>
      </c>
      <c r="J29" s="264">
        <v>1176</v>
      </c>
      <c r="K29" s="264">
        <v>10704</v>
      </c>
      <c r="L29" s="264">
        <v>1012</v>
      </c>
      <c r="M29" s="264">
        <v>6242</v>
      </c>
      <c r="N29" s="264">
        <v>453</v>
      </c>
      <c r="O29" s="264">
        <v>6090</v>
      </c>
      <c r="P29" s="264">
        <v>1199</v>
      </c>
      <c r="Q29" s="264">
        <v>20977</v>
      </c>
      <c r="R29" s="264">
        <v>2428</v>
      </c>
      <c r="S29" s="264">
        <v>56</v>
      </c>
      <c r="T29" s="264">
        <v>7154</v>
      </c>
      <c r="U29" s="264">
        <v>1038</v>
      </c>
      <c r="V29" s="264" t="s">
        <v>23</v>
      </c>
      <c r="W29" s="264" t="s">
        <v>23</v>
      </c>
      <c r="X29" s="264">
        <v>238</v>
      </c>
      <c r="Y29" s="264">
        <v>203</v>
      </c>
      <c r="Z29" s="264">
        <v>10</v>
      </c>
      <c r="AA29" s="264">
        <v>21</v>
      </c>
      <c r="AD29" s="266">
        <f t="shared" si="2"/>
        <v>88299</v>
      </c>
    </row>
    <row r="30" spans="1:30" s="10" customFormat="1" ht="15.95" customHeight="1" x14ac:dyDescent="0.25">
      <c r="A30" s="708"/>
      <c r="B30" s="14" t="s">
        <v>105</v>
      </c>
      <c r="C30" s="321">
        <f t="shared" si="3"/>
        <v>90885</v>
      </c>
      <c r="D30" s="321">
        <f t="shared" si="5"/>
        <v>90822</v>
      </c>
      <c r="E30" s="322">
        <v>273</v>
      </c>
      <c r="F30" s="322">
        <v>160</v>
      </c>
      <c r="G30" s="264">
        <v>5399</v>
      </c>
      <c r="H30" s="264">
        <v>1059</v>
      </c>
      <c r="I30" s="264">
        <v>19099</v>
      </c>
      <c r="J30" s="264">
        <v>1109</v>
      </c>
      <c r="K30" s="264">
        <v>14355</v>
      </c>
      <c r="L30" s="264">
        <v>802</v>
      </c>
      <c r="M30" s="264">
        <v>5609</v>
      </c>
      <c r="N30" s="264">
        <v>202</v>
      </c>
      <c r="O30" s="264">
        <v>7680</v>
      </c>
      <c r="P30" s="264">
        <v>849</v>
      </c>
      <c r="Q30" s="264">
        <v>23283</v>
      </c>
      <c r="R30" s="264">
        <v>1265</v>
      </c>
      <c r="S30" s="264">
        <v>30</v>
      </c>
      <c r="T30" s="264">
        <v>7215</v>
      </c>
      <c r="U30" s="264">
        <v>982</v>
      </c>
      <c r="V30" s="264" t="s">
        <v>23</v>
      </c>
      <c r="W30" s="264" t="s">
        <v>23</v>
      </c>
      <c r="X30" s="264">
        <v>1025</v>
      </c>
      <c r="Y30" s="264">
        <v>391</v>
      </c>
      <c r="Z30" s="264">
        <v>35</v>
      </c>
      <c r="AA30" s="264">
        <v>63</v>
      </c>
      <c r="AD30" s="266">
        <f t="shared" si="2"/>
        <v>90885</v>
      </c>
    </row>
    <row r="31" spans="1:30" s="10" customFormat="1" ht="15.95" customHeight="1" x14ac:dyDescent="0.25">
      <c r="A31" s="708" t="s">
        <v>307</v>
      </c>
      <c r="B31" s="14" t="s">
        <v>103</v>
      </c>
      <c r="C31" s="321">
        <f t="shared" si="3"/>
        <v>170852</v>
      </c>
      <c r="D31" s="321">
        <f t="shared" si="5"/>
        <v>170735</v>
      </c>
      <c r="E31" s="321">
        <f t="shared" ref="E31:AA31" si="11">SUM(E32:E33)</f>
        <v>924</v>
      </c>
      <c r="F31" s="321">
        <f t="shared" si="11"/>
        <v>525</v>
      </c>
      <c r="G31" s="263">
        <f t="shared" si="11"/>
        <v>10004</v>
      </c>
      <c r="H31" s="263">
        <f t="shared" si="11"/>
        <v>1830</v>
      </c>
      <c r="I31" s="263">
        <f t="shared" si="11"/>
        <v>25188</v>
      </c>
      <c r="J31" s="263">
        <f t="shared" si="11"/>
        <v>1648</v>
      </c>
      <c r="K31" s="263">
        <f t="shared" si="11"/>
        <v>19322</v>
      </c>
      <c r="L31" s="263">
        <f t="shared" si="11"/>
        <v>1214</v>
      </c>
      <c r="M31" s="263">
        <f t="shared" si="11"/>
        <v>13535</v>
      </c>
      <c r="N31" s="263">
        <f t="shared" si="11"/>
        <v>616</v>
      </c>
      <c r="O31" s="263">
        <f t="shared" si="11"/>
        <v>16936</v>
      </c>
      <c r="P31" s="263">
        <f t="shared" si="11"/>
        <v>2138</v>
      </c>
      <c r="Q31" s="263">
        <f t="shared" si="11"/>
        <v>49835</v>
      </c>
      <c r="R31" s="263">
        <f t="shared" si="11"/>
        <v>3505</v>
      </c>
      <c r="S31" s="263">
        <f t="shared" si="11"/>
        <v>63</v>
      </c>
      <c r="T31" s="263">
        <f t="shared" si="11"/>
        <v>19100</v>
      </c>
      <c r="U31" s="263">
        <f t="shared" si="11"/>
        <v>2115</v>
      </c>
      <c r="V31" s="263">
        <f t="shared" si="11"/>
        <v>0</v>
      </c>
      <c r="W31" s="263">
        <f t="shared" si="11"/>
        <v>0</v>
      </c>
      <c r="X31" s="263">
        <f t="shared" si="11"/>
        <v>1644</v>
      </c>
      <c r="Y31" s="263">
        <f t="shared" si="11"/>
        <v>517</v>
      </c>
      <c r="Z31" s="263">
        <f t="shared" si="11"/>
        <v>76</v>
      </c>
      <c r="AA31" s="263">
        <f t="shared" si="11"/>
        <v>117</v>
      </c>
      <c r="AD31" s="266">
        <f t="shared" si="2"/>
        <v>170852</v>
      </c>
    </row>
    <row r="32" spans="1:30" s="10" customFormat="1" ht="15.95" customHeight="1" x14ac:dyDescent="0.25">
      <c r="A32" s="708"/>
      <c r="B32" s="14" t="s">
        <v>104</v>
      </c>
      <c r="C32" s="321">
        <f t="shared" si="3"/>
        <v>83665</v>
      </c>
      <c r="D32" s="321">
        <f t="shared" si="5"/>
        <v>83626</v>
      </c>
      <c r="E32" s="322">
        <v>651</v>
      </c>
      <c r="F32" s="322">
        <v>361</v>
      </c>
      <c r="G32" s="264">
        <v>6173</v>
      </c>
      <c r="H32" s="264">
        <v>1082</v>
      </c>
      <c r="I32" s="264">
        <v>12379</v>
      </c>
      <c r="J32" s="264">
        <v>738</v>
      </c>
      <c r="K32" s="264">
        <v>9347</v>
      </c>
      <c r="L32" s="264">
        <v>605</v>
      </c>
      <c r="M32" s="264">
        <v>7402</v>
      </c>
      <c r="N32" s="264">
        <v>412</v>
      </c>
      <c r="O32" s="264">
        <v>7297</v>
      </c>
      <c r="P32" s="264">
        <v>1216</v>
      </c>
      <c r="Q32" s="264">
        <v>23078</v>
      </c>
      <c r="R32" s="264">
        <v>2082</v>
      </c>
      <c r="S32" s="264">
        <v>44</v>
      </c>
      <c r="T32" s="264">
        <v>9160</v>
      </c>
      <c r="U32" s="264">
        <v>1024</v>
      </c>
      <c r="V32" s="264" t="s">
        <v>23</v>
      </c>
      <c r="W32" s="264" t="s">
        <v>23</v>
      </c>
      <c r="X32" s="264">
        <v>395</v>
      </c>
      <c r="Y32" s="264">
        <v>163</v>
      </c>
      <c r="Z32" s="264">
        <v>17</v>
      </c>
      <c r="AA32" s="264">
        <v>39</v>
      </c>
      <c r="AD32" s="266">
        <f t="shared" si="2"/>
        <v>83665</v>
      </c>
    </row>
    <row r="33" spans="1:30" s="10" customFormat="1" ht="15.95" customHeight="1" x14ac:dyDescent="0.25">
      <c r="A33" s="708"/>
      <c r="B33" s="14" t="s">
        <v>105</v>
      </c>
      <c r="C33" s="321">
        <f t="shared" si="3"/>
        <v>87187</v>
      </c>
      <c r="D33" s="321">
        <f t="shared" si="5"/>
        <v>87109</v>
      </c>
      <c r="E33" s="322">
        <v>273</v>
      </c>
      <c r="F33" s="322">
        <v>164</v>
      </c>
      <c r="G33" s="264">
        <v>3831</v>
      </c>
      <c r="H33" s="264">
        <v>748</v>
      </c>
      <c r="I33" s="264">
        <v>12809</v>
      </c>
      <c r="J33" s="264">
        <v>910</v>
      </c>
      <c r="K33" s="264">
        <v>9975</v>
      </c>
      <c r="L33" s="264">
        <v>609</v>
      </c>
      <c r="M33" s="264">
        <v>6133</v>
      </c>
      <c r="N33" s="264">
        <v>204</v>
      </c>
      <c r="O33" s="264">
        <v>9639</v>
      </c>
      <c r="P33" s="264">
        <v>922</v>
      </c>
      <c r="Q33" s="264">
        <v>26757</v>
      </c>
      <c r="R33" s="264">
        <v>1423</v>
      </c>
      <c r="S33" s="264">
        <v>19</v>
      </c>
      <c r="T33" s="264">
        <v>9940</v>
      </c>
      <c r="U33" s="264">
        <v>1091</v>
      </c>
      <c r="V33" s="264" t="s">
        <v>23</v>
      </c>
      <c r="W33" s="264" t="s">
        <v>23</v>
      </c>
      <c r="X33" s="264">
        <v>1249</v>
      </c>
      <c r="Y33" s="264">
        <v>354</v>
      </c>
      <c r="Z33" s="264">
        <v>59</v>
      </c>
      <c r="AA33" s="264">
        <v>78</v>
      </c>
      <c r="AD33" s="266">
        <f t="shared" si="2"/>
        <v>87187</v>
      </c>
    </row>
    <row r="34" spans="1:30" s="10" customFormat="1" ht="15.95" customHeight="1" x14ac:dyDescent="0.25">
      <c r="A34" s="708" t="s">
        <v>308</v>
      </c>
      <c r="B34" s="14" t="s">
        <v>103</v>
      </c>
      <c r="C34" s="321">
        <f t="shared" si="3"/>
        <v>166021</v>
      </c>
      <c r="D34" s="321">
        <f t="shared" si="5"/>
        <v>165844</v>
      </c>
      <c r="E34" s="321">
        <f t="shared" ref="E34:AA34" si="12">SUM(E35:E36)</f>
        <v>851</v>
      </c>
      <c r="F34" s="321">
        <f t="shared" si="12"/>
        <v>365</v>
      </c>
      <c r="G34" s="263">
        <f t="shared" si="12"/>
        <v>6727</v>
      </c>
      <c r="H34" s="263">
        <f t="shared" si="12"/>
        <v>1034</v>
      </c>
      <c r="I34" s="263">
        <f t="shared" si="12"/>
        <v>18011</v>
      </c>
      <c r="J34" s="263">
        <f t="shared" si="12"/>
        <v>1379</v>
      </c>
      <c r="K34" s="263">
        <f t="shared" si="12"/>
        <v>12306</v>
      </c>
      <c r="L34" s="263">
        <f t="shared" si="12"/>
        <v>906</v>
      </c>
      <c r="M34" s="263">
        <f t="shared" si="12"/>
        <v>13048</v>
      </c>
      <c r="N34" s="263">
        <f t="shared" si="12"/>
        <v>641</v>
      </c>
      <c r="O34" s="263">
        <f t="shared" si="12"/>
        <v>17229</v>
      </c>
      <c r="P34" s="263">
        <f t="shared" si="12"/>
        <v>2219</v>
      </c>
      <c r="Q34" s="263">
        <f t="shared" si="12"/>
        <v>49129</v>
      </c>
      <c r="R34" s="263">
        <f t="shared" si="12"/>
        <v>3582</v>
      </c>
      <c r="S34" s="263">
        <f t="shared" si="12"/>
        <v>49</v>
      </c>
      <c r="T34" s="263">
        <f t="shared" si="12"/>
        <v>30845</v>
      </c>
      <c r="U34" s="263">
        <f t="shared" si="12"/>
        <v>2384</v>
      </c>
      <c r="V34" s="263">
        <f t="shared" si="12"/>
        <v>1</v>
      </c>
      <c r="W34" s="263">
        <f t="shared" si="12"/>
        <v>0</v>
      </c>
      <c r="X34" s="263">
        <f t="shared" si="12"/>
        <v>4405</v>
      </c>
      <c r="Y34" s="263">
        <f t="shared" si="12"/>
        <v>645</v>
      </c>
      <c r="Z34" s="263">
        <f t="shared" si="12"/>
        <v>88</v>
      </c>
      <c r="AA34" s="263">
        <f t="shared" si="12"/>
        <v>177</v>
      </c>
      <c r="AD34" s="266">
        <f t="shared" si="2"/>
        <v>166021</v>
      </c>
    </row>
    <row r="35" spans="1:30" s="10" customFormat="1" ht="15.95" customHeight="1" x14ac:dyDescent="0.25">
      <c r="A35" s="708"/>
      <c r="B35" s="14" t="s">
        <v>104</v>
      </c>
      <c r="C35" s="321">
        <f t="shared" si="3"/>
        <v>81181</v>
      </c>
      <c r="D35" s="321">
        <f t="shared" si="5"/>
        <v>81120</v>
      </c>
      <c r="E35" s="322">
        <v>642</v>
      </c>
      <c r="F35" s="322">
        <v>280</v>
      </c>
      <c r="G35" s="264">
        <v>4370</v>
      </c>
      <c r="H35" s="264">
        <v>623</v>
      </c>
      <c r="I35" s="264">
        <v>9255</v>
      </c>
      <c r="J35" s="264">
        <v>563</v>
      </c>
      <c r="K35" s="264">
        <v>6895</v>
      </c>
      <c r="L35" s="264">
        <v>412</v>
      </c>
      <c r="M35" s="264">
        <v>7885</v>
      </c>
      <c r="N35" s="264">
        <v>404</v>
      </c>
      <c r="O35" s="264">
        <v>7780</v>
      </c>
      <c r="P35" s="264">
        <v>1157</v>
      </c>
      <c r="Q35" s="264">
        <v>21744</v>
      </c>
      <c r="R35" s="264">
        <v>1976</v>
      </c>
      <c r="S35" s="264">
        <v>39</v>
      </c>
      <c r="T35" s="264">
        <v>14548</v>
      </c>
      <c r="U35" s="264">
        <v>1255</v>
      </c>
      <c r="V35" s="264" t="s">
        <v>23</v>
      </c>
      <c r="W35" s="264" t="s">
        <v>23</v>
      </c>
      <c r="X35" s="264">
        <v>1031</v>
      </c>
      <c r="Y35" s="264">
        <v>232</v>
      </c>
      <c r="Z35" s="264">
        <v>29</v>
      </c>
      <c r="AA35" s="264">
        <v>61</v>
      </c>
      <c r="AD35" s="266">
        <f t="shared" si="2"/>
        <v>81181</v>
      </c>
    </row>
    <row r="36" spans="1:30" s="10" customFormat="1" ht="15.95" customHeight="1" x14ac:dyDescent="0.25">
      <c r="A36" s="708"/>
      <c r="B36" s="14" t="s">
        <v>105</v>
      </c>
      <c r="C36" s="321">
        <f t="shared" si="3"/>
        <v>84840</v>
      </c>
      <c r="D36" s="321">
        <f t="shared" si="5"/>
        <v>84724</v>
      </c>
      <c r="E36" s="322">
        <v>209</v>
      </c>
      <c r="F36" s="322">
        <v>85</v>
      </c>
      <c r="G36" s="264">
        <v>2357</v>
      </c>
      <c r="H36" s="264">
        <v>411</v>
      </c>
      <c r="I36" s="264">
        <v>8756</v>
      </c>
      <c r="J36" s="264">
        <v>816</v>
      </c>
      <c r="K36" s="264">
        <v>5411</v>
      </c>
      <c r="L36" s="264">
        <v>494</v>
      </c>
      <c r="M36" s="264">
        <v>5163</v>
      </c>
      <c r="N36" s="264">
        <v>237</v>
      </c>
      <c r="O36" s="264">
        <v>9449</v>
      </c>
      <c r="P36" s="264">
        <v>1062</v>
      </c>
      <c r="Q36" s="264">
        <v>27385</v>
      </c>
      <c r="R36" s="264">
        <v>1606</v>
      </c>
      <c r="S36" s="264">
        <v>10</v>
      </c>
      <c r="T36" s="264">
        <v>16297</v>
      </c>
      <c r="U36" s="264">
        <v>1129</v>
      </c>
      <c r="V36" s="264">
        <v>1</v>
      </c>
      <c r="W36" s="264" t="s">
        <v>23</v>
      </c>
      <c r="X36" s="264">
        <v>3374</v>
      </c>
      <c r="Y36" s="264">
        <v>413</v>
      </c>
      <c r="Z36" s="264">
        <v>59</v>
      </c>
      <c r="AA36" s="264">
        <v>116</v>
      </c>
      <c r="AD36" s="266">
        <f t="shared" si="2"/>
        <v>84840</v>
      </c>
    </row>
    <row r="37" spans="1:30" s="10" customFormat="1" ht="15.95" customHeight="1" x14ac:dyDescent="0.25">
      <c r="A37" s="708" t="s">
        <v>354</v>
      </c>
      <c r="B37" s="14" t="s">
        <v>103</v>
      </c>
      <c r="C37" s="321">
        <f t="shared" si="3"/>
        <v>151286</v>
      </c>
      <c r="D37" s="321">
        <f t="shared" si="5"/>
        <v>150976</v>
      </c>
      <c r="E37" s="321">
        <f t="shared" ref="E37:AA37" si="13">SUM(E38:E39)</f>
        <v>758</v>
      </c>
      <c r="F37" s="321">
        <f t="shared" si="13"/>
        <v>183</v>
      </c>
      <c r="G37" s="263">
        <f t="shared" si="13"/>
        <v>3715</v>
      </c>
      <c r="H37" s="263">
        <f t="shared" si="13"/>
        <v>522</v>
      </c>
      <c r="I37" s="263">
        <f t="shared" si="13"/>
        <v>13303</v>
      </c>
      <c r="J37" s="263">
        <f t="shared" si="13"/>
        <v>1064</v>
      </c>
      <c r="K37" s="263">
        <f t="shared" si="13"/>
        <v>7123</v>
      </c>
      <c r="L37" s="263">
        <f t="shared" si="13"/>
        <v>603</v>
      </c>
      <c r="M37" s="263">
        <f t="shared" si="13"/>
        <v>10399</v>
      </c>
      <c r="N37" s="263">
        <f t="shared" si="13"/>
        <v>576</v>
      </c>
      <c r="O37" s="263">
        <f t="shared" si="13"/>
        <v>14246</v>
      </c>
      <c r="P37" s="263">
        <f t="shared" si="13"/>
        <v>1877</v>
      </c>
      <c r="Q37" s="263">
        <f t="shared" si="13"/>
        <v>38346</v>
      </c>
      <c r="R37" s="263">
        <f t="shared" si="13"/>
        <v>3180</v>
      </c>
      <c r="S37" s="263">
        <f t="shared" si="13"/>
        <v>37</v>
      </c>
      <c r="T37" s="263">
        <f t="shared" si="13"/>
        <v>38742</v>
      </c>
      <c r="U37" s="263">
        <f t="shared" si="13"/>
        <v>2477</v>
      </c>
      <c r="V37" s="263">
        <f t="shared" si="13"/>
        <v>18</v>
      </c>
      <c r="W37" s="263">
        <f t="shared" si="13"/>
        <v>6</v>
      </c>
      <c r="X37" s="263">
        <f t="shared" si="13"/>
        <v>12741</v>
      </c>
      <c r="Y37" s="263">
        <f t="shared" si="13"/>
        <v>962</v>
      </c>
      <c r="Z37" s="263">
        <f t="shared" si="13"/>
        <v>98</v>
      </c>
      <c r="AA37" s="263">
        <f t="shared" si="13"/>
        <v>310</v>
      </c>
      <c r="AD37" s="266">
        <f t="shared" si="2"/>
        <v>151286</v>
      </c>
    </row>
    <row r="38" spans="1:30" s="10" customFormat="1" ht="15.95" customHeight="1" x14ac:dyDescent="0.25">
      <c r="A38" s="708"/>
      <c r="B38" s="14" t="s">
        <v>104</v>
      </c>
      <c r="C38" s="321">
        <f t="shared" si="3"/>
        <v>73487</v>
      </c>
      <c r="D38" s="323">
        <f t="shared" si="5"/>
        <v>73422</v>
      </c>
      <c r="E38" s="322">
        <v>630</v>
      </c>
      <c r="F38" s="322">
        <v>140</v>
      </c>
      <c r="G38" s="264">
        <v>2656</v>
      </c>
      <c r="H38" s="264">
        <v>329</v>
      </c>
      <c r="I38" s="264">
        <v>7586</v>
      </c>
      <c r="J38" s="264">
        <v>521</v>
      </c>
      <c r="K38" s="264">
        <v>4340</v>
      </c>
      <c r="L38" s="264">
        <v>296</v>
      </c>
      <c r="M38" s="264">
        <v>6859</v>
      </c>
      <c r="N38" s="264">
        <v>403</v>
      </c>
      <c r="O38" s="264">
        <v>7161</v>
      </c>
      <c r="P38" s="264">
        <v>1024</v>
      </c>
      <c r="Q38" s="264">
        <v>17570</v>
      </c>
      <c r="R38" s="264">
        <v>1702</v>
      </c>
      <c r="S38" s="264">
        <v>31</v>
      </c>
      <c r="T38" s="264">
        <v>17784</v>
      </c>
      <c r="U38" s="264">
        <v>1158</v>
      </c>
      <c r="V38" s="264">
        <v>6</v>
      </c>
      <c r="W38" s="264">
        <v>2</v>
      </c>
      <c r="X38" s="264">
        <v>2934</v>
      </c>
      <c r="Y38" s="264">
        <v>268</v>
      </c>
      <c r="Z38" s="264">
        <v>22</v>
      </c>
      <c r="AA38" s="264">
        <v>65</v>
      </c>
      <c r="AD38" s="266">
        <f t="shared" si="2"/>
        <v>73487</v>
      </c>
    </row>
    <row r="39" spans="1:30" s="10" customFormat="1" ht="15.95" customHeight="1" x14ac:dyDescent="0.25">
      <c r="A39" s="708"/>
      <c r="B39" s="14" t="s">
        <v>105</v>
      </c>
      <c r="C39" s="321">
        <f t="shared" si="3"/>
        <v>77799</v>
      </c>
      <c r="D39" s="321">
        <f t="shared" si="5"/>
        <v>77554</v>
      </c>
      <c r="E39" s="322">
        <v>128</v>
      </c>
      <c r="F39" s="322">
        <v>43</v>
      </c>
      <c r="G39" s="264">
        <v>1059</v>
      </c>
      <c r="H39" s="264">
        <v>193</v>
      </c>
      <c r="I39" s="264">
        <v>5717</v>
      </c>
      <c r="J39" s="264">
        <v>543</v>
      </c>
      <c r="K39" s="264">
        <v>2783</v>
      </c>
      <c r="L39" s="264">
        <v>307</v>
      </c>
      <c r="M39" s="264">
        <v>3540</v>
      </c>
      <c r="N39" s="264">
        <v>173</v>
      </c>
      <c r="O39" s="264">
        <v>7085</v>
      </c>
      <c r="P39" s="264">
        <v>853</v>
      </c>
      <c r="Q39" s="264">
        <v>20776</v>
      </c>
      <c r="R39" s="264">
        <v>1478</v>
      </c>
      <c r="S39" s="264">
        <v>6</v>
      </c>
      <c r="T39" s="264">
        <v>20958</v>
      </c>
      <c r="U39" s="264">
        <v>1319</v>
      </c>
      <c r="V39" s="264">
        <v>12</v>
      </c>
      <c r="W39" s="264">
        <v>4</v>
      </c>
      <c r="X39" s="264">
        <v>9807</v>
      </c>
      <c r="Y39" s="264">
        <v>694</v>
      </c>
      <c r="Z39" s="264">
        <v>76</v>
      </c>
      <c r="AA39" s="264">
        <v>245</v>
      </c>
      <c r="AD39" s="266">
        <f t="shared" si="2"/>
        <v>77799</v>
      </c>
    </row>
    <row r="40" spans="1:30" s="10" customFormat="1" ht="15.95" customHeight="1" x14ac:dyDescent="0.25">
      <c r="A40" s="708" t="s">
        <v>355</v>
      </c>
      <c r="B40" s="14" t="s">
        <v>103</v>
      </c>
      <c r="C40" s="321">
        <f t="shared" si="3"/>
        <v>127136</v>
      </c>
      <c r="D40" s="321">
        <f t="shared" si="5"/>
        <v>126495</v>
      </c>
      <c r="E40" s="321">
        <f t="shared" ref="E40:AA40" si="14">SUM(E41:E42)</f>
        <v>473</v>
      </c>
      <c r="F40" s="321">
        <f t="shared" si="14"/>
        <v>55</v>
      </c>
      <c r="G40" s="263">
        <f t="shared" si="14"/>
        <v>1977</v>
      </c>
      <c r="H40" s="263">
        <f t="shared" si="14"/>
        <v>248</v>
      </c>
      <c r="I40" s="263">
        <f t="shared" si="14"/>
        <v>9784</v>
      </c>
      <c r="J40" s="263">
        <f t="shared" si="14"/>
        <v>730</v>
      </c>
      <c r="K40" s="263">
        <f t="shared" si="14"/>
        <v>4534</v>
      </c>
      <c r="L40" s="263">
        <f t="shared" si="14"/>
        <v>393</v>
      </c>
      <c r="M40" s="263">
        <f t="shared" si="14"/>
        <v>7429</v>
      </c>
      <c r="N40" s="263">
        <f t="shared" si="14"/>
        <v>344</v>
      </c>
      <c r="O40" s="263">
        <f t="shared" si="14"/>
        <v>11423</v>
      </c>
      <c r="P40" s="263">
        <f t="shared" si="14"/>
        <v>1278</v>
      </c>
      <c r="Q40" s="263">
        <f t="shared" si="14"/>
        <v>25788</v>
      </c>
      <c r="R40" s="263">
        <f t="shared" si="14"/>
        <v>1950</v>
      </c>
      <c r="S40" s="263">
        <f t="shared" si="14"/>
        <v>22</v>
      </c>
      <c r="T40" s="263">
        <f t="shared" si="14"/>
        <v>25045</v>
      </c>
      <c r="U40" s="263">
        <f t="shared" si="14"/>
        <v>2555</v>
      </c>
      <c r="V40" s="263">
        <f t="shared" si="14"/>
        <v>223</v>
      </c>
      <c r="W40" s="263">
        <f t="shared" si="14"/>
        <v>68</v>
      </c>
      <c r="X40" s="263">
        <f t="shared" si="14"/>
        <v>30133</v>
      </c>
      <c r="Y40" s="263">
        <f t="shared" si="14"/>
        <v>1858</v>
      </c>
      <c r="Z40" s="263">
        <f t="shared" si="14"/>
        <v>185</v>
      </c>
      <c r="AA40" s="263">
        <f t="shared" si="14"/>
        <v>641</v>
      </c>
      <c r="AD40" s="266">
        <f t="shared" si="2"/>
        <v>127136</v>
      </c>
    </row>
    <row r="41" spans="1:30" s="10" customFormat="1" ht="15.95" customHeight="1" x14ac:dyDescent="0.25">
      <c r="A41" s="708"/>
      <c r="B41" s="14" t="s">
        <v>104</v>
      </c>
      <c r="C41" s="321">
        <f t="shared" si="3"/>
        <v>60479</v>
      </c>
      <c r="D41" s="321">
        <f t="shared" si="5"/>
        <v>60414</v>
      </c>
      <c r="E41" s="322">
        <v>420</v>
      </c>
      <c r="F41" s="322">
        <v>47</v>
      </c>
      <c r="G41" s="264">
        <v>1500</v>
      </c>
      <c r="H41" s="264">
        <v>153</v>
      </c>
      <c r="I41" s="264">
        <v>6068</v>
      </c>
      <c r="J41" s="264">
        <v>398</v>
      </c>
      <c r="K41" s="264">
        <v>2960</v>
      </c>
      <c r="L41" s="264">
        <v>224</v>
      </c>
      <c r="M41" s="264">
        <v>5216</v>
      </c>
      <c r="N41" s="264">
        <v>247</v>
      </c>
      <c r="O41" s="264">
        <v>6540</v>
      </c>
      <c r="P41" s="264">
        <v>735</v>
      </c>
      <c r="Q41" s="264">
        <v>12489</v>
      </c>
      <c r="R41" s="264">
        <v>1063</v>
      </c>
      <c r="S41" s="264">
        <v>21</v>
      </c>
      <c r="T41" s="264">
        <v>11233</v>
      </c>
      <c r="U41" s="264">
        <v>1252</v>
      </c>
      <c r="V41" s="264">
        <v>78</v>
      </c>
      <c r="W41" s="264">
        <v>31</v>
      </c>
      <c r="X41" s="264">
        <v>9252</v>
      </c>
      <c r="Y41" s="264">
        <v>456</v>
      </c>
      <c r="Z41" s="264">
        <v>31</v>
      </c>
      <c r="AA41" s="264">
        <v>65</v>
      </c>
      <c r="AD41" s="266">
        <f t="shared" si="2"/>
        <v>60479</v>
      </c>
    </row>
    <row r="42" spans="1:30" s="10" customFormat="1" ht="15.95" customHeight="1" x14ac:dyDescent="0.25">
      <c r="A42" s="708"/>
      <c r="B42" s="14" t="s">
        <v>105</v>
      </c>
      <c r="C42" s="321">
        <f t="shared" si="3"/>
        <v>66657</v>
      </c>
      <c r="D42" s="321">
        <f t="shared" si="5"/>
        <v>66081</v>
      </c>
      <c r="E42" s="322">
        <v>53</v>
      </c>
      <c r="F42" s="322">
        <v>8</v>
      </c>
      <c r="G42" s="264">
        <v>477</v>
      </c>
      <c r="H42" s="264">
        <v>95</v>
      </c>
      <c r="I42" s="264">
        <v>3716</v>
      </c>
      <c r="J42" s="264">
        <v>332</v>
      </c>
      <c r="K42" s="264">
        <v>1574</v>
      </c>
      <c r="L42" s="264">
        <v>169</v>
      </c>
      <c r="M42" s="264">
        <v>2213</v>
      </c>
      <c r="N42" s="264">
        <v>97</v>
      </c>
      <c r="O42" s="264">
        <v>4883</v>
      </c>
      <c r="P42" s="264">
        <v>543</v>
      </c>
      <c r="Q42" s="264">
        <v>13299</v>
      </c>
      <c r="R42" s="264">
        <v>887</v>
      </c>
      <c r="S42" s="264">
        <v>1</v>
      </c>
      <c r="T42" s="264">
        <v>13812</v>
      </c>
      <c r="U42" s="264">
        <v>1303</v>
      </c>
      <c r="V42" s="264">
        <v>145</v>
      </c>
      <c r="W42" s="264">
        <v>37</v>
      </c>
      <c r="X42" s="264">
        <v>20881</v>
      </c>
      <c r="Y42" s="264">
        <v>1402</v>
      </c>
      <c r="Z42" s="264">
        <v>154</v>
      </c>
      <c r="AA42" s="264">
        <v>576</v>
      </c>
      <c r="AD42" s="266">
        <f t="shared" si="2"/>
        <v>66657</v>
      </c>
    </row>
    <row r="43" spans="1:30" s="10" customFormat="1" ht="15.95" customHeight="1" x14ac:dyDescent="0.25">
      <c r="A43" s="682" t="s">
        <v>309</v>
      </c>
      <c r="B43" s="14" t="s">
        <v>103</v>
      </c>
      <c r="C43" s="321">
        <f t="shared" si="3"/>
        <v>236004</v>
      </c>
      <c r="D43" s="321">
        <f t="shared" si="5"/>
        <v>219887</v>
      </c>
      <c r="E43" s="321">
        <f t="shared" ref="E43:AA43" si="15">SUM(E44:E45)</f>
        <v>575</v>
      </c>
      <c r="F43" s="321">
        <f t="shared" si="15"/>
        <v>35</v>
      </c>
      <c r="G43" s="263">
        <f t="shared" si="15"/>
        <v>1886</v>
      </c>
      <c r="H43" s="263">
        <f t="shared" si="15"/>
        <v>200</v>
      </c>
      <c r="I43" s="263">
        <f t="shared" si="15"/>
        <v>13791</v>
      </c>
      <c r="J43" s="263">
        <f t="shared" si="15"/>
        <v>767</v>
      </c>
      <c r="K43" s="263">
        <f t="shared" si="15"/>
        <v>5791</v>
      </c>
      <c r="L43" s="263">
        <f t="shared" si="15"/>
        <v>363</v>
      </c>
      <c r="M43" s="263">
        <f t="shared" si="15"/>
        <v>6550</v>
      </c>
      <c r="N43" s="263">
        <f t="shared" si="15"/>
        <v>235</v>
      </c>
      <c r="O43" s="263">
        <f t="shared" si="15"/>
        <v>14623</v>
      </c>
      <c r="P43" s="263">
        <f t="shared" si="15"/>
        <v>1566</v>
      </c>
      <c r="Q43" s="263">
        <f t="shared" si="15"/>
        <v>20350</v>
      </c>
      <c r="R43" s="263">
        <f t="shared" si="15"/>
        <v>1560</v>
      </c>
      <c r="S43" s="263">
        <f t="shared" si="15"/>
        <v>17</v>
      </c>
      <c r="T43" s="263">
        <f t="shared" si="15"/>
        <v>29788</v>
      </c>
      <c r="U43" s="263">
        <f t="shared" si="15"/>
        <v>4549</v>
      </c>
      <c r="V43" s="263">
        <f t="shared" si="15"/>
        <v>1421</v>
      </c>
      <c r="W43" s="263">
        <f t="shared" si="15"/>
        <v>300</v>
      </c>
      <c r="X43" s="263">
        <f t="shared" si="15"/>
        <v>102385</v>
      </c>
      <c r="Y43" s="263">
        <f t="shared" si="15"/>
        <v>9595</v>
      </c>
      <c r="Z43" s="263">
        <f t="shared" si="15"/>
        <v>3540</v>
      </c>
      <c r="AA43" s="263">
        <f t="shared" si="15"/>
        <v>16117</v>
      </c>
      <c r="AD43" s="266">
        <f t="shared" si="2"/>
        <v>236004</v>
      </c>
    </row>
    <row r="44" spans="1:30" s="10" customFormat="1" ht="15.95" customHeight="1" x14ac:dyDescent="0.25">
      <c r="A44" s="682"/>
      <c r="B44" s="14" t="s">
        <v>104</v>
      </c>
      <c r="C44" s="321">
        <f t="shared" si="3"/>
        <v>110072</v>
      </c>
      <c r="D44" s="321">
        <f t="shared" si="5"/>
        <v>108477</v>
      </c>
      <c r="E44" s="322">
        <v>515</v>
      </c>
      <c r="F44" s="322">
        <v>32</v>
      </c>
      <c r="G44" s="264">
        <v>1550</v>
      </c>
      <c r="H44" s="264">
        <v>153</v>
      </c>
      <c r="I44" s="264">
        <v>10143</v>
      </c>
      <c r="J44" s="264">
        <v>502</v>
      </c>
      <c r="K44" s="264">
        <v>3962</v>
      </c>
      <c r="L44" s="264">
        <v>252</v>
      </c>
      <c r="M44" s="264">
        <v>4921</v>
      </c>
      <c r="N44" s="264">
        <v>163</v>
      </c>
      <c r="O44" s="264">
        <v>9367</v>
      </c>
      <c r="P44" s="264">
        <v>1019</v>
      </c>
      <c r="Q44" s="264">
        <v>12577</v>
      </c>
      <c r="R44" s="264">
        <v>982</v>
      </c>
      <c r="S44" s="264">
        <v>10</v>
      </c>
      <c r="T44" s="264">
        <v>14928</v>
      </c>
      <c r="U44" s="264">
        <v>2608</v>
      </c>
      <c r="V44" s="264">
        <v>901</v>
      </c>
      <c r="W44" s="264">
        <v>212</v>
      </c>
      <c r="X44" s="264">
        <v>39671</v>
      </c>
      <c r="Y44" s="264">
        <v>2894</v>
      </c>
      <c r="Z44" s="264">
        <v>1115</v>
      </c>
      <c r="AA44" s="264">
        <v>1595</v>
      </c>
      <c r="AD44" s="266">
        <f t="shared" si="2"/>
        <v>110072</v>
      </c>
    </row>
    <row r="45" spans="1:30" s="10" customFormat="1" ht="15.95" customHeight="1" thickBot="1" x14ac:dyDescent="0.3">
      <c r="A45" s="710"/>
      <c r="B45" s="15" t="s">
        <v>105</v>
      </c>
      <c r="C45" s="324">
        <f t="shared" si="3"/>
        <v>125932</v>
      </c>
      <c r="D45" s="325">
        <f>SUM(E45:Z45)</f>
        <v>111410</v>
      </c>
      <c r="E45" s="326">
        <v>60</v>
      </c>
      <c r="F45" s="326">
        <v>3</v>
      </c>
      <c r="G45" s="48">
        <v>336</v>
      </c>
      <c r="H45" s="48">
        <v>47</v>
      </c>
      <c r="I45" s="48">
        <v>3648</v>
      </c>
      <c r="J45" s="48">
        <v>265</v>
      </c>
      <c r="K45" s="48">
        <v>1829</v>
      </c>
      <c r="L45" s="48">
        <v>111</v>
      </c>
      <c r="M45" s="48">
        <v>1629</v>
      </c>
      <c r="N45" s="48">
        <v>72</v>
      </c>
      <c r="O45" s="48">
        <v>5256</v>
      </c>
      <c r="P45" s="48">
        <v>547</v>
      </c>
      <c r="Q45" s="48">
        <v>7773</v>
      </c>
      <c r="R45" s="48">
        <v>578</v>
      </c>
      <c r="S45" s="48">
        <v>7</v>
      </c>
      <c r="T45" s="48">
        <v>14860</v>
      </c>
      <c r="U45" s="48">
        <v>1941</v>
      </c>
      <c r="V45" s="48">
        <v>520</v>
      </c>
      <c r="W45" s="48">
        <v>88</v>
      </c>
      <c r="X45" s="48">
        <v>62714</v>
      </c>
      <c r="Y45" s="48">
        <v>6701</v>
      </c>
      <c r="Z45" s="48">
        <v>2425</v>
      </c>
      <c r="AA45" s="48">
        <v>14522</v>
      </c>
      <c r="AD45" s="266">
        <f t="shared" si="2"/>
        <v>125932</v>
      </c>
    </row>
    <row r="46" spans="1:30" s="10" customFormat="1" ht="13.5" x14ac:dyDescent="0.25">
      <c r="A46" s="709"/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278"/>
      <c r="O46" s="217"/>
      <c r="P46" s="217"/>
      <c r="Q46" s="18"/>
      <c r="R46" s="217"/>
      <c r="S46" s="217"/>
      <c r="T46" s="217"/>
      <c r="U46" s="217"/>
      <c r="V46" s="217"/>
      <c r="W46" s="217"/>
      <c r="X46" s="217"/>
      <c r="Y46" s="217"/>
      <c r="Z46" s="217"/>
      <c r="AA46" s="217"/>
    </row>
    <row r="47" spans="1:30" s="10" customFormat="1" ht="13.5" x14ac:dyDescent="0.25">
      <c r="A47" s="709"/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276" t="s">
        <v>136</v>
      </c>
      <c r="O47" s="217"/>
      <c r="P47" s="217"/>
      <c r="Q47" s="18"/>
      <c r="R47" s="217"/>
      <c r="S47" s="217"/>
      <c r="T47" s="217"/>
      <c r="U47" s="217"/>
      <c r="V47" s="217"/>
      <c r="W47" s="217"/>
      <c r="X47" s="217"/>
      <c r="Y47" s="217"/>
      <c r="Z47" s="217"/>
      <c r="AA47" s="217"/>
    </row>
    <row r="48" spans="1:30" s="133" customFormat="1" ht="12.6" customHeight="1" x14ac:dyDescent="0.2"/>
    <row r="49" spans="1:27" s="133" customFormat="1" ht="12.6" customHeight="1" x14ac:dyDescent="0.2"/>
    <row r="50" spans="1:27" s="133" customFormat="1" ht="12.6" customHeight="1" x14ac:dyDescent="0.2"/>
    <row r="51" spans="1:27" s="133" customFormat="1" ht="21.95" customHeight="1" x14ac:dyDescent="0.2"/>
    <row r="52" spans="1:27" s="132" customFormat="1" ht="21.95" customHeight="1" x14ac:dyDescent="0.25">
      <c r="A52" s="130"/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</row>
    <row r="53" spans="1:27" s="132" customFormat="1" ht="21.95" customHeight="1" x14ac:dyDescent="0.25">
      <c r="A53" s="130"/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0"/>
      <c r="R53" s="131"/>
      <c r="S53" s="131"/>
      <c r="T53" s="131"/>
      <c r="U53" s="131"/>
      <c r="V53" s="131"/>
      <c r="W53" s="131"/>
      <c r="X53" s="131"/>
      <c r="Y53" s="131"/>
      <c r="Z53" s="131"/>
      <c r="AA53" s="131"/>
    </row>
    <row r="54" spans="1:27" s="132" customFormat="1" ht="21.95" customHeight="1" x14ac:dyDescent="0.25">
      <c r="A54" s="130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0"/>
      <c r="R54" s="131"/>
      <c r="S54" s="131"/>
      <c r="T54" s="131"/>
      <c r="U54" s="131"/>
      <c r="V54" s="131"/>
      <c r="W54" s="131"/>
      <c r="X54" s="131"/>
      <c r="Y54" s="131"/>
      <c r="Z54" s="131"/>
      <c r="AA54" s="131"/>
    </row>
    <row r="55" spans="1:27" s="132" customFormat="1" ht="21.95" customHeight="1" x14ac:dyDescent="0.25">
      <c r="A55" s="130"/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0"/>
      <c r="R55" s="131"/>
      <c r="S55" s="131"/>
      <c r="T55" s="131"/>
      <c r="U55" s="131"/>
      <c r="V55" s="131"/>
      <c r="W55" s="131"/>
      <c r="X55" s="131"/>
      <c r="Y55" s="131"/>
      <c r="Z55" s="131"/>
      <c r="AA55" s="131"/>
    </row>
    <row r="56" spans="1:27" s="132" customFormat="1" ht="21.95" customHeight="1" x14ac:dyDescent="0.25">
      <c r="A56" s="130"/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7" s="132" customFormat="1" ht="21.95" customHeight="1" x14ac:dyDescent="0.25">
      <c r="A57" s="130"/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0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7" s="132" customFormat="1" ht="21.95" customHeight="1" x14ac:dyDescent="0.25">
      <c r="A58" s="130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0"/>
      <c r="R58" s="131"/>
      <c r="S58" s="131"/>
      <c r="T58" s="131"/>
      <c r="U58" s="131"/>
      <c r="V58" s="131"/>
      <c r="W58" s="131"/>
      <c r="X58" s="131"/>
      <c r="Y58" s="131"/>
      <c r="Z58" s="131"/>
      <c r="AA58" s="131"/>
    </row>
    <row r="59" spans="1:27" s="132" customFormat="1" ht="21.95" customHeight="1" x14ac:dyDescent="0.25">
      <c r="A59" s="130"/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</row>
  </sheetData>
  <mergeCells count="33">
    <mergeCell ref="A46:M46"/>
    <mergeCell ref="A47:M47"/>
    <mergeCell ref="A40:A42"/>
    <mergeCell ref="A43:A45"/>
    <mergeCell ref="A8:A9"/>
    <mergeCell ref="A37:A39"/>
    <mergeCell ref="A2:M2"/>
    <mergeCell ref="A28:A30"/>
    <mergeCell ref="A31:A33"/>
    <mergeCell ref="A34:A36"/>
    <mergeCell ref="A13:A15"/>
    <mergeCell ref="E5:H5"/>
    <mergeCell ref="A16:A18"/>
    <mergeCell ref="A19:A21"/>
    <mergeCell ref="A22:A24"/>
    <mergeCell ref="A25:A27"/>
    <mergeCell ref="A10:A12"/>
    <mergeCell ref="AA5:AA7"/>
    <mergeCell ref="N2:AA2"/>
    <mergeCell ref="E6:F6"/>
    <mergeCell ref="G6:H6"/>
    <mergeCell ref="Q6:S6"/>
    <mergeCell ref="O6:P6"/>
    <mergeCell ref="O5:S5"/>
    <mergeCell ref="K5:L5"/>
    <mergeCell ref="N4:Z4"/>
    <mergeCell ref="X5:Y6"/>
    <mergeCell ref="Z5:Z7"/>
    <mergeCell ref="K6:L6"/>
    <mergeCell ref="I5:J6"/>
    <mergeCell ref="T5:U6"/>
    <mergeCell ref="V5:W6"/>
    <mergeCell ref="D4:M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9E7A5F3E-E728-480E-9554-7B2F6BEE2439}">
            <xm:f>SUM('2-3 續'!$G6:$X6)</xm:f>
            <x14:dxf>
              <fill>
                <patternFill>
                  <bgColor rgb="FFFF0000"/>
                </patternFill>
              </fill>
            </x14:dxf>
          </x14:cfRule>
          <xm:sqref>C10:C12</xm:sqref>
        </x14:conditionalFormatting>
        <x14:conditionalFormatting xmlns:xm="http://schemas.microsoft.com/office/excel/2006/main">
          <x14:cfRule type="cellIs" priority="1" operator="equal" id="{3A8B6A0F-6D34-4413-A3B0-BA3B46041A55}">
            <xm:f>SUM('2-3 續'!$G6:$X6)</xm:f>
            <x14:dxf>
              <font>
                <b/>
                <i val="0"/>
                <strike/>
              </font>
            </x14:dxf>
          </x14:cfRule>
          <xm:sqref>AD10:AD12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已命名的範圍</vt:lpstr>
      </vt:variant>
      <vt:variant>
        <vt:i4>20</vt:i4>
      </vt:variant>
    </vt:vector>
  </HeadingPairs>
  <TitlesOfParts>
    <vt:vector size="45" baseType="lpstr">
      <vt:lpstr>2-1</vt:lpstr>
      <vt:lpstr>2-2</vt:lpstr>
      <vt:lpstr>2-2 續1</vt:lpstr>
      <vt:lpstr>2-2 續2完</vt:lpstr>
      <vt:lpstr>2-3</vt:lpstr>
      <vt:lpstr>2-3 續</vt:lpstr>
      <vt:lpstr>2-4</vt:lpstr>
      <vt:lpstr>2-5</vt:lpstr>
      <vt:lpstr>2-5 續</vt:lpstr>
      <vt:lpstr>2-6</vt:lpstr>
      <vt:lpstr>2-7</vt:lpstr>
      <vt:lpstr>2-8</vt:lpstr>
      <vt:lpstr>2-9</vt:lpstr>
      <vt:lpstr>2-10</vt:lpstr>
      <vt:lpstr>2-10 續1</vt:lpstr>
      <vt:lpstr>2-10 續2</vt:lpstr>
      <vt:lpstr>2-10 續3完</vt:lpstr>
      <vt:lpstr>2-11</vt:lpstr>
      <vt:lpstr>2-11 續1</vt:lpstr>
      <vt:lpstr>2-11 續2</vt:lpstr>
      <vt:lpstr>2-11 續3</vt:lpstr>
      <vt:lpstr>2-11 續4</vt:lpstr>
      <vt:lpstr>2-11 續5完</vt:lpstr>
      <vt:lpstr>2-12</vt:lpstr>
      <vt:lpstr>2-12 續</vt:lpstr>
      <vt:lpstr>'2-1'!Print_Area</vt:lpstr>
      <vt:lpstr>'2-10'!Print_Area</vt:lpstr>
      <vt:lpstr>'2-10 續1'!Print_Area</vt:lpstr>
      <vt:lpstr>'2-10 續2'!Print_Area</vt:lpstr>
      <vt:lpstr>'2-10 續3完'!Print_Area</vt:lpstr>
      <vt:lpstr>'2-11'!Print_Area</vt:lpstr>
      <vt:lpstr>'2-11 續1'!Print_Area</vt:lpstr>
      <vt:lpstr>'2-11 續2'!Print_Area</vt:lpstr>
      <vt:lpstr>'2-11 續3'!Print_Area</vt:lpstr>
      <vt:lpstr>'2-11 續4'!Print_Area</vt:lpstr>
      <vt:lpstr>'2-11 續5完'!Print_Area</vt:lpstr>
      <vt:lpstr>'2-12'!Print_Area</vt:lpstr>
      <vt:lpstr>'2-2'!Print_Area</vt:lpstr>
      <vt:lpstr>'2-2 續1'!Print_Area</vt:lpstr>
      <vt:lpstr>'2-2 續2完'!Print_Area</vt:lpstr>
      <vt:lpstr>'2-3 續'!Print_Area</vt:lpstr>
      <vt:lpstr>'2-4'!Print_Area</vt:lpstr>
      <vt:lpstr>'2-5'!Print_Area</vt:lpstr>
      <vt:lpstr>'2-5 續'!Print_Area</vt:lpstr>
      <vt:lpstr>'2-6'!Print_Area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H; 桃園市政府主計處</dc:creator>
  <cp:lastModifiedBy>簡呈澔</cp:lastModifiedBy>
  <cp:lastPrinted>2018-07-10T06:06:04Z</cp:lastPrinted>
  <dcterms:created xsi:type="dcterms:W3CDTF">2016-01-25T08:18:56Z</dcterms:created>
  <dcterms:modified xsi:type="dcterms:W3CDTF">2018-08-01T09:11:31Z</dcterms:modified>
</cp:coreProperties>
</file>