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1940" windowHeight="3750" tabRatio="735" activeTab="0"/>
  </bookViews>
  <sheets>
    <sheet name="10-1垃圾清運處理狀況" sheetId="1" r:id="rId1"/>
    <sheet name="10-1垃圾清運處理狀況(續1)" sheetId="2" r:id="rId2"/>
    <sheet name="10-1垃圾清運處理狀況(續2完)" sheetId="3" r:id="rId3"/>
    <sheet name="10-2、水肥清運處理狀況" sheetId="4" r:id="rId4"/>
    <sheet name="10-3、環境空氣品質" sheetId="5" r:id="rId5"/>
    <sheet name="10-4、公害陳情案件" sheetId="6" r:id="rId6"/>
    <sheet name="10-5、一般地區環境音量監測不合格情形" sheetId="7" r:id="rId7"/>
    <sheet name="10-6、道路交通環境音量監測不合格情形" sheetId="8" r:id="rId8"/>
    <sheet name="10-7、機動車輛排放污染物檢查告發情形" sheetId="9" r:id="rId9"/>
  </sheets>
  <definedNames>
    <definedName name="_xlnm.Print_Area" localSheetId="1">'10-1垃圾清運處理狀況(續1)'!$A$1:$Q$24</definedName>
    <definedName name="_xlnm.Print_Area" localSheetId="2">'10-1垃圾清運處理狀況(續2完)'!$A$1:$Q$31</definedName>
    <definedName name="_xlnm.Print_Area" localSheetId="3">'10-2、水肥清運處理狀況'!$A$1:$O$42</definedName>
  </definedNames>
  <calcPr fullCalcOnLoad="1"/>
</workbook>
</file>

<file path=xl/sharedStrings.xml><?xml version="1.0" encoding="utf-8"?>
<sst xmlns="http://schemas.openxmlformats.org/spreadsheetml/2006/main" count="1505" uniqueCount="545">
  <si>
    <t>Disposed of by Environment Protection Agency</t>
  </si>
  <si>
    <t>Disposed of by Garbage Producers or Their Authorized Organizations</t>
  </si>
  <si>
    <t>Liquid Manure Treatment Plants</t>
  </si>
  <si>
    <t>Sewage Treatment Plants
(Including Collection Stations and Collection Mouths at Cut-off Stations)</t>
  </si>
  <si>
    <t>Seepage Treatment Plants at Garbage Disposal Plants</t>
  </si>
  <si>
    <t>Compost Grounds Used as Fertilizer Treatment Plants</t>
  </si>
  <si>
    <t>Others
(Sold, Given Away and Dumped)</t>
  </si>
  <si>
    <t>Class 1 Treatment</t>
  </si>
  <si>
    <t>Class 2 Treatment</t>
  </si>
  <si>
    <t>Class 3
Treatment</t>
  </si>
  <si>
    <t>年　　別　　及
鄉　鎮　市　別</t>
  </si>
  <si>
    <t>　　　　　　　　　　　　　水　　　　　肥　　　　　清　　　　　運　　　　</t>
  </si>
  <si>
    <t>Liquid Manure Disposal</t>
  </si>
  <si>
    <r>
      <t>水　　肥　　處　　理　</t>
    </r>
    <r>
      <rPr>
        <sz val="8"/>
        <rFont val="Arial Narrow"/>
        <family val="2"/>
      </rPr>
      <t>Liquid Manure Handling</t>
    </r>
  </si>
  <si>
    <t>總計</t>
  </si>
  <si>
    <t>按　清　運　單　位　分</t>
  </si>
  <si>
    <t>按　　　清　　　運　　　目　　　的　　　地　　　分</t>
  </si>
  <si>
    <t>水肥污水垃圾滲出水處理廠</t>
  </si>
  <si>
    <t>再利用</t>
  </si>
  <si>
    <t>By Disposing Organization</t>
  </si>
  <si>
    <t>Categorized According to Destination</t>
  </si>
  <si>
    <t>Seepage Treatment Plants</t>
  </si>
  <si>
    <t>Year  &amp;  District</t>
  </si>
  <si>
    <t>Grand
Total</t>
  </si>
  <si>
    <t>環保單位
自行清運</t>
  </si>
  <si>
    <t>環保單位
委託清運</t>
  </si>
  <si>
    <t>公私處所自行
或委託清運</t>
  </si>
  <si>
    <t>水　肥
處理廠</t>
  </si>
  <si>
    <r>
      <t xml:space="preserve">污　水　處　理　廠
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含水肥投入站、截流站水肥投入口</t>
    </r>
    <r>
      <rPr>
        <sz val="7"/>
        <rFont val="Arial Narrow"/>
        <family val="2"/>
      </rPr>
      <t>)</t>
    </r>
  </si>
  <si>
    <t>垃圾掩埋場之
滲出水處理廠</t>
  </si>
  <si>
    <r>
      <t xml:space="preserve">再利用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堆肥或其他</t>
    </r>
    <r>
      <rPr>
        <sz val="8"/>
        <rFont val="Arial Narrow"/>
        <family val="2"/>
      </rPr>
      <t>)</t>
    </r>
  </si>
  <si>
    <t>Grand Total</t>
  </si>
  <si>
    <t>一級處理</t>
  </si>
  <si>
    <t>二級處理</t>
  </si>
  <si>
    <t>三級處理</t>
  </si>
  <si>
    <t>Reuse</t>
  </si>
  <si>
    <t>Recycling
(Compost or Others)</t>
  </si>
  <si>
    <t>Class 3 Treatment</t>
  </si>
  <si>
    <r>
      <t>民國</t>
    </r>
    <r>
      <rPr>
        <sz val="8"/>
        <rFont val="Arial Narrow"/>
        <family val="2"/>
      </rPr>
      <t>101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2012</t>
    </r>
  </si>
  <si>
    <r>
      <t>　中壢市</t>
    </r>
    <r>
      <rPr>
        <sz val="8"/>
        <rFont val="Arial Narrow"/>
        <family val="2"/>
      </rPr>
      <t xml:space="preserve"> Zhongli City</t>
    </r>
  </si>
  <si>
    <r>
      <t>　平鎮市</t>
    </r>
    <r>
      <rPr>
        <sz val="8"/>
        <rFont val="Arial Narrow"/>
        <family val="2"/>
      </rPr>
      <t xml:space="preserve"> Pingzhen City</t>
    </r>
  </si>
  <si>
    <r>
      <t>　大溪鎮</t>
    </r>
    <r>
      <rPr>
        <sz val="8"/>
        <rFont val="Arial Narrow"/>
        <family val="2"/>
      </rPr>
      <t xml:space="preserve"> Daxi Township</t>
    </r>
  </si>
  <si>
    <r>
      <t>　蘆竹鄉</t>
    </r>
    <r>
      <rPr>
        <sz val="8"/>
        <rFont val="Arial Narrow"/>
        <family val="2"/>
      </rPr>
      <t xml:space="preserve"> Luzhu Township</t>
    </r>
  </si>
  <si>
    <r>
      <t>　龜山鄉</t>
    </r>
    <r>
      <rPr>
        <sz val="8"/>
        <rFont val="Arial Narrow"/>
        <family val="2"/>
      </rPr>
      <t xml:space="preserve"> Guishan Township</t>
    </r>
  </si>
  <si>
    <r>
      <t>　新屋鄉</t>
    </r>
    <r>
      <rPr>
        <sz val="8"/>
        <rFont val="Arial Narrow"/>
        <family val="2"/>
      </rPr>
      <t xml:space="preserve"> Xinwu Township</t>
    </r>
  </si>
  <si>
    <r>
      <t>　復興鄉</t>
    </r>
    <r>
      <rPr>
        <sz val="8"/>
        <rFont val="Arial Narrow"/>
        <family val="2"/>
      </rPr>
      <t xml:space="preserve"> Fuxing Township</t>
    </r>
  </si>
  <si>
    <t>資料來源：本府環保局。</t>
  </si>
  <si>
    <t>Source : Environmental Protection Bureau, Taoyuan County Gov.</t>
  </si>
  <si>
    <r>
      <t>說　　明：</t>
    </r>
    <r>
      <rPr>
        <sz val="8"/>
        <rFont val="Arial Narrow"/>
        <family val="2"/>
      </rPr>
      <t>1. 98</t>
    </r>
    <r>
      <rPr>
        <sz val="8"/>
        <rFont val="華康中黑體"/>
        <family val="3"/>
      </rPr>
      <t>年</t>
    </r>
    <r>
      <rPr>
        <sz val="8"/>
        <rFont val="Arial Narrow"/>
        <family val="2"/>
      </rPr>
      <t>7</t>
    </r>
    <r>
      <rPr>
        <sz val="8"/>
        <rFont val="華康中黑體"/>
        <family val="3"/>
      </rPr>
      <t>月起本縣設立水肥投入站，水肥採集中處理方式，有較完備之資料，</t>
    </r>
    <r>
      <rPr>
        <sz val="8"/>
        <rFont val="Arial Narrow"/>
        <family val="2"/>
      </rPr>
      <t>98</t>
    </r>
    <r>
      <rPr>
        <sz val="8"/>
        <rFont val="華康中黑體"/>
        <family val="3"/>
      </rPr>
      <t>年</t>
    </r>
    <r>
      <rPr>
        <sz val="8"/>
        <rFont val="Arial Narrow"/>
        <family val="2"/>
      </rPr>
      <t>6</t>
    </r>
    <r>
      <rPr>
        <sz val="8"/>
        <rFont val="華康中黑體"/>
        <family val="3"/>
      </rPr>
      <t>月前並無集中處理，故有</t>
    </r>
  </si>
  <si>
    <t xml:space="preserve">Note : 1. A nightsoil dumping station was completed in July 2009 to centrally treat night soil and more complete data has been collected. </t>
  </si>
  <si>
    <t>　　　　　　數據之差距。</t>
  </si>
  <si>
    <t xml:space="preserve">               Thus, there are statistical discrepancies between the periods before (June 2009 and earlier) and after the completion of the station. </t>
  </si>
  <si>
    <r>
      <t>　　　　　</t>
    </r>
    <r>
      <rPr>
        <sz val="8"/>
        <rFont val="Arial Narrow"/>
        <family val="2"/>
      </rPr>
      <t xml:space="preserve">2. </t>
    </r>
    <r>
      <rPr>
        <sz val="8"/>
        <rFont val="華康中黑體"/>
        <family val="3"/>
      </rPr>
      <t>自</t>
    </r>
    <r>
      <rPr>
        <sz val="8"/>
        <rFont val="Arial Narrow"/>
        <family val="2"/>
      </rPr>
      <t>99</t>
    </r>
    <r>
      <rPr>
        <sz val="8"/>
        <rFont val="華康中黑體"/>
        <family val="3"/>
      </rPr>
      <t>年下半年起，統計分類異動。</t>
    </r>
  </si>
  <si>
    <t xml:space="preserve">           2. From the second half of 2010, the classification of reporting statistics was changed.</t>
  </si>
  <si>
    <t>年別及月別</t>
  </si>
  <si>
    <r>
      <t xml:space="preserve">監測站數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站</t>
    </r>
    <r>
      <rPr>
        <sz val="9"/>
        <rFont val="Arial Narrow"/>
        <family val="2"/>
      </rPr>
      <t>)</t>
    </r>
  </si>
  <si>
    <r>
      <t xml:space="preserve">懸浮總微粒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微克</t>
    </r>
    <r>
      <rPr>
        <sz val="9"/>
        <rFont val="Arial Narrow"/>
        <family val="2"/>
      </rPr>
      <t xml:space="preserve"> / </t>
    </r>
    <r>
      <rPr>
        <sz val="9"/>
        <rFont val="華康粗圓體"/>
        <family val="3"/>
      </rPr>
      <t>立方公尺</t>
    </r>
    <r>
      <rPr>
        <sz val="9"/>
        <rFont val="Arial Narrow"/>
        <family val="2"/>
      </rPr>
      <t>)</t>
    </r>
  </si>
  <si>
    <r>
      <t xml:space="preserve">落　　塵　　量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公噸</t>
    </r>
    <r>
      <rPr>
        <sz val="9"/>
        <rFont val="Arial Narrow"/>
        <family val="2"/>
      </rPr>
      <t xml:space="preserve"> / </t>
    </r>
    <r>
      <rPr>
        <sz val="9"/>
        <rFont val="華康粗圓體"/>
        <family val="3"/>
      </rPr>
      <t>平方公里</t>
    </r>
    <r>
      <rPr>
        <sz val="9"/>
        <rFont val="Arial Narrow"/>
        <family val="2"/>
      </rPr>
      <t xml:space="preserve"> /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>)</t>
    </r>
  </si>
  <si>
    <r>
      <t xml:space="preserve">鉛
</t>
    </r>
    <r>
      <rPr>
        <sz val="9"/>
        <rFont val="Arial Narrow"/>
        <family val="2"/>
      </rPr>
      <t>(ppm)</t>
    </r>
  </si>
  <si>
    <r>
      <t xml:space="preserve">臭氧
</t>
    </r>
    <r>
      <rPr>
        <sz val="9"/>
        <rFont val="Arial Narrow"/>
        <family val="2"/>
      </rPr>
      <t>(ppm)</t>
    </r>
  </si>
  <si>
    <t>Year &amp; Month</t>
  </si>
  <si>
    <t>No. of Monitoring Stations (Station)</t>
  </si>
  <si>
    <t>Total Suspended Particle
(Mg / Cubic Meter)</t>
  </si>
  <si>
    <t>Dust
(M.T. / Square Kilometer / Month)</t>
  </si>
  <si>
    <t>Lead
(ppm)</t>
  </si>
  <si>
    <t>Ozone
(ppm)</t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</si>
  <si>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</si>
  <si>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2012</t>
    </r>
  </si>
  <si>
    <r>
      <t>資料來源：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>行政院環保署。</t>
    </r>
  </si>
  <si>
    <r>
      <t>　　　　　</t>
    </r>
    <r>
      <rPr>
        <sz val="9"/>
        <rFont val="Arial Narrow"/>
        <family val="2"/>
      </rPr>
      <t>2.</t>
    </r>
    <r>
      <rPr>
        <sz val="9"/>
        <rFont val="華康中黑體"/>
        <family val="3"/>
      </rPr>
      <t>北、中、南環保中心。</t>
    </r>
  </si>
  <si>
    <t>Source : 1. Environmental Protection Administration.</t>
  </si>
  <si>
    <r>
      <t>　　</t>
    </r>
    <r>
      <rPr>
        <sz val="9"/>
        <rFont val="Arial Narrow"/>
        <family val="2"/>
      </rPr>
      <t xml:space="preserve">      2. Northern, Central and Southern Environment Protection Centers.</t>
    </r>
  </si>
  <si>
    <t>Year &amp; Month</t>
  </si>
  <si>
    <t>Air Pollution
(Exclude Odors)</t>
  </si>
  <si>
    <t>Oders</t>
  </si>
  <si>
    <t>Noise</t>
  </si>
  <si>
    <t>Water
Pollution</t>
  </si>
  <si>
    <t>Solid Waste</t>
  </si>
  <si>
    <t>Vibratility</t>
  </si>
  <si>
    <t>Environmental Sanitation</t>
  </si>
  <si>
    <r>
      <t>民國</t>
    </r>
    <r>
      <rPr>
        <sz val="9"/>
        <color indexed="8"/>
        <rFont val="Arial Narrow"/>
        <family val="2"/>
      </rPr>
      <t>100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2011</t>
    </r>
  </si>
  <si>
    <r>
      <t>民國</t>
    </r>
    <r>
      <rPr>
        <sz val="9"/>
        <color indexed="8"/>
        <rFont val="Arial Narrow"/>
        <family val="2"/>
      </rPr>
      <t>101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2012</t>
    </r>
  </si>
  <si>
    <t>-</t>
  </si>
  <si>
    <r>
      <t xml:space="preserve">單位：件
</t>
    </r>
    <r>
      <rPr>
        <sz val="9"/>
        <color indexed="8"/>
        <rFont val="Arial Narrow"/>
        <family val="2"/>
      </rPr>
      <t>Unit : Case</t>
    </r>
  </si>
  <si>
    <t>年別及月別</t>
  </si>
  <si>
    <t>合　計</t>
  </si>
  <si>
    <r>
      <t xml:space="preserve">空氣污染
</t>
    </r>
    <r>
      <rPr>
        <sz val="9"/>
        <color indexed="8"/>
        <rFont val="Arial Narrow"/>
        <family val="2"/>
      </rPr>
      <t>(</t>
    </r>
    <r>
      <rPr>
        <sz val="9"/>
        <color indexed="8"/>
        <rFont val="華康粗圓體"/>
        <family val="3"/>
      </rPr>
      <t>不含惡臭</t>
    </r>
    <r>
      <rPr>
        <sz val="9"/>
        <color indexed="8"/>
        <rFont val="Arial Narrow"/>
        <family val="2"/>
      </rPr>
      <t>)</t>
    </r>
  </si>
  <si>
    <t>異味
污染物</t>
  </si>
  <si>
    <t>噪音</t>
  </si>
  <si>
    <t>水污染</t>
  </si>
  <si>
    <t>廢棄物</t>
  </si>
  <si>
    <t>振動</t>
  </si>
  <si>
    <t>環境衛生</t>
  </si>
  <si>
    <t>其他</t>
  </si>
  <si>
    <t>資料來源：本府環保局。</t>
  </si>
  <si>
    <t>Source : Environmental Protection Bureau, Taoyuan County Gov.</t>
  </si>
  <si>
    <t>Grand Total</t>
  </si>
  <si>
    <t>Morning (AM5~AM7)</t>
  </si>
  <si>
    <t>Day (AM7~PM8)</t>
  </si>
  <si>
    <t>Evening (PM8~PM10)</t>
  </si>
  <si>
    <t>Night (PM10~AM5)</t>
  </si>
  <si>
    <r>
      <t xml:space="preserve">Control Area </t>
    </r>
    <r>
      <rPr>
        <sz val="8.5"/>
        <rFont val="華康粗圓體"/>
        <family val="3"/>
      </rPr>
      <t>Ⅰ</t>
    </r>
    <r>
      <rPr>
        <sz val="8.5"/>
        <rFont val="Arial Narrow"/>
        <family val="2"/>
      </rPr>
      <t xml:space="preserve"> </t>
    </r>
  </si>
  <si>
    <r>
      <t xml:space="preserve">Control Area </t>
    </r>
    <r>
      <rPr>
        <sz val="8.5"/>
        <rFont val="華康粗圓體"/>
        <family val="3"/>
      </rPr>
      <t>Ⅱ</t>
    </r>
    <r>
      <rPr>
        <sz val="8.5"/>
        <rFont val="Arial Narrow"/>
        <family val="2"/>
      </rPr>
      <t xml:space="preserve"> </t>
    </r>
  </si>
  <si>
    <r>
      <t xml:space="preserve">Control Area </t>
    </r>
    <r>
      <rPr>
        <sz val="8.5"/>
        <rFont val="華康粗圓體"/>
        <family val="3"/>
      </rPr>
      <t>Ⅲ</t>
    </r>
    <r>
      <rPr>
        <sz val="8.5"/>
        <rFont val="Arial Narrow"/>
        <family val="2"/>
      </rPr>
      <t xml:space="preserve"> </t>
    </r>
  </si>
  <si>
    <r>
      <t xml:space="preserve">Control Area </t>
    </r>
    <r>
      <rPr>
        <sz val="8.5"/>
        <rFont val="華康粗圓體"/>
        <family val="3"/>
      </rPr>
      <t>Ⅳ</t>
    </r>
    <r>
      <rPr>
        <sz val="8.5"/>
        <rFont val="Arial Narrow"/>
        <family val="2"/>
      </rPr>
      <t xml:space="preserve"> </t>
    </r>
  </si>
  <si>
    <t>Year</t>
  </si>
  <si>
    <t>No. of Periods</t>
  </si>
  <si>
    <t>不合格
時段數</t>
  </si>
  <si>
    <r>
      <t>不合格率</t>
    </r>
    <r>
      <rPr>
        <sz val="8.5"/>
        <rFont val="Arial Narrow"/>
        <family val="2"/>
      </rPr>
      <t>(%)</t>
    </r>
  </si>
  <si>
    <t>No. of Over-standard Frames</t>
  </si>
  <si>
    <t>Non-compliance Rate (%)</t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</si>
  <si>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</si>
  <si>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</si>
  <si>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</si>
  <si>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</si>
  <si>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2007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</si>
  <si>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2008</t>
    </r>
  </si>
  <si>
    <t>總時
段數</t>
  </si>
  <si>
    <t>總　　計</t>
  </si>
  <si>
    <t>按時段分</t>
  </si>
  <si>
    <t>By Period (of Time)</t>
  </si>
  <si>
    <t>按管制區分</t>
  </si>
  <si>
    <t>By  Control  Area</t>
  </si>
  <si>
    <t>年別及季別</t>
  </si>
  <si>
    <r>
      <t xml:space="preserve">日間
</t>
    </r>
    <r>
      <rPr>
        <sz val="8.5"/>
        <rFont val="Arial Narrow"/>
        <family val="2"/>
      </rPr>
      <t>Day</t>
    </r>
  </si>
  <si>
    <r>
      <t xml:space="preserve">晚間
</t>
    </r>
    <r>
      <rPr>
        <sz val="8.5"/>
        <rFont val="Arial Narrow"/>
        <family val="2"/>
      </rPr>
      <t>Evening</t>
    </r>
  </si>
  <si>
    <r>
      <t xml:space="preserve">夜間
</t>
    </r>
    <r>
      <rPr>
        <sz val="8.5"/>
        <rFont val="Arial Narrow"/>
        <family val="2"/>
      </rPr>
      <t>Night</t>
    </r>
  </si>
  <si>
    <t>第一類管制區</t>
  </si>
  <si>
    <t>第二類管制區</t>
  </si>
  <si>
    <t>第三類管制區</t>
  </si>
  <si>
    <t>第四類管制區</t>
  </si>
  <si>
    <t>Year  &amp;  Quarter</t>
  </si>
  <si>
    <t>-</t>
  </si>
  <si>
    <r>
      <t>　第</t>
    </r>
    <r>
      <rPr>
        <sz val="8.5"/>
        <rFont val="Arial Narrow"/>
        <family val="2"/>
      </rPr>
      <t xml:space="preserve"> 1 </t>
    </r>
    <r>
      <rPr>
        <sz val="8.5"/>
        <rFont val="華康粗圓體"/>
        <family val="3"/>
      </rPr>
      <t>季</t>
    </r>
    <r>
      <rPr>
        <sz val="8.5"/>
        <rFont val="Arial Narrow"/>
        <family val="2"/>
      </rPr>
      <t xml:space="preserve">  1st Quarter</t>
    </r>
  </si>
  <si>
    <r>
      <t>　第</t>
    </r>
    <r>
      <rPr>
        <sz val="8.5"/>
        <rFont val="Arial Narrow"/>
        <family val="2"/>
      </rPr>
      <t xml:space="preserve"> 2 </t>
    </r>
    <r>
      <rPr>
        <sz val="8.5"/>
        <rFont val="華康粗圓體"/>
        <family val="3"/>
      </rPr>
      <t>季</t>
    </r>
    <r>
      <rPr>
        <sz val="8.5"/>
        <rFont val="Arial Narrow"/>
        <family val="2"/>
      </rPr>
      <t xml:space="preserve">  2nd Quarter</t>
    </r>
  </si>
  <si>
    <r>
      <t>　第</t>
    </r>
    <r>
      <rPr>
        <sz val="8.5"/>
        <rFont val="Arial Narrow"/>
        <family val="2"/>
      </rPr>
      <t xml:space="preserve"> 3 </t>
    </r>
    <r>
      <rPr>
        <sz val="8.5"/>
        <rFont val="華康粗圓體"/>
        <family val="3"/>
      </rPr>
      <t>季</t>
    </r>
    <r>
      <rPr>
        <sz val="8.5"/>
        <rFont val="Arial Narrow"/>
        <family val="2"/>
      </rPr>
      <t xml:space="preserve">  3rd Quarter</t>
    </r>
  </si>
  <si>
    <r>
      <t>　第</t>
    </r>
    <r>
      <rPr>
        <sz val="8.5"/>
        <rFont val="Arial Narrow"/>
        <family val="2"/>
      </rPr>
      <t xml:space="preserve"> 4 </t>
    </r>
    <r>
      <rPr>
        <sz val="8.5"/>
        <rFont val="華康粗圓體"/>
        <family val="3"/>
      </rPr>
      <t>季</t>
    </r>
    <r>
      <rPr>
        <sz val="8.5"/>
        <rFont val="Arial Narrow"/>
        <family val="2"/>
      </rPr>
      <t xml:space="preserve">  4th Quarter</t>
    </r>
  </si>
  <si>
    <t>資料來源：行政院環保署。</t>
  </si>
  <si>
    <r>
      <t>說明：</t>
    </r>
    <r>
      <rPr>
        <sz val="8"/>
        <rFont val="Arial Narrow"/>
        <family val="2"/>
      </rPr>
      <t>1.</t>
    </r>
    <r>
      <rPr>
        <sz val="8"/>
        <rFont val="華康中黑體"/>
        <family val="3"/>
      </rPr>
      <t>自</t>
    </r>
    <r>
      <rPr>
        <sz val="8"/>
        <rFont val="Arial Narrow"/>
        <family val="2"/>
      </rPr>
      <t>99</t>
    </r>
    <r>
      <rPr>
        <sz val="8"/>
        <rFont val="華康中黑體"/>
        <family val="3"/>
      </rPr>
      <t>年起，統計分類異動。</t>
    </r>
  </si>
  <si>
    <t xml:space="preserve">Note : 1. From 2010, the classification of reporting statistics was changed. </t>
  </si>
  <si>
    <r>
      <t>　　　</t>
    </r>
    <r>
      <rPr>
        <sz val="8"/>
        <rFont val="Arial Narrow"/>
        <family val="2"/>
      </rPr>
      <t>2.</t>
    </r>
    <r>
      <rPr>
        <sz val="8"/>
        <rFont val="華康中黑體"/>
        <family val="3"/>
      </rPr>
      <t>噪音管制區別：</t>
    </r>
  </si>
  <si>
    <t xml:space="preserve">           2. Categories of Control Areas:</t>
  </si>
  <si>
    <r>
      <t>　　　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第一類：指環境亟需安寧之地區。</t>
    </r>
  </si>
  <si>
    <t xml:space="preserve">               Category I : Areas that require a quiet environment. </t>
  </si>
  <si>
    <r>
      <t>　　　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第二類：指供住宅使用為主，且需要安寧之地區。</t>
    </r>
  </si>
  <si>
    <t xml:space="preserve">               Category II: Areas used primarily for residential purposes. </t>
  </si>
  <si>
    <r>
      <t>　　　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第三類：指以住宅使用為主，但混合商業或工業等使用，且需維護其住宅安寧之地區。</t>
    </r>
  </si>
  <si>
    <t xml:space="preserve">               Category III: Areas used concurrently for residential, commercial, and industrial purposes. </t>
  </si>
  <si>
    <r>
      <t>　　　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第四類：指供工業或交通使用為主，且需防止噪音影響附近住宅安寧之地區。</t>
    </r>
  </si>
  <si>
    <t xml:space="preserve">               Category IV: Areas used primarily for industrial or transportation purposes. </t>
  </si>
  <si>
    <r>
      <t>　　　</t>
    </r>
    <r>
      <rPr>
        <sz val="8"/>
        <rFont val="Arial Narrow"/>
        <family val="2"/>
      </rPr>
      <t>3.</t>
    </r>
    <r>
      <rPr>
        <sz val="8"/>
        <rFont val="華康中黑體"/>
        <family val="3"/>
      </rPr>
      <t>時段別：</t>
    </r>
  </si>
  <si>
    <t xml:space="preserve">           3. Time Periods : (1) Day : The Day period refers to the period between 6 a.m. and 8 p.m. for Category I and II Control Areas;</t>
  </si>
  <si>
    <r>
      <t>　　　</t>
    </r>
    <r>
      <rPr>
        <sz val="8"/>
        <rFont val="Arial Narrow"/>
        <family val="2"/>
      </rPr>
      <t xml:space="preserve">   (1)</t>
    </r>
    <r>
      <rPr>
        <sz val="8"/>
        <rFont val="華康中黑體"/>
        <family val="3"/>
      </rPr>
      <t>日間：第一、二類管制區指上午</t>
    </r>
    <r>
      <rPr>
        <sz val="8"/>
        <rFont val="Arial Narrow"/>
        <family val="2"/>
      </rPr>
      <t>6</t>
    </r>
    <r>
      <rPr>
        <sz val="8"/>
        <rFont val="華康中黑體"/>
        <family val="3"/>
      </rPr>
      <t>時至晚上</t>
    </r>
    <r>
      <rPr>
        <sz val="8"/>
        <rFont val="Arial Narrow"/>
        <family val="2"/>
      </rPr>
      <t>8</t>
    </r>
    <r>
      <rPr>
        <sz val="8"/>
        <rFont val="華康中黑體"/>
        <family val="3"/>
      </rPr>
      <t>時；第三、四類管制區指上午</t>
    </r>
    <r>
      <rPr>
        <sz val="8"/>
        <rFont val="Arial Narrow"/>
        <family val="2"/>
      </rPr>
      <t>7</t>
    </r>
    <r>
      <rPr>
        <sz val="8"/>
        <rFont val="華康中黑體"/>
        <family val="3"/>
      </rPr>
      <t>時至晚上</t>
    </r>
    <r>
      <rPr>
        <sz val="8"/>
        <rFont val="Arial Narrow"/>
        <family val="2"/>
      </rPr>
      <t>8</t>
    </r>
    <r>
      <rPr>
        <sz val="8"/>
        <rFont val="華康中黑體"/>
        <family val="3"/>
      </rPr>
      <t>時。</t>
    </r>
  </si>
  <si>
    <t xml:space="preserve">                                             whereas this period refers to the period between 7 a.m. and 8 p.m. for Category III and IV Control Areas. </t>
  </si>
  <si>
    <r>
      <t>　　　</t>
    </r>
    <r>
      <rPr>
        <sz val="8"/>
        <rFont val="Arial Narrow"/>
        <family val="2"/>
      </rPr>
      <t xml:space="preserve">   (2)</t>
    </r>
    <r>
      <rPr>
        <sz val="8"/>
        <rFont val="華康中黑體"/>
        <family val="3"/>
      </rPr>
      <t>晚間：第一、二類管制區指晚上</t>
    </r>
    <r>
      <rPr>
        <sz val="8"/>
        <rFont val="Arial Narrow"/>
        <family val="2"/>
      </rPr>
      <t>8</t>
    </r>
    <r>
      <rPr>
        <sz val="8"/>
        <rFont val="華康中黑體"/>
        <family val="3"/>
      </rPr>
      <t>時至晚上</t>
    </r>
    <r>
      <rPr>
        <sz val="8"/>
        <rFont val="Arial Narrow"/>
        <family val="2"/>
      </rPr>
      <t>10</t>
    </r>
    <r>
      <rPr>
        <sz val="8"/>
        <rFont val="華康中黑體"/>
        <family val="3"/>
      </rPr>
      <t>時；第三、四類管制區指晚上</t>
    </r>
    <r>
      <rPr>
        <sz val="8"/>
        <rFont val="Arial Narrow"/>
        <family val="2"/>
      </rPr>
      <t>8</t>
    </r>
    <r>
      <rPr>
        <sz val="8"/>
        <rFont val="華康中黑體"/>
        <family val="3"/>
      </rPr>
      <t>時至晚上</t>
    </r>
    <r>
      <rPr>
        <sz val="8"/>
        <rFont val="Arial Narrow"/>
        <family val="2"/>
      </rPr>
      <t>11</t>
    </r>
    <r>
      <rPr>
        <sz val="8"/>
        <rFont val="華康中黑體"/>
        <family val="3"/>
      </rPr>
      <t>時。</t>
    </r>
  </si>
  <si>
    <t xml:space="preserve">                                        (2) Evening : The Evening period refers to the period between 8 p.m. and 10 p.m. for Category I and II Control </t>
  </si>
  <si>
    <r>
      <t>　　　</t>
    </r>
    <r>
      <rPr>
        <sz val="8"/>
        <rFont val="Arial Narrow"/>
        <family val="2"/>
      </rPr>
      <t xml:space="preserve">   (3)</t>
    </r>
    <r>
      <rPr>
        <sz val="8"/>
        <rFont val="華康中黑體"/>
        <family val="3"/>
      </rPr>
      <t>夜間：第一、二類管制區指晚上</t>
    </r>
    <r>
      <rPr>
        <sz val="8"/>
        <rFont val="Arial Narrow"/>
        <family val="2"/>
      </rPr>
      <t>10</t>
    </r>
    <r>
      <rPr>
        <sz val="8"/>
        <rFont val="華康中黑體"/>
        <family val="3"/>
      </rPr>
      <t>時至翌日上午</t>
    </r>
    <r>
      <rPr>
        <sz val="8"/>
        <rFont val="Arial Narrow"/>
        <family val="2"/>
      </rPr>
      <t>6</t>
    </r>
    <r>
      <rPr>
        <sz val="8"/>
        <rFont val="華康中黑體"/>
        <family val="3"/>
      </rPr>
      <t>時；第三、四類管制區指晚上</t>
    </r>
    <r>
      <rPr>
        <sz val="8"/>
        <rFont val="Arial Narrow"/>
        <family val="2"/>
      </rPr>
      <t>11</t>
    </r>
    <r>
      <rPr>
        <sz val="8"/>
        <rFont val="華康中黑體"/>
        <family val="3"/>
      </rPr>
      <t>時至翌日上午</t>
    </r>
    <r>
      <rPr>
        <sz val="8"/>
        <rFont val="Arial Narrow"/>
        <family val="2"/>
      </rPr>
      <t>7</t>
    </r>
    <r>
      <rPr>
        <sz val="8"/>
        <rFont val="華康中黑體"/>
        <family val="3"/>
      </rPr>
      <t>時。</t>
    </r>
  </si>
  <si>
    <t xml:space="preserve">                                             Areas; whereas this period refers to the period between 8 p.m. and 11 p.m. for Category III and IV Control Areas. </t>
  </si>
  <si>
    <t xml:space="preserve">                                        (3) Night : The Night period refers to the period between 10 p.m. and 6 a.m. for Category I and II Control Areas; </t>
  </si>
  <si>
    <t xml:space="preserve">                                             whereas this period refers to the period between 11 p.m. and 7 a.m. for Category III and IV Control Areas. </t>
  </si>
  <si>
    <r>
      <t>10-5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Over-Standard Time Frames of Environmental Noise</t>
    </r>
  </si>
  <si>
    <r>
      <t>民國</t>
    </r>
    <r>
      <rPr>
        <sz val="8.5"/>
        <color indexed="8"/>
        <rFont val="Arial Narrow"/>
        <family val="2"/>
      </rPr>
      <t>98</t>
    </r>
    <r>
      <rPr>
        <sz val="8.5"/>
        <color indexed="8"/>
        <rFont val="華康粗圓體"/>
        <family val="3"/>
      </rPr>
      <t>年</t>
    </r>
    <r>
      <rPr>
        <sz val="8.5"/>
        <color indexed="8"/>
        <rFont val="Arial Narrow"/>
        <family val="2"/>
      </rPr>
      <t xml:space="preserve"> 2009</t>
    </r>
  </si>
  <si>
    <r>
      <t>民國</t>
    </r>
    <r>
      <rPr>
        <sz val="8.5"/>
        <color indexed="8"/>
        <rFont val="Arial Narrow"/>
        <family val="2"/>
      </rPr>
      <t>100</t>
    </r>
    <r>
      <rPr>
        <sz val="8.5"/>
        <color indexed="8"/>
        <rFont val="華康粗圓體"/>
        <family val="3"/>
      </rPr>
      <t>年</t>
    </r>
    <r>
      <rPr>
        <sz val="8.5"/>
        <color indexed="8"/>
        <rFont val="Arial Narrow"/>
        <family val="2"/>
      </rPr>
      <t xml:space="preserve"> 2011</t>
    </r>
  </si>
  <si>
    <r>
      <t>民國</t>
    </r>
    <r>
      <rPr>
        <sz val="8.5"/>
        <color indexed="8"/>
        <rFont val="Arial Narrow"/>
        <family val="2"/>
      </rPr>
      <t>101</t>
    </r>
    <r>
      <rPr>
        <sz val="8.5"/>
        <color indexed="8"/>
        <rFont val="華康粗圓體"/>
        <family val="3"/>
      </rPr>
      <t>年</t>
    </r>
    <r>
      <rPr>
        <sz val="8.5"/>
        <color indexed="8"/>
        <rFont val="Arial Narrow"/>
        <family val="2"/>
      </rPr>
      <t xml:space="preserve"> 2012</t>
    </r>
  </si>
  <si>
    <r>
      <t>　第</t>
    </r>
    <r>
      <rPr>
        <sz val="8.5"/>
        <rFont val="Arial Narrow"/>
        <family val="2"/>
      </rPr>
      <t xml:space="preserve"> 1 </t>
    </r>
    <r>
      <rPr>
        <sz val="8.5"/>
        <rFont val="華康粗圓體"/>
        <family val="3"/>
      </rPr>
      <t>季</t>
    </r>
    <r>
      <rPr>
        <sz val="8.5"/>
        <rFont val="Arial Narrow"/>
        <family val="2"/>
      </rPr>
      <t xml:space="preserve">  1st Quarter</t>
    </r>
  </si>
  <si>
    <r>
      <t>　第</t>
    </r>
    <r>
      <rPr>
        <sz val="8.5"/>
        <rFont val="Arial Narrow"/>
        <family val="2"/>
      </rPr>
      <t xml:space="preserve"> 2 </t>
    </r>
    <r>
      <rPr>
        <sz val="8.5"/>
        <rFont val="華康粗圓體"/>
        <family val="3"/>
      </rPr>
      <t>季</t>
    </r>
    <r>
      <rPr>
        <sz val="8.5"/>
        <rFont val="Arial Narrow"/>
        <family val="2"/>
      </rPr>
      <t xml:space="preserve">  2nd Quarter</t>
    </r>
  </si>
  <si>
    <r>
      <t>　第</t>
    </r>
    <r>
      <rPr>
        <sz val="8.5"/>
        <rFont val="Arial Narrow"/>
        <family val="2"/>
      </rPr>
      <t xml:space="preserve"> 3 </t>
    </r>
    <r>
      <rPr>
        <sz val="8.5"/>
        <rFont val="華康粗圓體"/>
        <family val="3"/>
      </rPr>
      <t>季</t>
    </r>
    <r>
      <rPr>
        <sz val="8.5"/>
        <rFont val="Arial Narrow"/>
        <family val="2"/>
      </rPr>
      <t xml:space="preserve">  3rd Quarter</t>
    </r>
  </si>
  <si>
    <r>
      <t>　第</t>
    </r>
    <r>
      <rPr>
        <sz val="8.5"/>
        <rFont val="Arial Narrow"/>
        <family val="2"/>
      </rPr>
      <t xml:space="preserve"> 4 </t>
    </r>
    <r>
      <rPr>
        <sz val="8.5"/>
        <rFont val="華康粗圓體"/>
        <family val="3"/>
      </rPr>
      <t>季</t>
    </r>
    <r>
      <rPr>
        <sz val="8.5"/>
        <rFont val="Arial Narrow"/>
        <family val="2"/>
      </rPr>
      <t xml:space="preserve">  4th Quarter</t>
    </r>
  </si>
  <si>
    <r>
      <t>說　　明：</t>
    </r>
    <r>
      <rPr>
        <sz val="8"/>
        <rFont val="Arial Narrow"/>
        <family val="2"/>
      </rPr>
      <t>1.</t>
    </r>
    <r>
      <rPr>
        <sz val="8"/>
        <rFont val="華康中黑體"/>
        <family val="3"/>
      </rPr>
      <t>自</t>
    </r>
    <r>
      <rPr>
        <sz val="8"/>
        <rFont val="Arial Narrow"/>
        <family val="2"/>
      </rPr>
      <t>99</t>
    </r>
    <r>
      <rPr>
        <sz val="8"/>
        <rFont val="華康中黑體"/>
        <family val="3"/>
      </rPr>
      <t>年起，統計分類異動。</t>
    </r>
  </si>
  <si>
    <r>
      <t>　　　　　</t>
    </r>
    <r>
      <rPr>
        <sz val="8"/>
        <rFont val="Arial Narrow"/>
        <family val="2"/>
      </rPr>
      <t>2.</t>
    </r>
    <r>
      <rPr>
        <sz val="8"/>
        <rFont val="華康中黑體"/>
        <family val="3"/>
      </rPr>
      <t>噪音管制區別：</t>
    </r>
  </si>
  <si>
    <r>
      <t>　　</t>
    </r>
    <r>
      <rPr>
        <sz val="8"/>
        <rFont val="Arial Narrow"/>
        <family val="2"/>
      </rPr>
      <t xml:space="preserve">         </t>
    </r>
    <r>
      <rPr>
        <sz val="8"/>
        <rFont val="華康中黑體"/>
        <family val="3"/>
      </rPr>
      <t>　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第一類：指環境亟需安寧之地區。</t>
    </r>
  </si>
  <si>
    <r>
      <t>　　</t>
    </r>
    <r>
      <rPr>
        <sz val="8"/>
        <rFont val="Arial Narrow"/>
        <family val="2"/>
      </rPr>
      <t xml:space="preserve">         </t>
    </r>
    <r>
      <rPr>
        <sz val="8"/>
        <rFont val="華康中黑體"/>
        <family val="3"/>
      </rPr>
      <t>　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第二類：指供住宅使用為主，且需要安寧之地區。</t>
    </r>
  </si>
  <si>
    <r>
      <t>　　</t>
    </r>
    <r>
      <rPr>
        <sz val="8"/>
        <rFont val="Arial Narrow"/>
        <family val="2"/>
      </rPr>
      <t xml:space="preserve">         </t>
    </r>
    <r>
      <rPr>
        <sz val="8"/>
        <rFont val="華康中黑體"/>
        <family val="3"/>
      </rPr>
      <t>　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第三類：指以住宅使用為主，但混合商業或工業等使用，且需維護其住宅安寧之地區。</t>
    </r>
  </si>
  <si>
    <r>
      <t>　　</t>
    </r>
    <r>
      <rPr>
        <sz val="8"/>
        <rFont val="Arial Narrow"/>
        <family val="2"/>
      </rPr>
      <t xml:space="preserve">         </t>
    </r>
    <r>
      <rPr>
        <sz val="8"/>
        <rFont val="華康中黑體"/>
        <family val="3"/>
      </rPr>
      <t>　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第四類：指供工業或交通使用為主，且需防止噪音影響附近住宅安寧之地區。</t>
    </r>
  </si>
  <si>
    <r>
      <t>　　　　　</t>
    </r>
    <r>
      <rPr>
        <sz val="8"/>
        <rFont val="Arial Narrow"/>
        <family val="2"/>
      </rPr>
      <t>3.</t>
    </r>
    <r>
      <rPr>
        <sz val="8"/>
        <rFont val="華康中黑體"/>
        <family val="3"/>
      </rPr>
      <t>時段別：</t>
    </r>
  </si>
  <si>
    <r>
      <t>　　</t>
    </r>
    <r>
      <rPr>
        <sz val="8"/>
        <rFont val="Arial Narrow"/>
        <family val="2"/>
      </rPr>
      <t xml:space="preserve">         </t>
    </r>
    <r>
      <rPr>
        <sz val="8"/>
        <rFont val="華康中黑體"/>
        <family val="3"/>
      </rPr>
      <t>　</t>
    </r>
    <r>
      <rPr>
        <sz val="8"/>
        <rFont val="Arial Narrow"/>
        <family val="2"/>
      </rPr>
      <t xml:space="preserve">   (1)</t>
    </r>
    <r>
      <rPr>
        <sz val="8"/>
        <rFont val="華康中黑體"/>
        <family val="3"/>
      </rPr>
      <t>日間：第一、二類管制區指上午</t>
    </r>
    <r>
      <rPr>
        <sz val="8"/>
        <rFont val="Arial Narrow"/>
        <family val="2"/>
      </rPr>
      <t>6</t>
    </r>
    <r>
      <rPr>
        <sz val="8"/>
        <rFont val="華康中黑體"/>
        <family val="3"/>
      </rPr>
      <t>時至晚上</t>
    </r>
    <r>
      <rPr>
        <sz val="8"/>
        <rFont val="Arial Narrow"/>
        <family val="2"/>
      </rPr>
      <t>8</t>
    </r>
    <r>
      <rPr>
        <sz val="8"/>
        <rFont val="華康中黑體"/>
        <family val="3"/>
      </rPr>
      <t>時；第三、四類管制區指上午</t>
    </r>
    <r>
      <rPr>
        <sz val="8"/>
        <rFont val="Arial Narrow"/>
        <family val="2"/>
      </rPr>
      <t>7</t>
    </r>
    <r>
      <rPr>
        <sz val="8"/>
        <rFont val="華康中黑體"/>
        <family val="3"/>
      </rPr>
      <t>時至晚上</t>
    </r>
    <r>
      <rPr>
        <sz val="8"/>
        <rFont val="Arial Narrow"/>
        <family val="2"/>
      </rPr>
      <t>8</t>
    </r>
    <r>
      <rPr>
        <sz val="8"/>
        <rFont val="華康中黑體"/>
        <family val="3"/>
      </rPr>
      <t>時。</t>
    </r>
  </si>
  <si>
    <t xml:space="preserve">                                              whereas this period refers to the period between 7 a.m. and 8 p.m. for Category III and IV Control Areas. </t>
  </si>
  <si>
    <r>
      <t>　　</t>
    </r>
    <r>
      <rPr>
        <sz val="8"/>
        <rFont val="Arial Narrow"/>
        <family val="2"/>
      </rPr>
      <t xml:space="preserve">         </t>
    </r>
    <r>
      <rPr>
        <sz val="8"/>
        <rFont val="華康中黑體"/>
        <family val="3"/>
      </rPr>
      <t>　</t>
    </r>
    <r>
      <rPr>
        <sz val="8"/>
        <rFont val="Arial Narrow"/>
        <family val="2"/>
      </rPr>
      <t xml:space="preserve">   (2)</t>
    </r>
    <r>
      <rPr>
        <sz val="8"/>
        <rFont val="華康中黑體"/>
        <family val="3"/>
      </rPr>
      <t>晚間：第一、二類管制區指晚上</t>
    </r>
    <r>
      <rPr>
        <sz val="8"/>
        <rFont val="Arial Narrow"/>
        <family val="2"/>
      </rPr>
      <t>8</t>
    </r>
    <r>
      <rPr>
        <sz val="8"/>
        <rFont val="華康中黑體"/>
        <family val="3"/>
      </rPr>
      <t>時至晚上</t>
    </r>
    <r>
      <rPr>
        <sz val="8"/>
        <rFont val="Arial Narrow"/>
        <family val="2"/>
      </rPr>
      <t>10</t>
    </r>
    <r>
      <rPr>
        <sz val="8"/>
        <rFont val="華康中黑體"/>
        <family val="3"/>
      </rPr>
      <t>時；第三、四類管制區指晚上</t>
    </r>
    <r>
      <rPr>
        <sz val="8"/>
        <rFont val="Arial Narrow"/>
        <family val="2"/>
      </rPr>
      <t>8</t>
    </r>
    <r>
      <rPr>
        <sz val="8"/>
        <rFont val="華康中黑體"/>
        <family val="3"/>
      </rPr>
      <t>時至晚上</t>
    </r>
    <r>
      <rPr>
        <sz val="8"/>
        <rFont val="Arial Narrow"/>
        <family val="2"/>
      </rPr>
      <t>11</t>
    </r>
    <r>
      <rPr>
        <sz val="8"/>
        <rFont val="華康中黑體"/>
        <family val="3"/>
      </rPr>
      <t>時。</t>
    </r>
  </si>
  <si>
    <r>
      <t>　　</t>
    </r>
    <r>
      <rPr>
        <sz val="8"/>
        <rFont val="Arial Narrow"/>
        <family val="2"/>
      </rPr>
      <t xml:space="preserve">         </t>
    </r>
    <r>
      <rPr>
        <sz val="8"/>
        <rFont val="華康中黑體"/>
        <family val="3"/>
      </rPr>
      <t>　</t>
    </r>
    <r>
      <rPr>
        <sz val="8"/>
        <rFont val="Arial Narrow"/>
        <family val="2"/>
      </rPr>
      <t xml:space="preserve">   (3)</t>
    </r>
    <r>
      <rPr>
        <sz val="8"/>
        <rFont val="華康中黑體"/>
        <family val="3"/>
      </rPr>
      <t>夜間：第一、二類管制區指晚上</t>
    </r>
    <r>
      <rPr>
        <sz val="8"/>
        <rFont val="Arial Narrow"/>
        <family val="2"/>
      </rPr>
      <t>10</t>
    </r>
    <r>
      <rPr>
        <sz val="8"/>
        <rFont val="華康中黑體"/>
        <family val="3"/>
      </rPr>
      <t>時至翌日上午</t>
    </r>
    <r>
      <rPr>
        <sz val="8"/>
        <rFont val="Arial Narrow"/>
        <family val="2"/>
      </rPr>
      <t>6</t>
    </r>
    <r>
      <rPr>
        <sz val="8"/>
        <rFont val="華康中黑體"/>
        <family val="3"/>
      </rPr>
      <t>時；第三、四類管制區指晚上</t>
    </r>
    <r>
      <rPr>
        <sz val="8"/>
        <rFont val="Arial Narrow"/>
        <family val="2"/>
      </rPr>
      <t>11</t>
    </r>
    <r>
      <rPr>
        <sz val="8"/>
        <rFont val="華康中黑體"/>
        <family val="3"/>
      </rPr>
      <t>時至翌日上午</t>
    </r>
    <r>
      <rPr>
        <sz val="8"/>
        <rFont val="Arial Narrow"/>
        <family val="2"/>
      </rPr>
      <t>7</t>
    </r>
    <r>
      <rPr>
        <sz val="8"/>
        <rFont val="華康中黑體"/>
        <family val="3"/>
      </rPr>
      <t>時。</t>
    </r>
  </si>
  <si>
    <t xml:space="preserve">                                              Areas; whereas this period refers to the period between 8 p.m. and 11 p.m. for Category III and IV Control Areas. </t>
  </si>
  <si>
    <t xml:space="preserve">                                              whereas this period refers to the period between 11 p.m. and 7 a.m. for Category III and IV Control Areas. </t>
  </si>
  <si>
    <r>
      <t xml:space="preserve">年別
</t>
    </r>
    <r>
      <rPr>
        <sz val="9"/>
        <color indexed="8"/>
        <rFont val="Arial Narrow"/>
        <family val="2"/>
      </rPr>
      <t>Year</t>
    </r>
  </si>
  <si>
    <t>機動車輛排放粒狀
污染物檢查告發情形</t>
  </si>
  <si>
    <t>機動車輛排放氣狀污染物檢查告發情形</t>
  </si>
  <si>
    <t>Motor Vehicles Emitting Gaseous Pollutants</t>
  </si>
  <si>
    <t>Motor Vehicles Emitting
Granular Pollutants</t>
  </si>
  <si>
    <t>汽　　　車</t>
  </si>
  <si>
    <t>機器腳踏車</t>
  </si>
  <si>
    <t>Cars</t>
  </si>
  <si>
    <t>Motorcycles</t>
  </si>
  <si>
    <t>檢查數</t>
  </si>
  <si>
    <t>告發數</t>
  </si>
  <si>
    <t>Inspected</t>
  </si>
  <si>
    <t>Penalized</t>
  </si>
  <si>
    <r>
      <t>民國</t>
    </r>
    <r>
      <rPr>
        <sz val="9"/>
        <color indexed="8"/>
        <rFont val="Arial Narrow"/>
        <family val="2"/>
      </rPr>
      <t>92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2003</t>
    </r>
  </si>
  <si>
    <r>
      <t>民國</t>
    </r>
    <r>
      <rPr>
        <sz val="9"/>
        <color indexed="8"/>
        <rFont val="Arial Narrow"/>
        <family val="2"/>
      </rPr>
      <t>93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2004</t>
    </r>
  </si>
  <si>
    <r>
      <t>民國</t>
    </r>
    <r>
      <rPr>
        <sz val="9"/>
        <color indexed="8"/>
        <rFont val="Arial Narrow"/>
        <family val="2"/>
      </rPr>
      <t>94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2005</t>
    </r>
  </si>
  <si>
    <r>
      <t>民國</t>
    </r>
    <r>
      <rPr>
        <sz val="9"/>
        <color indexed="8"/>
        <rFont val="Arial Narrow"/>
        <family val="2"/>
      </rPr>
      <t>95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2006</t>
    </r>
  </si>
  <si>
    <r>
      <t>民國</t>
    </r>
    <r>
      <rPr>
        <sz val="9"/>
        <color indexed="8"/>
        <rFont val="Arial Narrow"/>
        <family val="2"/>
      </rPr>
      <t>96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2007</t>
    </r>
  </si>
  <si>
    <r>
      <t>民國</t>
    </r>
    <r>
      <rPr>
        <sz val="9"/>
        <color indexed="8"/>
        <rFont val="Arial Narrow"/>
        <family val="2"/>
      </rPr>
      <t>97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2008</t>
    </r>
  </si>
  <si>
    <r>
      <t>民國</t>
    </r>
    <r>
      <rPr>
        <sz val="9"/>
        <color indexed="8"/>
        <rFont val="Arial Narrow"/>
        <family val="2"/>
      </rPr>
      <t>98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2009</t>
    </r>
  </si>
  <si>
    <r>
      <t xml:space="preserve">年別及季別
</t>
    </r>
    <r>
      <rPr>
        <sz val="9"/>
        <color indexed="8"/>
        <rFont val="Arial Narrow"/>
        <family val="2"/>
      </rPr>
      <t>Year  &amp;  Quarter</t>
    </r>
  </si>
  <si>
    <t>粒狀污染物</t>
  </si>
  <si>
    <t>氣狀污染物</t>
  </si>
  <si>
    <t>Motor Vehicles Emitting Granular Pollutants</t>
  </si>
  <si>
    <t>檢查告發情形</t>
  </si>
  <si>
    <t>檢驗告發情形</t>
  </si>
  <si>
    <t>Inspection Penalized</t>
  </si>
  <si>
    <t>Testing Penalized</t>
  </si>
  <si>
    <t>檢驗數</t>
  </si>
  <si>
    <t>Tested</t>
  </si>
  <si>
    <r>
      <t>民國</t>
    </r>
    <r>
      <rPr>
        <sz val="9"/>
        <color indexed="8"/>
        <rFont val="Arial Narrow"/>
        <family val="2"/>
      </rPr>
      <t>99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2010</t>
    </r>
  </si>
  <si>
    <r>
      <t>民國</t>
    </r>
    <r>
      <rPr>
        <sz val="9"/>
        <color indexed="8"/>
        <rFont val="Arial Narrow"/>
        <family val="2"/>
      </rPr>
      <t>100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2011</t>
    </r>
  </si>
  <si>
    <r>
      <t>民國</t>
    </r>
    <r>
      <rPr>
        <sz val="9"/>
        <color indexed="8"/>
        <rFont val="Arial Narrow"/>
        <family val="2"/>
      </rPr>
      <t>101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2012</t>
    </r>
  </si>
  <si>
    <r>
      <t>　第</t>
    </r>
    <r>
      <rPr>
        <sz val="9"/>
        <color indexed="8"/>
        <rFont val="Arial Narrow"/>
        <family val="2"/>
      </rPr>
      <t xml:space="preserve"> 1 </t>
    </r>
    <r>
      <rPr>
        <sz val="9"/>
        <color indexed="8"/>
        <rFont val="華康粗圓體"/>
        <family val="3"/>
      </rPr>
      <t>季</t>
    </r>
    <r>
      <rPr>
        <sz val="9"/>
        <color indexed="8"/>
        <rFont val="Arial Narrow"/>
        <family val="2"/>
      </rPr>
      <t xml:space="preserve">  1st Quarter</t>
    </r>
  </si>
  <si>
    <r>
      <t>　第</t>
    </r>
    <r>
      <rPr>
        <sz val="9"/>
        <color indexed="8"/>
        <rFont val="Arial Narrow"/>
        <family val="2"/>
      </rPr>
      <t xml:space="preserve"> 2 </t>
    </r>
    <r>
      <rPr>
        <sz val="9"/>
        <color indexed="8"/>
        <rFont val="華康粗圓體"/>
        <family val="3"/>
      </rPr>
      <t>季</t>
    </r>
    <r>
      <rPr>
        <sz val="9"/>
        <color indexed="8"/>
        <rFont val="Arial Narrow"/>
        <family val="2"/>
      </rPr>
      <t xml:space="preserve">  2nd Quarter</t>
    </r>
  </si>
  <si>
    <r>
      <t>　第</t>
    </r>
    <r>
      <rPr>
        <sz val="9"/>
        <color indexed="8"/>
        <rFont val="Arial Narrow"/>
        <family val="2"/>
      </rPr>
      <t xml:space="preserve"> 3 </t>
    </r>
    <r>
      <rPr>
        <sz val="9"/>
        <color indexed="8"/>
        <rFont val="華康粗圓體"/>
        <family val="3"/>
      </rPr>
      <t>季</t>
    </r>
    <r>
      <rPr>
        <sz val="9"/>
        <color indexed="8"/>
        <rFont val="Arial Narrow"/>
        <family val="2"/>
      </rPr>
      <t xml:space="preserve">  3rd Quarter</t>
    </r>
  </si>
  <si>
    <r>
      <t>　第</t>
    </r>
    <r>
      <rPr>
        <sz val="9"/>
        <color indexed="8"/>
        <rFont val="Arial Narrow"/>
        <family val="2"/>
      </rPr>
      <t xml:space="preserve"> 4 </t>
    </r>
    <r>
      <rPr>
        <sz val="9"/>
        <color indexed="8"/>
        <rFont val="華康粗圓體"/>
        <family val="3"/>
      </rPr>
      <t>季</t>
    </r>
    <r>
      <rPr>
        <sz val="9"/>
        <color indexed="8"/>
        <rFont val="Arial Narrow"/>
        <family val="2"/>
      </rPr>
      <t xml:space="preserve">  4th Quarter</t>
    </r>
  </si>
  <si>
    <r>
      <t>說　　明：自</t>
    </r>
    <r>
      <rPr>
        <sz val="9"/>
        <color indexed="8"/>
        <rFont val="Arial Narrow"/>
        <family val="2"/>
      </rPr>
      <t>99</t>
    </r>
    <r>
      <rPr>
        <sz val="9"/>
        <color indexed="8"/>
        <rFont val="華康中黑體"/>
        <family val="3"/>
      </rPr>
      <t>年起，統計分類異動。</t>
    </r>
  </si>
  <si>
    <t>Source :  Environmental Protection Bureau, Taoyuan County Gov.</t>
  </si>
  <si>
    <t>Note : From 2010, the classification of reporting statistics was changed.</t>
  </si>
  <si>
    <r>
      <t>其他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出售、贈送、倒棄等</t>
    </r>
    <r>
      <rPr>
        <sz val="8"/>
        <rFont val="Arial Narrow"/>
        <family val="2"/>
      </rPr>
      <t>)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</si>
  <si>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</si>
  <si>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</si>
  <si>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</si>
  <si>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</si>
  <si>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</si>
  <si>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2008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</si>
  <si>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2009</t>
    </r>
  </si>
  <si>
    <t>　　　　　　　　　　　　　水　　　　　肥　　　　　清　　　　　運　　　　</t>
  </si>
  <si>
    <t>Liquid Manure Disposal</t>
  </si>
  <si>
    <r>
      <t>水　　肥　　處　　理　</t>
    </r>
    <r>
      <rPr>
        <sz val="8"/>
        <rFont val="Arial Narrow"/>
        <family val="2"/>
      </rPr>
      <t>Liquid Manure Handling</t>
    </r>
  </si>
  <si>
    <t>總計</t>
  </si>
  <si>
    <t>按　清　運　單　位　分</t>
  </si>
  <si>
    <t>水肥污水垃圾滲出水處理廠</t>
  </si>
  <si>
    <t>By Disposing Organization</t>
  </si>
  <si>
    <t>Categorized According to Destination</t>
  </si>
  <si>
    <t>Seepage Treatment Plants</t>
  </si>
  <si>
    <t>公私處所自行
或委託清運</t>
  </si>
  <si>
    <t>水　肥
處理廠</t>
  </si>
  <si>
    <t>垃圾掩埋場之
滲出水處理廠</t>
  </si>
  <si>
    <t>一級處理</t>
  </si>
  <si>
    <t>二級處理</t>
  </si>
  <si>
    <t>三級處理</t>
  </si>
  <si>
    <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2011</t>
    </r>
  </si>
  <si>
    <r>
      <t>　桃園市</t>
    </r>
    <r>
      <rPr>
        <sz val="8"/>
        <rFont val="Arial Narrow"/>
        <family val="2"/>
      </rPr>
      <t xml:space="preserve"> Taoyuan City</t>
    </r>
  </si>
  <si>
    <r>
      <t>　八德市</t>
    </r>
    <r>
      <rPr>
        <sz val="8"/>
        <rFont val="Arial Narrow"/>
        <family val="2"/>
      </rPr>
      <t xml:space="preserve"> Bade City</t>
    </r>
  </si>
  <si>
    <r>
      <t>　楊梅市</t>
    </r>
    <r>
      <rPr>
        <sz val="8"/>
        <rFont val="Arial Narrow"/>
        <family val="2"/>
      </rPr>
      <t xml:space="preserve"> Yangmei City</t>
    </r>
  </si>
  <si>
    <r>
      <t>　大園鄉</t>
    </r>
    <r>
      <rPr>
        <sz val="8"/>
        <rFont val="Arial Narrow"/>
        <family val="2"/>
      </rPr>
      <t xml:space="preserve"> Dayuan Township</t>
    </r>
  </si>
  <si>
    <r>
      <t>　龍潭鄉</t>
    </r>
    <r>
      <rPr>
        <sz val="8"/>
        <rFont val="Arial Narrow"/>
        <family val="2"/>
      </rPr>
      <t xml:space="preserve"> Longtan Township</t>
    </r>
  </si>
  <si>
    <r>
      <t>　觀音鄉</t>
    </r>
    <r>
      <rPr>
        <sz val="8"/>
        <rFont val="Arial Narrow"/>
        <family val="2"/>
      </rPr>
      <t xml:space="preserve"> Guanyin Township</t>
    </r>
  </si>
  <si>
    <r>
      <t>表</t>
    </r>
    <r>
      <rPr>
        <sz val="12"/>
        <rFont val="Arial"/>
        <family val="2"/>
      </rPr>
      <t>10-2</t>
    </r>
    <r>
      <rPr>
        <sz val="12"/>
        <rFont val="華康粗圓體"/>
        <family val="3"/>
      </rPr>
      <t>、水肥清運處理狀況</t>
    </r>
  </si>
  <si>
    <r>
      <t>10-2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Liquid Manure Disposal Handling</t>
    </r>
  </si>
  <si>
    <r>
      <t xml:space="preserve">污　水　處　理　廠
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含水肥投入站、截流站水肥投入口</t>
    </r>
    <r>
      <rPr>
        <sz val="7"/>
        <rFont val="Arial Narrow"/>
        <family val="2"/>
      </rPr>
      <t>)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</si>
  <si>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</si>
  <si>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</si>
  <si>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</si>
  <si>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</si>
  <si>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</si>
  <si>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</si>
  <si>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</si>
  <si>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</si>
  <si>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r>
      <t>　</t>
    </r>
    <r>
      <rPr>
        <sz val="9"/>
        <rFont val="Arial Narrow"/>
        <family val="2"/>
      </rPr>
      <t xml:space="preserve">1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January</t>
    </r>
  </si>
  <si>
    <r>
      <t>　</t>
    </r>
    <r>
      <rPr>
        <sz val="9"/>
        <rFont val="Arial Narrow"/>
        <family val="2"/>
      </rPr>
      <t xml:space="preserve">2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February</t>
    </r>
  </si>
  <si>
    <r>
      <t>　</t>
    </r>
    <r>
      <rPr>
        <sz val="9"/>
        <rFont val="Arial Narrow"/>
        <family val="2"/>
      </rPr>
      <t xml:space="preserve">3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March</t>
    </r>
  </si>
  <si>
    <r>
      <t>　</t>
    </r>
    <r>
      <rPr>
        <sz val="9"/>
        <rFont val="Arial Narrow"/>
        <family val="2"/>
      </rPr>
      <t xml:space="preserve">4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April</t>
    </r>
  </si>
  <si>
    <r>
      <t>　</t>
    </r>
    <r>
      <rPr>
        <sz val="9"/>
        <rFont val="Arial Narrow"/>
        <family val="2"/>
      </rPr>
      <t xml:space="preserve">5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May</t>
    </r>
  </si>
  <si>
    <r>
      <t>　</t>
    </r>
    <r>
      <rPr>
        <sz val="9"/>
        <rFont val="Arial Narrow"/>
        <family val="2"/>
      </rPr>
      <t xml:space="preserve">6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June</t>
    </r>
  </si>
  <si>
    <r>
      <t>　</t>
    </r>
    <r>
      <rPr>
        <sz val="9"/>
        <rFont val="Arial Narrow"/>
        <family val="2"/>
      </rPr>
      <t xml:space="preserve">7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July</t>
    </r>
  </si>
  <si>
    <r>
      <t>　</t>
    </r>
    <r>
      <rPr>
        <sz val="9"/>
        <rFont val="Arial Narrow"/>
        <family val="2"/>
      </rPr>
      <t xml:space="preserve">8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August</t>
    </r>
  </si>
  <si>
    <r>
      <t>　</t>
    </r>
    <r>
      <rPr>
        <sz val="9"/>
        <rFont val="Arial Narrow"/>
        <family val="2"/>
      </rPr>
      <t xml:space="preserve">9 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September</t>
    </r>
  </si>
  <si>
    <r>
      <t>　</t>
    </r>
    <r>
      <rPr>
        <sz val="9"/>
        <rFont val="Arial Narrow"/>
        <family val="2"/>
      </rPr>
      <t>10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October</t>
    </r>
  </si>
  <si>
    <r>
      <t>　</t>
    </r>
    <r>
      <rPr>
        <sz val="9"/>
        <rFont val="Arial Narrow"/>
        <family val="2"/>
      </rPr>
      <t>11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November</t>
    </r>
  </si>
  <si>
    <r>
      <t>　</t>
    </r>
    <r>
      <rPr>
        <sz val="9"/>
        <rFont val="Arial Narrow"/>
        <family val="2"/>
      </rPr>
      <t>12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 xml:space="preserve"> December</t>
    </r>
  </si>
  <si>
    <r>
      <t>表</t>
    </r>
    <r>
      <rPr>
        <sz val="12"/>
        <rFont val="Arial"/>
        <family val="2"/>
      </rPr>
      <t>10-3</t>
    </r>
    <r>
      <rPr>
        <sz val="12"/>
        <rFont val="華康粗圓體"/>
        <family val="3"/>
      </rPr>
      <t xml:space="preserve">、環境空氣品質
</t>
    </r>
    <r>
      <rPr>
        <sz val="12"/>
        <rFont val="Arial"/>
        <family val="2"/>
      </rPr>
      <t>10-3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Air Quality</t>
    </r>
  </si>
  <si>
    <r>
      <t>民國</t>
    </r>
    <r>
      <rPr>
        <sz val="9"/>
        <color indexed="8"/>
        <rFont val="Arial Narrow"/>
        <family val="2"/>
      </rPr>
      <t>92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2003</t>
    </r>
  </si>
  <si>
    <r>
      <t>民國</t>
    </r>
    <r>
      <rPr>
        <sz val="9"/>
        <color indexed="8"/>
        <rFont val="Arial Narrow"/>
        <family val="2"/>
      </rPr>
      <t>93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2004</t>
    </r>
  </si>
  <si>
    <r>
      <t>民國</t>
    </r>
    <r>
      <rPr>
        <sz val="9"/>
        <color indexed="8"/>
        <rFont val="Arial Narrow"/>
        <family val="2"/>
      </rPr>
      <t>94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2005</t>
    </r>
  </si>
  <si>
    <r>
      <t>民國</t>
    </r>
    <r>
      <rPr>
        <sz val="9"/>
        <color indexed="8"/>
        <rFont val="Arial Narrow"/>
        <family val="2"/>
      </rPr>
      <t>95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2006</t>
    </r>
  </si>
  <si>
    <r>
      <t>民國</t>
    </r>
    <r>
      <rPr>
        <sz val="9"/>
        <color indexed="8"/>
        <rFont val="Arial Narrow"/>
        <family val="2"/>
      </rPr>
      <t>96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2007</t>
    </r>
  </si>
  <si>
    <r>
      <t>民國</t>
    </r>
    <r>
      <rPr>
        <sz val="9"/>
        <color indexed="8"/>
        <rFont val="Arial Narrow"/>
        <family val="2"/>
      </rPr>
      <t>97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2008</t>
    </r>
  </si>
  <si>
    <r>
      <t>民國</t>
    </r>
    <r>
      <rPr>
        <sz val="9"/>
        <color indexed="8"/>
        <rFont val="Arial Narrow"/>
        <family val="2"/>
      </rPr>
      <t>98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2009</t>
    </r>
  </si>
  <si>
    <r>
      <t>民國</t>
    </r>
    <r>
      <rPr>
        <sz val="9"/>
        <color indexed="8"/>
        <rFont val="Arial Narrow"/>
        <family val="2"/>
      </rPr>
      <t>99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2010</t>
    </r>
  </si>
  <si>
    <r>
      <t>　</t>
    </r>
    <r>
      <rPr>
        <sz val="9"/>
        <color indexed="8"/>
        <rFont val="Arial Narrow"/>
        <family val="2"/>
      </rPr>
      <t xml:space="preserve">1 </t>
    </r>
    <r>
      <rPr>
        <sz val="9"/>
        <color indexed="8"/>
        <rFont val="華康粗圓體"/>
        <family val="3"/>
      </rPr>
      <t>月</t>
    </r>
    <r>
      <rPr>
        <sz val="9"/>
        <color indexed="8"/>
        <rFont val="Arial Narrow"/>
        <family val="2"/>
      </rPr>
      <t xml:space="preserve"> January</t>
    </r>
  </si>
  <si>
    <r>
      <t>　</t>
    </r>
    <r>
      <rPr>
        <sz val="9"/>
        <color indexed="8"/>
        <rFont val="Arial Narrow"/>
        <family val="2"/>
      </rPr>
      <t xml:space="preserve">2 </t>
    </r>
    <r>
      <rPr>
        <sz val="9"/>
        <color indexed="8"/>
        <rFont val="華康粗圓體"/>
        <family val="3"/>
      </rPr>
      <t>月</t>
    </r>
    <r>
      <rPr>
        <sz val="9"/>
        <color indexed="8"/>
        <rFont val="Arial Narrow"/>
        <family val="2"/>
      </rPr>
      <t xml:space="preserve"> February</t>
    </r>
  </si>
  <si>
    <r>
      <t>　</t>
    </r>
    <r>
      <rPr>
        <sz val="9"/>
        <color indexed="8"/>
        <rFont val="Arial Narrow"/>
        <family val="2"/>
      </rPr>
      <t xml:space="preserve">3 </t>
    </r>
    <r>
      <rPr>
        <sz val="9"/>
        <color indexed="8"/>
        <rFont val="華康粗圓體"/>
        <family val="3"/>
      </rPr>
      <t>月</t>
    </r>
    <r>
      <rPr>
        <sz val="9"/>
        <color indexed="8"/>
        <rFont val="Arial Narrow"/>
        <family val="2"/>
      </rPr>
      <t xml:space="preserve"> March</t>
    </r>
  </si>
  <si>
    <r>
      <t>　</t>
    </r>
    <r>
      <rPr>
        <sz val="9"/>
        <color indexed="8"/>
        <rFont val="Arial Narrow"/>
        <family val="2"/>
      </rPr>
      <t xml:space="preserve">4 </t>
    </r>
    <r>
      <rPr>
        <sz val="9"/>
        <color indexed="8"/>
        <rFont val="華康粗圓體"/>
        <family val="3"/>
      </rPr>
      <t>月</t>
    </r>
    <r>
      <rPr>
        <sz val="9"/>
        <color indexed="8"/>
        <rFont val="Arial Narrow"/>
        <family val="2"/>
      </rPr>
      <t xml:space="preserve"> April</t>
    </r>
  </si>
  <si>
    <r>
      <t>　</t>
    </r>
    <r>
      <rPr>
        <sz val="9"/>
        <color indexed="8"/>
        <rFont val="Arial Narrow"/>
        <family val="2"/>
      </rPr>
      <t xml:space="preserve">5 </t>
    </r>
    <r>
      <rPr>
        <sz val="9"/>
        <color indexed="8"/>
        <rFont val="華康粗圓體"/>
        <family val="3"/>
      </rPr>
      <t>月</t>
    </r>
    <r>
      <rPr>
        <sz val="9"/>
        <color indexed="8"/>
        <rFont val="Arial Narrow"/>
        <family val="2"/>
      </rPr>
      <t xml:space="preserve"> May</t>
    </r>
  </si>
  <si>
    <r>
      <t>　</t>
    </r>
    <r>
      <rPr>
        <sz val="9"/>
        <color indexed="8"/>
        <rFont val="Arial Narrow"/>
        <family val="2"/>
      </rPr>
      <t xml:space="preserve">6 </t>
    </r>
    <r>
      <rPr>
        <sz val="9"/>
        <color indexed="8"/>
        <rFont val="華康粗圓體"/>
        <family val="3"/>
      </rPr>
      <t>月</t>
    </r>
    <r>
      <rPr>
        <sz val="9"/>
        <color indexed="8"/>
        <rFont val="Arial Narrow"/>
        <family val="2"/>
      </rPr>
      <t xml:space="preserve"> June</t>
    </r>
  </si>
  <si>
    <r>
      <t>　</t>
    </r>
    <r>
      <rPr>
        <sz val="9"/>
        <color indexed="8"/>
        <rFont val="Arial Narrow"/>
        <family val="2"/>
      </rPr>
      <t xml:space="preserve">7 </t>
    </r>
    <r>
      <rPr>
        <sz val="9"/>
        <color indexed="8"/>
        <rFont val="華康粗圓體"/>
        <family val="3"/>
      </rPr>
      <t>月</t>
    </r>
    <r>
      <rPr>
        <sz val="9"/>
        <color indexed="8"/>
        <rFont val="Arial Narrow"/>
        <family val="2"/>
      </rPr>
      <t xml:space="preserve"> July</t>
    </r>
  </si>
  <si>
    <r>
      <t>　</t>
    </r>
    <r>
      <rPr>
        <sz val="9"/>
        <color indexed="8"/>
        <rFont val="Arial Narrow"/>
        <family val="2"/>
      </rPr>
      <t xml:space="preserve">8 </t>
    </r>
    <r>
      <rPr>
        <sz val="9"/>
        <color indexed="8"/>
        <rFont val="華康粗圓體"/>
        <family val="3"/>
      </rPr>
      <t>月</t>
    </r>
    <r>
      <rPr>
        <sz val="9"/>
        <color indexed="8"/>
        <rFont val="Arial Narrow"/>
        <family val="2"/>
      </rPr>
      <t xml:space="preserve"> August</t>
    </r>
  </si>
  <si>
    <r>
      <t>　</t>
    </r>
    <r>
      <rPr>
        <sz val="9"/>
        <color indexed="8"/>
        <rFont val="Arial Narrow"/>
        <family val="2"/>
      </rPr>
      <t xml:space="preserve">9 </t>
    </r>
    <r>
      <rPr>
        <sz val="9"/>
        <color indexed="8"/>
        <rFont val="華康粗圓體"/>
        <family val="3"/>
      </rPr>
      <t>月</t>
    </r>
    <r>
      <rPr>
        <sz val="9"/>
        <color indexed="8"/>
        <rFont val="Arial Narrow"/>
        <family val="2"/>
      </rPr>
      <t xml:space="preserve"> September</t>
    </r>
  </si>
  <si>
    <r>
      <t>　</t>
    </r>
    <r>
      <rPr>
        <sz val="9"/>
        <color indexed="8"/>
        <rFont val="Arial Narrow"/>
        <family val="2"/>
      </rPr>
      <t>10</t>
    </r>
    <r>
      <rPr>
        <sz val="9"/>
        <color indexed="8"/>
        <rFont val="華康粗圓體"/>
        <family val="3"/>
      </rPr>
      <t>月</t>
    </r>
    <r>
      <rPr>
        <sz val="9"/>
        <color indexed="8"/>
        <rFont val="Arial Narrow"/>
        <family val="2"/>
      </rPr>
      <t xml:space="preserve"> October</t>
    </r>
  </si>
  <si>
    <r>
      <t>　</t>
    </r>
    <r>
      <rPr>
        <sz val="9"/>
        <color indexed="8"/>
        <rFont val="Arial Narrow"/>
        <family val="2"/>
      </rPr>
      <t>11</t>
    </r>
    <r>
      <rPr>
        <sz val="9"/>
        <color indexed="8"/>
        <rFont val="華康粗圓體"/>
        <family val="3"/>
      </rPr>
      <t>月</t>
    </r>
    <r>
      <rPr>
        <sz val="9"/>
        <color indexed="8"/>
        <rFont val="Arial Narrow"/>
        <family val="2"/>
      </rPr>
      <t xml:space="preserve"> November</t>
    </r>
  </si>
  <si>
    <r>
      <t>　</t>
    </r>
    <r>
      <rPr>
        <sz val="9"/>
        <color indexed="8"/>
        <rFont val="Arial Narrow"/>
        <family val="2"/>
      </rPr>
      <t>12</t>
    </r>
    <r>
      <rPr>
        <sz val="9"/>
        <color indexed="8"/>
        <rFont val="華康粗圓體"/>
        <family val="3"/>
      </rPr>
      <t>月</t>
    </r>
    <r>
      <rPr>
        <sz val="9"/>
        <color indexed="8"/>
        <rFont val="Arial Narrow"/>
        <family val="2"/>
      </rPr>
      <t xml:space="preserve"> December</t>
    </r>
  </si>
  <si>
    <r>
      <t>表</t>
    </r>
    <r>
      <rPr>
        <sz val="12"/>
        <color indexed="8"/>
        <rFont val="Arial"/>
        <family val="2"/>
      </rPr>
      <t>10-4</t>
    </r>
    <r>
      <rPr>
        <sz val="12"/>
        <color indexed="8"/>
        <rFont val="華康粗圓體"/>
        <family val="3"/>
      </rPr>
      <t xml:space="preserve">、公害陳情案件
</t>
    </r>
    <r>
      <rPr>
        <sz val="12"/>
        <color indexed="8"/>
        <rFont val="Arial"/>
        <family val="2"/>
      </rPr>
      <t>10-4</t>
    </r>
    <r>
      <rPr>
        <sz val="12"/>
        <color indexed="8"/>
        <rFont val="華康粗圓體"/>
        <family val="3"/>
      </rPr>
      <t>、</t>
    </r>
    <r>
      <rPr>
        <sz val="12"/>
        <color indexed="8"/>
        <rFont val="Arial"/>
        <family val="2"/>
      </rPr>
      <t>Petition Cases on Nuisance</t>
    </r>
  </si>
  <si>
    <t>Environment Protection</t>
  </si>
  <si>
    <t>總計</t>
  </si>
  <si>
    <t>資源回收</t>
  </si>
  <si>
    <t>小計</t>
  </si>
  <si>
    <t>一般掩埋</t>
  </si>
  <si>
    <t>堆置</t>
  </si>
  <si>
    <t>學校、社區、機關團體回收</t>
  </si>
  <si>
    <t>環境保護</t>
  </si>
  <si>
    <t>Environment Protection</t>
  </si>
  <si>
    <t>環保單位
自行清運</t>
  </si>
  <si>
    <t>環保單位
委託清運</t>
  </si>
  <si>
    <t>　　　　按　　　　清　　　　運</t>
  </si>
  <si>
    <t>目　　　　的　　　　地　　　　分　　　　</t>
  </si>
  <si>
    <t>單位：公噸</t>
  </si>
  <si>
    <t>堆肥場等用作
肥料之處理場</t>
  </si>
  <si>
    <t>用作肥料之處理廠
（腐熱處理高溫殺菌藥劑消毒等）</t>
  </si>
  <si>
    <t>Used as Fertilizer Treatment Plants
(Heat Treatment, pasteurization and Sterilization)</t>
  </si>
  <si>
    <t>Unit : M.T.</t>
  </si>
  <si>
    <t>Grand
Total</t>
  </si>
  <si>
    <t>-</t>
  </si>
  <si>
    <t>Disposed of by EPA-Authorized Organization</t>
  </si>
  <si>
    <t xml:space="preserve">Source : Environmental Protection Administration. </t>
  </si>
  <si>
    <r>
      <t>表</t>
    </r>
    <r>
      <rPr>
        <sz val="12"/>
        <rFont val="Arial"/>
        <family val="2"/>
      </rPr>
      <t>10-5</t>
    </r>
    <r>
      <rPr>
        <sz val="12"/>
        <rFont val="華康粗圓體"/>
        <family val="3"/>
      </rPr>
      <t>、一般地區環境音量監測不合格情形</t>
    </r>
  </si>
  <si>
    <r>
      <t>表</t>
    </r>
    <r>
      <rPr>
        <sz val="12"/>
        <rFont val="Arial"/>
        <family val="2"/>
      </rPr>
      <t>10-6</t>
    </r>
    <r>
      <rPr>
        <sz val="12"/>
        <rFont val="華康粗圓體"/>
        <family val="3"/>
      </rPr>
      <t>、道路交通環境音量監測不合格情形</t>
    </r>
  </si>
  <si>
    <t>資源回收量</t>
  </si>
  <si>
    <t>廚餘回收量</t>
  </si>
  <si>
    <r>
      <t>表</t>
    </r>
    <r>
      <rPr>
        <sz val="12"/>
        <color indexed="8"/>
        <rFont val="Arial"/>
        <family val="2"/>
      </rPr>
      <t>10-7</t>
    </r>
    <r>
      <rPr>
        <sz val="12"/>
        <color indexed="8"/>
        <rFont val="華康粗圓體"/>
        <family val="3"/>
      </rPr>
      <t xml:space="preserve">、機動車輛排放污染物檢查告發情形
</t>
    </r>
    <r>
      <rPr>
        <sz val="12"/>
        <color indexed="8"/>
        <rFont val="Arial"/>
        <family val="2"/>
      </rPr>
      <t>10-7</t>
    </r>
    <r>
      <rPr>
        <sz val="12"/>
        <color indexed="8"/>
        <rFont val="華康粗圓體"/>
        <family val="3"/>
      </rPr>
      <t>、</t>
    </r>
    <r>
      <rPr>
        <sz val="12"/>
        <color indexed="8"/>
        <rFont val="Arial"/>
        <family val="2"/>
      </rPr>
      <t>Pollutants Emitted by Motor Vehicles Inspected and Reported</t>
    </r>
  </si>
  <si>
    <r>
      <t>10-1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Collection and Disposal of Municipal Solid Waste</t>
    </r>
    <r>
      <rPr>
        <sz val="12"/>
        <rFont val="華康粗圓體"/>
        <family val="3"/>
      </rPr>
      <t>　</t>
    </r>
  </si>
  <si>
    <r>
      <t>10-1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Collection and Disposal of Municipal Solid Waste (Cont. 1)</t>
    </r>
  </si>
  <si>
    <t>總時
段數</t>
  </si>
  <si>
    <t>總　　計</t>
  </si>
  <si>
    <t>按時段分</t>
  </si>
  <si>
    <t>By Period (of Time)</t>
  </si>
  <si>
    <t>按管制區分</t>
  </si>
  <si>
    <t>By  Control  Area</t>
  </si>
  <si>
    <r>
      <t>早</t>
    </r>
    <r>
      <rPr>
        <sz val="8.5"/>
        <rFont val="Arial Narrow"/>
        <family val="2"/>
      </rPr>
      <t>(5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7</t>
    </r>
    <r>
      <rPr>
        <sz val="8.5"/>
        <rFont val="華康粗圓體"/>
        <family val="3"/>
      </rPr>
      <t>時</t>
    </r>
    <r>
      <rPr>
        <sz val="8.5"/>
        <rFont val="Arial Narrow"/>
        <family val="2"/>
      </rPr>
      <t>)</t>
    </r>
  </si>
  <si>
    <r>
      <t>日</t>
    </r>
    <r>
      <rPr>
        <sz val="8.5"/>
        <rFont val="Arial Narrow"/>
        <family val="2"/>
      </rPr>
      <t>(7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20</t>
    </r>
    <r>
      <rPr>
        <sz val="8.5"/>
        <rFont val="華康粗圓體"/>
        <family val="3"/>
      </rPr>
      <t>時</t>
    </r>
    <r>
      <rPr>
        <sz val="8.5"/>
        <rFont val="Arial Narrow"/>
        <family val="2"/>
      </rPr>
      <t>)</t>
    </r>
  </si>
  <si>
    <r>
      <t>晚</t>
    </r>
    <r>
      <rPr>
        <sz val="8.5"/>
        <rFont val="Arial Narrow"/>
        <family val="2"/>
      </rPr>
      <t>(20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22</t>
    </r>
    <r>
      <rPr>
        <sz val="8.5"/>
        <rFont val="華康粗圓體"/>
        <family val="3"/>
      </rPr>
      <t>時</t>
    </r>
    <r>
      <rPr>
        <sz val="8.5"/>
        <rFont val="Arial Narrow"/>
        <family val="2"/>
      </rPr>
      <t>)</t>
    </r>
  </si>
  <si>
    <r>
      <t>夜</t>
    </r>
    <r>
      <rPr>
        <sz val="8.5"/>
        <rFont val="Arial Narrow"/>
        <family val="2"/>
      </rPr>
      <t>(22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5</t>
    </r>
    <r>
      <rPr>
        <sz val="8.5"/>
        <rFont val="華康粗圓體"/>
        <family val="3"/>
      </rPr>
      <t>時</t>
    </r>
    <r>
      <rPr>
        <sz val="8.5"/>
        <rFont val="Arial Narrow"/>
        <family val="2"/>
      </rPr>
      <t>)</t>
    </r>
  </si>
  <si>
    <t>第一類管制區</t>
  </si>
  <si>
    <t>第二類管制區</t>
  </si>
  <si>
    <t>第三類管制區</t>
  </si>
  <si>
    <t>第四類管制區</t>
  </si>
  <si>
    <r>
      <t>10-6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Over-Standard Time Frames of Traffic Noise</t>
    </r>
  </si>
  <si>
    <t>年別</t>
  </si>
  <si>
    <t>Year</t>
  </si>
  <si>
    <t>年　　別</t>
  </si>
  <si>
    <t>Garbage Recycling Rate
(%)</t>
  </si>
  <si>
    <t>Garbage Disposal Rate
(%)</t>
  </si>
  <si>
    <t>No. of Over-standard Frames</t>
  </si>
  <si>
    <t>年別及
鄉鎮市別</t>
  </si>
  <si>
    <t>環境保護</t>
  </si>
  <si>
    <t>Environment Protection</t>
  </si>
  <si>
    <t>年別及
鄉鎮市別</t>
  </si>
  <si>
    <r>
      <t xml:space="preserve">每日垃圾
清運量
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公噸</t>
    </r>
    <r>
      <rPr>
        <sz val="7.5"/>
        <rFont val="Arial Narrow"/>
        <family val="2"/>
      </rPr>
      <t>)</t>
    </r>
  </si>
  <si>
    <r>
      <t>垃　圾　產　生　量　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　公　噸　</t>
    </r>
    <r>
      <rPr>
        <sz val="7.5"/>
        <rFont val="Arial Narrow"/>
        <family val="2"/>
      </rPr>
      <t>/</t>
    </r>
    <r>
      <rPr>
        <sz val="7.5"/>
        <rFont val="華康粗圓體"/>
        <family val="3"/>
      </rPr>
      <t>　日　</t>
    </r>
    <r>
      <rPr>
        <sz val="7.5"/>
        <rFont val="Arial Narrow"/>
        <family val="2"/>
      </rPr>
      <t>)</t>
    </r>
  </si>
  <si>
    <t>Volume of Garbage Produce (M.T. / Day)</t>
  </si>
  <si>
    <r>
      <t xml:space="preserve">平均每人
每日垃圾
清運量
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公斤</t>
    </r>
    <r>
      <rPr>
        <sz val="7.5"/>
        <rFont val="Arial Narrow"/>
        <family val="2"/>
      </rPr>
      <t>)</t>
    </r>
  </si>
  <si>
    <r>
      <t xml:space="preserve">垃圾妥善
處理率
</t>
    </r>
    <r>
      <rPr>
        <sz val="7.5"/>
        <rFont val="Arial Narrow"/>
        <family val="2"/>
      </rPr>
      <t>(%)</t>
    </r>
  </si>
  <si>
    <r>
      <t xml:space="preserve">資　源
回收率
</t>
    </r>
    <r>
      <rPr>
        <sz val="7.5"/>
        <rFont val="Arial Narrow"/>
        <family val="2"/>
      </rPr>
      <t>(%)</t>
    </r>
  </si>
  <si>
    <t>總計</t>
  </si>
  <si>
    <t>按清運單位或回收管道分</t>
  </si>
  <si>
    <t>By Collected Unit</t>
  </si>
  <si>
    <r>
      <t>按處理方式分　</t>
    </r>
    <r>
      <rPr>
        <sz val="7.5"/>
        <rFont val="Arial Narrow"/>
        <family val="2"/>
      </rPr>
      <t>Disposal  Method</t>
    </r>
  </si>
  <si>
    <t>垃　圾　清　運　量</t>
  </si>
  <si>
    <t>焚化</t>
  </si>
  <si>
    <t>衛生
掩埋</t>
  </si>
  <si>
    <t>一般
掩埋</t>
  </si>
  <si>
    <t>堆置</t>
  </si>
  <si>
    <t>其他</t>
  </si>
  <si>
    <r>
      <t xml:space="preserve">廚餘回收
</t>
    </r>
    <r>
      <rPr>
        <sz val="7.5"/>
        <rFont val="Arial Narrow"/>
        <family val="2"/>
      </rPr>
      <t>Feed Wastes Recycled</t>
    </r>
  </si>
  <si>
    <t>資源回收</t>
  </si>
  <si>
    <t>Garbage Quantity</t>
  </si>
  <si>
    <t>Volume of Feed
Wastes Recycled</t>
  </si>
  <si>
    <t>Volume of Garbage Recycled</t>
  </si>
  <si>
    <t>Year &amp; District</t>
  </si>
  <si>
    <t>Volume of Garbage
Collected
Per Day
(M.T.)</t>
  </si>
  <si>
    <t>環保單位
自行清運</t>
  </si>
  <si>
    <t>環保單位
委託清運</t>
  </si>
  <si>
    <t>公私場所
自行或委
託清運</t>
  </si>
  <si>
    <t>環保單位
回　　收</t>
  </si>
  <si>
    <t>社區學校機
關團體回收</t>
  </si>
  <si>
    <t>堆肥</t>
  </si>
  <si>
    <t>養豬</t>
  </si>
  <si>
    <t>其他廚
餘再利
用方式</t>
  </si>
  <si>
    <t xml:space="preserve">Volume of Waste Clearance Per Capita Per Day (Kg) </t>
  </si>
  <si>
    <t>Grand Total</t>
  </si>
  <si>
    <t>Environmental Protection Agencies</t>
  </si>
  <si>
    <t>Entrust by EPA's</t>
  </si>
  <si>
    <t>Other Locations</t>
  </si>
  <si>
    <t>Environmental Protection Authority</t>
  </si>
  <si>
    <t>Communities, Schools and Organizations</t>
  </si>
  <si>
    <t>Communities,
Schools and Organizations</t>
  </si>
  <si>
    <t>Incineration</t>
  </si>
  <si>
    <t>Sanitary Landfill</t>
  </si>
  <si>
    <t>General
Landfill</t>
  </si>
  <si>
    <t>Dumping</t>
  </si>
  <si>
    <t>Others</t>
  </si>
  <si>
    <t>Composting</t>
  </si>
  <si>
    <t xml:space="preserve">Pig Feed </t>
  </si>
  <si>
    <t>Garbage Recycled</t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</si>
  <si>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2003</t>
    </r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</si>
  <si>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2004</t>
    </r>
  </si>
  <si>
    <t>年別及
鄉鎮市別</t>
  </si>
  <si>
    <r>
      <t>每日垃
圾清運
量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公噸</t>
    </r>
    <r>
      <rPr>
        <sz val="7.5"/>
        <rFont val="Arial Narrow"/>
        <family val="2"/>
      </rPr>
      <t>)</t>
    </r>
  </si>
  <si>
    <r>
      <t>垃圾產生量按處理方式分</t>
    </r>
    <r>
      <rPr>
        <sz val="7.5"/>
        <color indexed="8"/>
        <rFont val="Arial Narrow"/>
        <family val="2"/>
      </rPr>
      <t xml:space="preserve"> (</t>
    </r>
    <r>
      <rPr>
        <sz val="7.5"/>
        <color indexed="8"/>
        <rFont val="華康粗圓體"/>
        <family val="3"/>
      </rPr>
      <t>公噸</t>
    </r>
    <r>
      <rPr>
        <sz val="7.5"/>
        <color indexed="8"/>
        <rFont val="Arial Narrow"/>
        <family val="2"/>
      </rPr>
      <t>)</t>
    </r>
  </si>
  <si>
    <t>Categorized According to the Disposal Method (M.T.)</t>
  </si>
  <si>
    <t>垃圾清運量</t>
  </si>
  <si>
    <t>巨大垃
圾回收
再利用</t>
  </si>
  <si>
    <r>
      <t xml:space="preserve">廚餘回收量
</t>
    </r>
    <r>
      <rPr>
        <sz val="7.5"/>
        <color indexed="8"/>
        <rFont val="Arial Narrow"/>
        <family val="2"/>
      </rPr>
      <t>Volume of Feed Wastes Recycled</t>
    </r>
  </si>
  <si>
    <t>Volume of Garbage Clearance</t>
  </si>
  <si>
    <t>Year &amp; District</t>
  </si>
  <si>
    <t>Volume of Garbage
Collected
Per Day
(M.T.)</t>
  </si>
  <si>
    <t>Grand Total</t>
  </si>
  <si>
    <t>焚　化</t>
  </si>
  <si>
    <t>衛生掩埋</t>
  </si>
  <si>
    <r>
      <t xml:space="preserve">其他
</t>
    </r>
    <r>
      <rPr>
        <sz val="7.5"/>
        <color indexed="8"/>
        <rFont val="Arial Narrow"/>
        <family val="2"/>
      </rPr>
      <t>(</t>
    </r>
    <r>
      <rPr>
        <sz val="7.5"/>
        <color indexed="8"/>
        <rFont val="華康粗圓體"/>
        <family val="3"/>
      </rPr>
      <t>含打包</t>
    </r>
    <r>
      <rPr>
        <sz val="7.5"/>
        <color indexed="8"/>
        <rFont val="Arial Narrow"/>
        <family val="2"/>
      </rPr>
      <t>)</t>
    </r>
  </si>
  <si>
    <t>堆肥</t>
  </si>
  <si>
    <t>養豬</t>
  </si>
  <si>
    <t>其他廚餘
再利用方式</t>
  </si>
  <si>
    <t>巨大垃圾
焚　　化</t>
  </si>
  <si>
    <t>巨大垃圾
衛生掩埋</t>
  </si>
  <si>
    <t>Bulk Waste Recycling and Reuse</t>
  </si>
  <si>
    <t>Total</t>
  </si>
  <si>
    <t>Incineration</t>
  </si>
  <si>
    <t>Bulk Waste
lncineration</t>
  </si>
  <si>
    <t>Sanitary
Landfill</t>
  </si>
  <si>
    <t>Bulk Waste
Sanitary
Landfill</t>
  </si>
  <si>
    <t>General
Landfill</t>
  </si>
  <si>
    <t>Dumping</t>
  </si>
  <si>
    <t>Others</t>
  </si>
  <si>
    <t>Compo
-sting</t>
  </si>
  <si>
    <t xml:space="preserve">Pig Feed </t>
  </si>
  <si>
    <t>Garbage Recycled</t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</si>
  <si>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</si>
  <si>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2006</t>
    </r>
  </si>
  <si>
    <r>
      <t>民國</t>
    </r>
    <r>
      <rPr>
        <sz val="7.5"/>
        <rFont val="Arial Narrow"/>
        <family val="2"/>
      </rPr>
      <t>96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2007</t>
    </r>
  </si>
  <si>
    <r>
      <t>民國</t>
    </r>
    <r>
      <rPr>
        <sz val="7.5"/>
        <rFont val="Arial Narrow"/>
        <family val="2"/>
      </rPr>
      <t>97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2008</t>
    </r>
  </si>
  <si>
    <r>
      <t>民國</t>
    </r>
    <r>
      <rPr>
        <sz val="7.5"/>
        <rFont val="Arial Narrow"/>
        <family val="2"/>
      </rPr>
      <t>98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2009</t>
    </r>
  </si>
  <si>
    <r>
      <t>民國</t>
    </r>
    <r>
      <rPr>
        <sz val="7.5"/>
        <rFont val="Arial Narrow"/>
        <family val="2"/>
      </rPr>
      <t>99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2010</t>
    </r>
  </si>
  <si>
    <r>
      <t>民國</t>
    </r>
    <r>
      <rPr>
        <sz val="7.5"/>
        <rFont val="Arial Narrow"/>
        <family val="2"/>
      </rPr>
      <t>100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2011</t>
    </r>
  </si>
  <si>
    <t>資料來源：行政院環保署。</t>
  </si>
  <si>
    <t xml:space="preserve">Source : Environmental Protection Administration. </t>
  </si>
  <si>
    <r>
      <t>說　　明：</t>
    </r>
    <r>
      <rPr>
        <sz val="8"/>
        <rFont val="Arial Narrow"/>
        <family val="2"/>
      </rPr>
      <t>1.</t>
    </r>
    <r>
      <rPr>
        <sz val="8"/>
        <rFont val="華康中黑體"/>
        <family val="3"/>
      </rPr>
      <t>垃圾清運量含溝泥，不含回收資源、底渣、事業廢棄物。</t>
    </r>
  </si>
  <si>
    <t xml:space="preserve">Note : 1. The trash disposed of includes mud from the gutters, but excludes recycled materials, dregs, and industrial waste. </t>
  </si>
  <si>
    <r>
      <t>　　　　　</t>
    </r>
    <r>
      <rPr>
        <sz val="8"/>
        <rFont val="Arial Narrow"/>
        <family val="2"/>
      </rPr>
      <t>2.</t>
    </r>
    <r>
      <rPr>
        <sz val="8"/>
        <rFont val="華康中黑體"/>
        <family val="3"/>
      </rPr>
      <t>一般垃圾含溝泥，不含巨大垃圾、廚餘、回收資源、底渣、事業廢棄物及遷移舊垃圾。</t>
    </r>
  </si>
  <si>
    <r>
      <t>　　</t>
    </r>
    <r>
      <rPr>
        <sz val="9"/>
        <rFont val="Arial Narrow"/>
        <family val="2"/>
      </rPr>
      <t xml:space="preserve">  2. Trash includes mud from the gutters, but excludes oversized waste, kitchen waste, recycled materials, dregs, </t>
    </r>
  </si>
  <si>
    <t xml:space="preserve">                industrial waste, and previously generated garbage that was subsequently moved. </t>
  </si>
  <si>
    <r>
      <t>表</t>
    </r>
    <r>
      <rPr>
        <sz val="12"/>
        <rFont val="Arial"/>
        <family val="2"/>
      </rPr>
      <t>10-1</t>
    </r>
    <r>
      <rPr>
        <sz val="12"/>
        <rFont val="華康粗圓體"/>
        <family val="3"/>
      </rPr>
      <t>、垃圾清運處理概況</t>
    </r>
  </si>
  <si>
    <t>垃圾清運量</t>
  </si>
  <si>
    <t>巨大垃圾
回收再利用</t>
  </si>
  <si>
    <r>
      <t xml:space="preserve">廚餘回收量
</t>
    </r>
    <r>
      <rPr>
        <sz val="9"/>
        <color indexed="8"/>
        <rFont val="Arial Narrow"/>
        <family val="2"/>
      </rPr>
      <t>Volume of Food Wastes Recycled</t>
    </r>
  </si>
  <si>
    <t>Volume of Garbage Clearance</t>
  </si>
  <si>
    <t>Year  &amp;  District</t>
  </si>
  <si>
    <t>Volume of Garbage
Collected
Per Day
(M.T.)</t>
  </si>
  <si>
    <t>Grand Total</t>
  </si>
  <si>
    <t>焚　化</t>
  </si>
  <si>
    <t>衛生掩埋</t>
  </si>
  <si>
    <r>
      <t xml:space="preserve">其他
</t>
    </r>
    <r>
      <rPr>
        <sz val="9"/>
        <color indexed="8"/>
        <rFont val="Arial Narrow"/>
        <family val="2"/>
      </rPr>
      <t>(</t>
    </r>
    <r>
      <rPr>
        <sz val="9"/>
        <color indexed="8"/>
        <rFont val="華康粗圓體"/>
        <family val="3"/>
      </rPr>
      <t>含打包</t>
    </r>
    <r>
      <rPr>
        <sz val="9"/>
        <color indexed="8"/>
        <rFont val="Arial Narrow"/>
        <family val="2"/>
      </rPr>
      <t>)</t>
    </r>
  </si>
  <si>
    <t>Bulk Waste Recycling and Reuse</t>
  </si>
  <si>
    <t>堆肥</t>
  </si>
  <si>
    <t>養豬</t>
  </si>
  <si>
    <t>其他廚餘
再利用方式</t>
  </si>
  <si>
    <t>巨大垃圾
焚　　化</t>
  </si>
  <si>
    <t>巨大垃圾
衛生掩埋</t>
  </si>
  <si>
    <t>Total</t>
  </si>
  <si>
    <t>Incineration</t>
  </si>
  <si>
    <t>Bulk Waste
lncineration</t>
  </si>
  <si>
    <t>Sanitary
Landfill</t>
  </si>
  <si>
    <t>Bulk Waste
Sanitary
Landfill</t>
  </si>
  <si>
    <t>General
Landfill</t>
  </si>
  <si>
    <t>Dumping</t>
  </si>
  <si>
    <t>Others</t>
  </si>
  <si>
    <t>Composting</t>
  </si>
  <si>
    <t xml:space="preserve">Pig Feed </t>
  </si>
  <si>
    <t>Garbage Recycled</t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</si>
  <si>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2012</t>
    </r>
  </si>
  <si>
    <r>
      <t>　桃園縣政府環保局
　</t>
    </r>
    <r>
      <rPr>
        <sz val="9"/>
        <rFont val="Arial Narrow"/>
        <family val="2"/>
      </rPr>
      <t xml:space="preserve">Environmental Protection
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Bureau, Taoyuan County Gov.</t>
    </r>
  </si>
  <si>
    <r>
      <t>　桃園市</t>
    </r>
    <r>
      <rPr>
        <sz val="9"/>
        <rFont val="Arial Narrow"/>
        <family val="2"/>
      </rPr>
      <t xml:space="preserve"> Taoyuan City</t>
    </r>
  </si>
  <si>
    <r>
      <t>　中壢市</t>
    </r>
    <r>
      <rPr>
        <sz val="9"/>
        <rFont val="Arial Narrow"/>
        <family val="2"/>
      </rPr>
      <t xml:space="preserve"> Zhongli City</t>
    </r>
  </si>
  <si>
    <r>
      <t>　平鎮市</t>
    </r>
    <r>
      <rPr>
        <sz val="9"/>
        <rFont val="Arial Narrow"/>
        <family val="2"/>
      </rPr>
      <t xml:space="preserve"> Pingzhen City</t>
    </r>
  </si>
  <si>
    <r>
      <t>　八德市</t>
    </r>
    <r>
      <rPr>
        <sz val="9"/>
        <rFont val="Arial Narrow"/>
        <family val="2"/>
      </rPr>
      <t xml:space="preserve"> Bade City</t>
    </r>
  </si>
  <si>
    <r>
      <t>　楊梅市</t>
    </r>
    <r>
      <rPr>
        <sz val="9"/>
        <rFont val="Arial Narrow"/>
        <family val="2"/>
      </rPr>
      <t xml:space="preserve"> Yangmei City</t>
    </r>
  </si>
  <si>
    <r>
      <t>　大溪鎮</t>
    </r>
    <r>
      <rPr>
        <sz val="9"/>
        <rFont val="Arial Narrow"/>
        <family val="2"/>
      </rPr>
      <t xml:space="preserve"> Daxi Township</t>
    </r>
  </si>
  <si>
    <r>
      <t>　蘆竹鄉</t>
    </r>
    <r>
      <rPr>
        <sz val="9"/>
        <rFont val="Arial Narrow"/>
        <family val="2"/>
      </rPr>
      <t xml:space="preserve"> Luzhu Township</t>
    </r>
  </si>
  <si>
    <r>
      <t>　大園鄉</t>
    </r>
    <r>
      <rPr>
        <sz val="9"/>
        <rFont val="Arial Narrow"/>
        <family val="2"/>
      </rPr>
      <t xml:space="preserve"> Dayuan Township</t>
    </r>
  </si>
  <si>
    <r>
      <t>　龜山鄉</t>
    </r>
    <r>
      <rPr>
        <sz val="9"/>
        <rFont val="Arial Narrow"/>
        <family val="2"/>
      </rPr>
      <t xml:space="preserve"> Guishan Township</t>
    </r>
  </si>
  <si>
    <r>
      <t>　龍潭鄉</t>
    </r>
    <r>
      <rPr>
        <sz val="9"/>
        <rFont val="Arial Narrow"/>
        <family val="2"/>
      </rPr>
      <t xml:space="preserve"> Longtan Township</t>
    </r>
  </si>
  <si>
    <r>
      <t>　新屋鄉</t>
    </r>
    <r>
      <rPr>
        <sz val="9"/>
        <rFont val="Arial Narrow"/>
        <family val="2"/>
      </rPr>
      <t xml:space="preserve"> Xinwu Township</t>
    </r>
  </si>
  <si>
    <r>
      <t>　觀音鄉</t>
    </r>
    <r>
      <rPr>
        <sz val="9"/>
        <rFont val="Arial Narrow"/>
        <family val="2"/>
      </rPr>
      <t xml:space="preserve"> Guanyin Township</t>
    </r>
  </si>
  <si>
    <r>
      <t>　復興鄉</t>
    </r>
    <r>
      <rPr>
        <sz val="9"/>
        <rFont val="Arial Narrow"/>
        <family val="2"/>
      </rPr>
      <t xml:space="preserve"> Fuxing Township</t>
    </r>
  </si>
  <si>
    <t>環境保護</t>
  </si>
  <si>
    <t>Environment Protection</t>
  </si>
  <si>
    <r>
      <t xml:space="preserve">每日垃圾
清運量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公噸</t>
    </r>
    <r>
      <rPr>
        <sz val="9"/>
        <rFont val="Arial Narrow"/>
        <family val="2"/>
      </rPr>
      <t>)</t>
    </r>
  </si>
  <si>
    <r>
      <t>垃圾產生量按處理方式分</t>
    </r>
    <r>
      <rPr>
        <sz val="9"/>
        <color indexed="8"/>
        <rFont val="Arial Narrow"/>
        <family val="2"/>
      </rPr>
      <t xml:space="preserve"> (</t>
    </r>
    <r>
      <rPr>
        <sz val="9"/>
        <color indexed="8"/>
        <rFont val="華康粗圓體"/>
        <family val="3"/>
      </rPr>
      <t>公噸</t>
    </r>
    <r>
      <rPr>
        <sz val="9"/>
        <color indexed="8"/>
        <rFont val="Arial Narrow"/>
        <family val="2"/>
      </rPr>
      <t>)</t>
    </r>
  </si>
  <si>
    <t>Categorized According to the Disposal Method (M.T.)</t>
  </si>
  <si>
    <r>
      <t xml:space="preserve">一般垃圾
</t>
    </r>
    <r>
      <rPr>
        <sz val="8.5"/>
        <color indexed="8"/>
        <rFont val="Arial Narrow"/>
        <family val="2"/>
      </rPr>
      <t>General Garbage</t>
    </r>
  </si>
  <si>
    <r>
      <t xml:space="preserve">巨大垃圾
</t>
    </r>
    <r>
      <rPr>
        <sz val="8.5"/>
        <color indexed="8"/>
        <rFont val="Arial Narrow"/>
        <family val="2"/>
      </rPr>
      <t>Bulk Waste</t>
    </r>
  </si>
  <si>
    <r>
      <t xml:space="preserve">廚餘回收
</t>
    </r>
    <r>
      <rPr>
        <sz val="8.5"/>
        <color indexed="8"/>
        <rFont val="Arial Narrow"/>
        <family val="2"/>
      </rPr>
      <t>Food Wastes Recycled</t>
    </r>
  </si>
  <si>
    <r>
      <t xml:space="preserve">資源回收
</t>
    </r>
    <r>
      <rPr>
        <sz val="8.5"/>
        <color indexed="8"/>
        <rFont val="Arial Narrow"/>
        <family val="2"/>
      </rPr>
      <t>Garbage Recycled</t>
    </r>
  </si>
  <si>
    <t>環保單位
自行清運</t>
  </si>
  <si>
    <t>環保單位
委託清運</t>
  </si>
  <si>
    <t>公私處所自行或委託清運</t>
  </si>
  <si>
    <t>環保單
位回收</t>
  </si>
  <si>
    <t>Volume of Waste Clearance Per Capita Per Day (Kg)</t>
  </si>
  <si>
    <t>Garbage Disposal Rate
(%)</t>
  </si>
  <si>
    <t>Garbage Recycling Rate
(%)</t>
  </si>
  <si>
    <t>Total</t>
  </si>
  <si>
    <t>Environmental Protection Agencies</t>
  </si>
  <si>
    <t>Entrust by EPA's</t>
  </si>
  <si>
    <t>Other Locations</t>
  </si>
  <si>
    <t>Other
Locations</t>
  </si>
  <si>
    <t>Environmental Protection Authority</t>
  </si>
  <si>
    <t>Communities,   Schools and Organizations</t>
  </si>
  <si>
    <t>Year  &amp;  District</t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</si>
  <si>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</si>
  <si>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</si>
  <si>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2007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</si>
  <si>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2008</t>
    </r>
  </si>
  <si>
    <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2009</t>
    </r>
  </si>
  <si>
    <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2010</t>
    </r>
  </si>
  <si>
    <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2011</t>
    </r>
  </si>
  <si>
    <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2012</t>
    </r>
  </si>
  <si>
    <r>
      <t>　桃園縣政府環保局
　</t>
    </r>
    <r>
      <rPr>
        <sz val="8.5"/>
        <rFont val="Arial Narrow"/>
        <family val="2"/>
      </rPr>
      <t xml:space="preserve">Environmental Protection
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>Bureau, Taoyuan County Gov.</t>
    </r>
  </si>
  <si>
    <r>
      <t>　桃園市</t>
    </r>
    <r>
      <rPr>
        <sz val="8.5"/>
        <rFont val="Arial Narrow"/>
        <family val="2"/>
      </rPr>
      <t xml:space="preserve"> Taoyuan City</t>
    </r>
  </si>
  <si>
    <r>
      <t>　中壢市</t>
    </r>
    <r>
      <rPr>
        <sz val="8.5"/>
        <rFont val="Arial Narrow"/>
        <family val="2"/>
      </rPr>
      <t xml:space="preserve"> Zhongli City</t>
    </r>
  </si>
  <si>
    <r>
      <t>　平鎮市</t>
    </r>
    <r>
      <rPr>
        <sz val="8.5"/>
        <rFont val="Arial Narrow"/>
        <family val="2"/>
      </rPr>
      <t xml:space="preserve"> Pingzhen City</t>
    </r>
  </si>
  <si>
    <r>
      <t>　八德市</t>
    </r>
    <r>
      <rPr>
        <sz val="8.5"/>
        <rFont val="Arial Narrow"/>
        <family val="2"/>
      </rPr>
      <t xml:space="preserve"> Bade City</t>
    </r>
  </si>
  <si>
    <r>
      <t>　楊梅市</t>
    </r>
    <r>
      <rPr>
        <sz val="8.5"/>
        <rFont val="Arial Narrow"/>
        <family val="2"/>
      </rPr>
      <t xml:space="preserve"> Yangmei City</t>
    </r>
  </si>
  <si>
    <r>
      <t>　大溪鎮</t>
    </r>
    <r>
      <rPr>
        <sz val="8.5"/>
        <rFont val="Arial Narrow"/>
        <family val="2"/>
      </rPr>
      <t xml:space="preserve"> Daxi Township</t>
    </r>
  </si>
  <si>
    <r>
      <t>　蘆竹鄉</t>
    </r>
    <r>
      <rPr>
        <sz val="8.5"/>
        <rFont val="Arial Narrow"/>
        <family val="2"/>
      </rPr>
      <t xml:space="preserve"> Luzhu Township</t>
    </r>
  </si>
  <si>
    <r>
      <t>　大園鄉</t>
    </r>
    <r>
      <rPr>
        <sz val="8.5"/>
        <rFont val="Arial Narrow"/>
        <family val="2"/>
      </rPr>
      <t xml:space="preserve"> Dayuan Township</t>
    </r>
  </si>
  <si>
    <r>
      <t>　龜山鄉</t>
    </r>
    <r>
      <rPr>
        <sz val="8.5"/>
        <rFont val="Arial Narrow"/>
        <family val="2"/>
      </rPr>
      <t xml:space="preserve"> Guishan Township</t>
    </r>
  </si>
  <si>
    <r>
      <t>　龍潭鄉</t>
    </r>
    <r>
      <rPr>
        <sz val="8.5"/>
        <rFont val="Arial Narrow"/>
        <family val="2"/>
      </rPr>
      <t xml:space="preserve"> Longtan Township</t>
    </r>
  </si>
  <si>
    <r>
      <t>　新屋鄉</t>
    </r>
    <r>
      <rPr>
        <sz val="8.5"/>
        <rFont val="Arial Narrow"/>
        <family val="2"/>
      </rPr>
      <t xml:space="preserve"> Xinwu Township</t>
    </r>
  </si>
  <si>
    <r>
      <t>　觀音鄉</t>
    </r>
    <r>
      <rPr>
        <sz val="8.5"/>
        <rFont val="Arial Narrow"/>
        <family val="2"/>
      </rPr>
      <t xml:space="preserve"> Guanyin Township</t>
    </r>
  </si>
  <si>
    <r>
      <t>　復興鄉</t>
    </r>
    <r>
      <rPr>
        <sz val="8.5"/>
        <rFont val="Arial Narrow"/>
        <family val="2"/>
      </rPr>
      <t xml:space="preserve"> Fuxing Township</t>
    </r>
  </si>
  <si>
    <t>Categorized According to the Disposal Unit (M.T.)</t>
  </si>
  <si>
    <r>
      <t>垃圾產生量按清運單位或回收管道分</t>
    </r>
    <r>
      <rPr>
        <sz val="8.5"/>
        <color indexed="8"/>
        <rFont val="Arial Narrow"/>
        <family val="2"/>
      </rPr>
      <t xml:space="preserve"> (</t>
    </r>
    <r>
      <rPr>
        <sz val="8.5"/>
        <color indexed="8"/>
        <rFont val="華康粗圓體"/>
        <family val="3"/>
      </rPr>
      <t>公噸</t>
    </r>
    <r>
      <rPr>
        <sz val="8.5"/>
        <color indexed="8"/>
        <rFont val="Arial Narrow"/>
        <family val="2"/>
      </rPr>
      <t>)</t>
    </r>
  </si>
  <si>
    <r>
      <t xml:space="preserve">平均每人
每日垃圾
清運量
</t>
    </r>
    <r>
      <rPr>
        <sz val="8.5"/>
        <color indexed="8"/>
        <rFont val="Arial Narrow"/>
        <family val="2"/>
      </rPr>
      <t>(</t>
    </r>
    <r>
      <rPr>
        <sz val="8.5"/>
        <color indexed="8"/>
        <rFont val="華康粗圓體"/>
        <family val="3"/>
      </rPr>
      <t>公斤</t>
    </r>
    <r>
      <rPr>
        <sz val="8.5"/>
        <color indexed="8"/>
        <rFont val="Arial Narrow"/>
        <family val="2"/>
      </rPr>
      <t>)</t>
    </r>
  </si>
  <si>
    <r>
      <t xml:space="preserve">垃圾妥善處理率
</t>
    </r>
    <r>
      <rPr>
        <sz val="8.5"/>
        <color indexed="8"/>
        <rFont val="Arial Narrow"/>
        <family val="2"/>
      </rPr>
      <t>(%)</t>
    </r>
  </si>
  <si>
    <r>
      <t xml:space="preserve">執行機關資源
回收率
</t>
    </r>
    <r>
      <rPr>
        <sz val="8.5"/>
        <color indexed="8"/>
        <rFont val="Arial Narrow"/>
        <family val="2"/>
      </rPr>
      <t>(%)</t>
    </r>
  </si>
  <si>
    <r>
      <t>10-1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Collection and Disposal of Municipal Solid Waste (Cont. 2 End)</t>
    </r>
  </si>
  <si>
    <r>
      <t>表</t>
    </r>
    <r>
      <rPr>
        <sz val="12"/>
        <rFont val="Arial"/>
        <family val="2"/>
      </rPr>
      <t>10-1</t>
    </r>
    <r>
      <rPr>
        <sz val="12"/>
        <rFont val="華康粗圓體"/>
        <family val="3"/>
      </rPr>
      <t>、垃圾清運處理概況（續</t>
    </r>
    <r>
      <rPr>
        <sz val="12"/>
        <rFont val="Arial"/>
        <family val="2"/>
      </rPr>
      <t xml:space="preserve"> 1</t>
    </r>
    <r>
      <rPr>
        <sz val="12"/>
        <rFont val="華康粗圓體"/>
        <family val="3"/>
      </rPr>
      <t>）</t>
    </r>
  </si>
  <si>
    <r>
      <t>表</t>
    </r>
    <r>
      <rPr>
        <sz val="12"/>
        <rFont val="Arial"/>
        <family val="2"/>
      </rPr>
      <t>10-1</t>
    </r>
    <r>
      <rPr>
        <sz val="12"/>
        <rFont val="華康粗圓體"/>
        <family val="3"/>
      </rPr>
      <t>、垃圾清運處理概況（續</t>
    </r>
    <r>
      <rPr>
        <sz val="12"/>
        <rFont val="Arial"/>
        <family val="2"/>
      </rPr>
      <t xml:space="preserve"> 2 </t>
    </r>
    <r>
      <rPr>
        <sz val="12"/>
        <rFont val="華康粗圓體"/>
        <family val="3"/>
      </rPr>
      <t>完）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</si>
  <si>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年上半年</t>
    </r>
    <r>
      <rPr>
        <sz val="8"/>
        <rFont val="Arial Narrow"/>
        <family val="2"/>
      </rPr>
      <t xml:space="preserve"> 2010 H1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</si>
  <si>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年下半年</t>
    </r>
    <r>
      <rPr>
        <sz val="8"/>
        <rFont val="Arial Narrow"/>
        <family val="2"/>
      </rPr>
      <t xml:space="preserve"> 2010 H2</t>
    </r>
  </si>
  <si>
    <r>
      <t xml:space="preserve">不合格率
</t>
    </r>
    <r>
      <rPr>
        <sz val="8.5"/>
        <rFont val="Arial Narrow"/>
        <family val="2"/>
      </rPr>
      <t>(%)</t>
    </r>
  </si>
  <si>
    <t>Non-compliance Rate
(%)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</si>
</sst>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  <numFmt numFmtId="221" formatCode="0.00;[Red]0.00"/>
    <numFmt numFmtId="222" formatCode="_-* #,##0.0_-;\-* #,##0.0_-;_-* &quot;-&quot;??_-;_-@_-"/>
    <numFmt numFmtId="223" formatCode="#,##0.0"/>
    <numFmt numFmtId="224" formatCode="0.0;[Red]0.0"/>
    <numFmt numFmtId="225" formatCode="#,##0.000"/>
    <numFmt numFmtId="226" formatCode="0.000"/>
    <numFmt numFmtId="227" formatCode="_-* #,##0.00_-;\-* #,##0.00_-;_-* &quot;-&quot;_-;_-@_-"/>
    <numFmt numFmtId="228" formatCode="0.000%"/>
    <numFmt numFmtId="229" formatCode="0.0%"/>
    <numFmt numFmtId="230" formatCode="0;[Red]0"/>
    <numFmt numFmtId="231" formatCode="0.000_ "/>
    <numFmt numFmtId="232" formatCode="###,###,##0"/>
    <numFmt numFmtId="233" formatCode="###,###,##0;\-###,###,##0;&quot;         －&quot;"/>
    <numFmt numFmtId="234" formatCode="#,###,##0"/>
    <numFmt numFmtId="235" formatCode="#,###,##0;\-#,###,##0;&quot;       －&quot;"/>
    <numFmt numFmtId="236" formatCode="#,##0.00;\-#,##0.00;&quot;      －&quot;"/>
    <numFmt numFmtId="237" formatCode="0.0_ "/>
    <numFmt numFmtId="238" formatCode="[$-404]AM/PM\ hh:mm:ss"/>
  </numFmts>
  <fonts count="55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b/>
      <sz val="12"/>
      <name val="Times"/>
      <family val="1"/>
    </font>
    <font>
      <sz val="8.5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sz val="8"/>
      <name val="華康粗圓體"/>
      <family val="3"/>
    </font>
    <font>
      <sz val="9"/>
      <name val="華康粗圓體"/>
      <family val="3"/>
    </font>
    <font>
      <sz val="8.5"/>
      <name val="華康中黑體"/>
      <family val="3"/>
    </font>
    <font>
      <sz val="9"/>
      <name val="華康中黑體"/>
      <family val="3"/>
    </font>
    <font>
      <sz val="9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7.5"/>
      <name val="Arial Narrow"/>
      <family val="2"/>
    </font>
    <font>
      <sz val="9"/>
      <color indexed="8"/>
      <name val="華康粗圓體"/>
      <family val="3"/>
    </font>
    <font>
      <sz val="9"/>
      <color indexed="8"/>
      <name val="Arial Narrow"/>
      <family val="2"/>
    </font>
    <font>
      <sz val="12"/>
      <name val="Arial Narrow"/>
      <family val="2"/>
    </font>
    <font>
      <sz val="9.5"/>
      <name val="Arial Narrow"/>
      <family val="2"/>
    </font>
    <font>
      <sz val="8.5"/>
      <name val="華康粗圓體"/>
      <family val="3"/>
    </font>
    <font>
      <sz val="9"/>
      <color indexed="8"/>
      <name val="華康中黑體"/>
      <family val="3"/>
    </font>
    <font>
      <sz val="12"/>
      <color indexed="8"/>
      <name val="華康粗圓體"/>
      <family val="3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9.5"/>
      <color indexed="8"/>
      <name val="Arial Narrow"/>
      <family val="2"/>
    </font>
    <font>
      <sz val="8"/>
      <name val="華康中黑體"/>
      <family val="3"/>
    </font>
    <font>
      <sz val="7.5"/>
      <name val="華康粗圓體"/>
      <family val="3"/>
    </font>
    <font>
      <sz val="7"/>
      <name val="華康粗圓體"/>
      <family val="3"/>
    </font>
    <font>
      <sz val="8.5"/>
      <color indexed="8"/>
      <name val="華康粗圓體"/>
      <family val="3"/>
    </font>
    <font>
      <sz val="8.5"/>
      <color indexed="8"/>
      <name val="Arial Narrow"/>
      <family val="2"/>
    </font>
    <font>
      <sz val="8"/>
      <color indexed="8"/>
      <name val="Arial Narrow"/>
      <family val="2"/>
    </font>
    <font>
      <sz val="7.5"/>
      <color indexed="8"/>
      <name val="華康粗圓體"/>
      <family val="3"/>
    </font>
    <font>
      <sz val="7.5"/>
      <color indexed="8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4" fillId="0" borderId="0" applyNumberFormat="0" applyFont="0" applyBorder="0" applyAlignment="0"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1" applyNumberFormat="0" applyFill="0" applyAlignment="0" applyProtection="0"/>
    <xf numFmtId="0" fontId="41" fillId="4" borderId="0" applyNumberFormat="0" applyBorder="0" applyAlignment="0" applyProtection="0"/>
    <xf numFmtId="0" fontId="5" fillId="0" borderId="2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1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0" fillId="18" borderId="5" applyNumberFormat="0" applyFont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3" applyNumberFormat="0" applyAlignment="0" applyProtection="0"/>
    <xf numFmtId="0" fontId="50" fillId="17" borderId="9" applyNumberFormat="0" applyAlignment="0" applyProtection="0"/>
    <xf numFmtId="0" fontId="51" fillId="23" borderId="10" applyNumberFormat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99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84" fontId="8" fillId="0" borderId="0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179" fontId="8" fillId="0" borderId="0" xfId="0" applyNumberFormat="1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9" fontId="20" fillId="0" borderId="13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183" fontId="6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9" fontId="20" fillId="0" borderId="13" xfId="0" applyNumberFormat="1" applyFont="1" applyBorder="1" applyAlignment="1">
      <alignment horizontal="right" vertical="center"/>
    </xf>
    <xf numFmtId="232" fontId="20" fillId="0" borderId="13" xfId="37" applyNumberFormat="1" applyFont="1" applyBorder="1" applyAlignment="1">
      <alignment horizontal="right" vertical="center"/>
      <protection/>
    </xf>
    <xf numFmtId="232" fontId="20" fillId="0" borderId="14" xfId="37" applyNumberFormat="1" applyFont="1" applyBorder="1" applyAlignment="1">
      <alignment horizontal="right" vertical="center"/>
      <protection/>
    </xf>
    <xf numFmtId="0" fontId="20" fillId="0" borderId="1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184" fontId="20" fillId="0" borderId="0" xfId="0" applyNumberFormat="1" applyFont="1" applyBorder="1" applyAlignment="1">
      <alignment horizontal="right" vertical="center"/>
    </xf>
    <xf numFmtId="185" fontId="20" fillId="0" borderId="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214" fontId="6" fillId="0" borderId="11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3" fontId="8" fillId="0" borderId="0" xfId="0" applyNumberFormat="1" applyFont="1" applyBorder="1" applyAlignment="1">
      <alignment vertical="center"/>
    </xf>
    <xf numFmtId="183" fontId="8" fillId="24" borderId="0" xfId="0" applyNumberFormat="1" applyFont="1" applyFill="1" applyBorder="1" applyAlignment="1">
      <alignment vertical="center"/>
    </xf>
    <xf numFmtId="179" fontId="8" fillId="24" borderId="0" xfId="0" applyNumberFormat="1" applyFont="1" applyFill="1" applyBorder="1" applyAlignment="1">
      <alignment vertical="center"/>
    </xf>
    <xf numFmtId="183" fontId="8" fillId="0" borderId="13" xfId="0" applyNumberFormat="1" applyFont="1" applyBorder="1" applyAlignment="1">
      <alignment vertical="center"/>
    </xf>
    <xf numFmtId="183" fontId="8" fillId="24" borderId="13" xfId="0" applyNumberFormat="1" applyFont="1" applyFill="1" applyBorder="1" applyAlignment="1">
      <alignment vertical="center"/>
    </xf>
    <xf numFmtId="183" fontId="8" fillId="0" borderId="14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horizontal="right" vertical="center"/>
    </xf>
    <xf numFmtId="179" fontId="8" fillId="0" borderId="13" xfId="0" applyNumberFormat="1" applyFont="1" applyBorder="1" applyAlignment="1">
      <alignment vertical="center"/>
    </xf>
    <xf numFmtId="179" fontId="8" fillId="24" borderId="13" xfId="0" applyNumberFormat="1" applyFont="1" applyFill="1" applyBorder="1" applyAlignment="1">
      <alignment vertical="center"/>
    </xf>
    <xf numFmtId="179" fontId="8" fillId="0" borderId="14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horizontal="right" vertical="center"/>
    </xf>
    <xf numFmtId="216" fontId="8" fillId="0" borderId="0" xfId="0" applyNumberFormat="1" applyFont="1" applyBorder="1" applyAlignment="1">
      <alignment horizontal="right" vertical="center"/>
    </xf>
    <xf numFmtId="179" fontId="8" fillId="0" borderId="13" xfId="0" applyNumberFormat="1" applyFont="1" applyBorder="1" applyAlignment="1">
      <alignment horizontal="right" vertical="center"/>
    </xf>
    <xf numFmtId="179" fontId="8" fillId="0" borderId="14" xfId="0" applyNumberFormat="1" applyFont="1" applyBorder="1" applyAlignment="1">
      <alignment horizontal="right" vertical="center"/>
    </xf>
    <xf numFmtId="179" fontId="8" fillId="0" borderId="11" xfId="0" applyNumberFormat="1" applyFont="1" applyBorder="1" applyAlignment="1">
      <alignment horizontal="right" vertical="center"/>
    </xf>
    <xf numFmtId="183" fontId="8" fillId="0" borderId="11" xfId="0" applyNumberFormat="1" applyFont="1" applyBorder="1" applyAlignment="1">
      <alignment horizontal="right" vertical="center"/>
    </xf>
    <xf numFmtId="216" fontId="8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179" fontId="20" fillId="0" borderId="0" xfId="0" applyNumberFormat="1" applyFont="1" applyBorder="1" applyAlignment="1">
      <alignment horizontal="right" vertical="center"/>
    </xf>
    <xf numFmtId="179" fontId="20" fillId="0" borderId="0" xfId="0" applyNumberFormat="1" applyFont="1" applyFill="1" applyBorder="1" applyAlignment="1">
      <alignment horizontal="right" vertical="center"/>
    </xf>
    <xf numFmtId="179" fontId="20" fillId="0" borderId="14" xfId="0" applyNumberFormat="1" applyFont="1" applyFill="1" applyBorder="1" applyAlignment="1">
      <alignment horizontal="right" vertical="center"/>
    </xf>
    <xf numFmtId="179" fontId="20" fillId="0" borderId="11" xfId="0" applyNumberFormat="1" applyFont="1" applyFill="1" applyBorder="1" applyAlignment="1">
      <alignment horizontal="right" vertical="center"/>
    </xf>
    <xf numFmtId="232" fontId="20" fillId="0" borderId="11" xfId="37" applyNumberFormat="1" applyFont="1" applyBorder="1" applyAlignment="1">
      <alignment horizontal="right" vertical="center"/>
      <protection/>
    </xf>
    <xf numFmtId="233" fontId="20" fillId="0" borderId="11" xfId="37" applyNumberFormat="1" applyFont="1" applyBorder="1" applyAlignment="1">
      <alignment horizontal="right" vertical="center"/>
      <protection/>
    </xf>
    <xf numFmtId="179" fontId="20" fillId="0" borderId="0" xfId="0" applyNumberFormat="1" applyFont="1" applyBorder="1" applyAlignment="1">
      <alignment horizontal="center" vertical="center"/>
    </xf>
    <xf numFmtId="179" fontId="20" fillId="0" borderId="0" xfId="37" applyNumberFormat="1" applyFont="1" applyBorder="1" applyAlignment="1">
      <alignment horizontal="right" vertical="center"/>
      <protection/>
    </xf>
    <xf numFmtId="179" fontId="20" fillId="0" borderId="11" xfId="37" applyNumberFormat="1" applyFont="1" applyBorder="1" applyAlignment="1">
      <alignment horizontal="right" vertical="center"/>
      <protection/>
    </xf>
    <xf numFmtId="179" fontId="20" fillId="0" borderId="11" xfId="0" applyNumberFormat="1" applyFont="1" applyBorder="1" applyAlignment="1">
      <alignment horizontal="center" vertical="center"/>
    </xf>
    <xf numFmtId="179" fontId="20" fillId="0" borderId="16" xfId="37" applyNumberFormat="1" applyFont="1" applyBorder="1" applyAlignment="1">
      <alignment horizontal="right" vertical="center"/>
      <protection/>
    </xf>
    <xf numFmtId="179" fontId="20" fillId="0" borderId="17" xfId="37" applyNumberFormat="1" applyFont="1" applyBorder="1" applyAlignment="1">
      <alignment horizontal="right" vertical="center"/>
      <protection/>
    </xf>
    <xf numFmtId="179" fontId="20" fillId="0" borderId="13" xfId="37" applyNumberFormat="1" applyFont="1" applyBorder="1" applyAlignment="1">
      <alignment horizontal="right" vertical="center"/>
      <protection/>
    </xf>
    <xf numFmtId="179" fontId="20" fillId="0" borderId="13" xfId="36" applyNumberFormat="1" applyFont="1" applyBorder="1">
      <alignment vertical="center"/>
      <protection/>
    </xf>
    <xf numFmtId="179" fontId="20" fillId="0" borderId="14" xfId="37" applyNumberFormat="1" applyFont="1" applyBorder="1" applyAlignment="1">
      <alignment horizontal="right" vertical="center"/>
      <protection/>
    </xf>
    <xf numFmtId="214" fontId="10" fillId="0" borderId="16" xfId="0" applyNumberFormat="1" applyFont="1" applyBorder="1" applyAlignment="1">
      <alignment horizontal="right" vertical="center"/>
    </xf>
    <xf numFmtId="214" fontId="10" fillId="0" borderId="17" xfId="0" applyNumberFormat="1" applyFont="1" applyBorder="1" applyAlignment="1">
      <alignment horizontal="right" vertical="center"/>
    </xf>
    <xf numFmtId="214" fontId="10" fillId="0" borderId="13" xfId="0" applyNumberFormat="1" applyFont="1" applyBorder="1" applyAlignment="1">
      <alignment horizontal="right" vertical="center"/>
    </xf>
    <xf numFmtId="214" fontId="10" fillId="0" borderId="0" xfId="0" applyNumberFormat="1" applyFont="1" applyBorder="1" applyAlignment="1">
      <alignment horizontal="right" vertical="center"/>
    </xf>
    <xf numFmtId="214" fontId="10" fillId="0" borderId="11" xfId="0" applyNumberFormat="1" applyFont="1" applyBorder="1" applyAlignment="1">
      <alignment horizontal="right" vertical="center"/>
    </xf>
    <xf numFmtId="214" fontId="10" fillId="0" borderId="14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10" fontId="6" fillId="0" borderId="11" xfId="38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214" fontId="6" fillId="0" borderId="13" xfId="0" applyNumberFormat="1" applyFont="1" applyFill="1" applyBorder="1" applyAlignment="1">
      <alignment horizontal="right" vertical="center"/>
    </xf>
    <xf numFmtId="214" fontId="6" fillId="0" borderId="0" xfId="0" applyNumberFormat="1" applyFont="1" applyFill="1" applyBorder="1" applyAlignment="1">
      <alignment horizontal="right" vertical="center"/>
    </xf>
    <xf numFmtId="216" fontId="6" fillId="0" borderId="0" xfId="0" applyNumberFormat="1" applyFont="1" applyFill="1" applyBorder="1" applyAlignment="1">
      <alignment horizontal="right" vertical="center"/>
    </xf>
    <xf numFmtId="208" fontId="6" fillId="0" borderId="0" xfId="0" applyNumberFormat="1" applyFont="1" applyFill="1" applyBorder="1" applyAlignment="1">
      <alignment horizontal="right" vertical="center"/>
    </xf>
    <xf numFmtId="214" fontId="6" fillId="0" borderId="14" xfId="0" applyNumberFormat="1" applyFont="1" applyFill="1" applyBorder="1" applyAlignment="1">
      <alignment horizontal="right" vertical="center"/>
    </xf>
    <xf numFmtId="214" fontId="6" fillId="0" borderId="11" xfId="0" applyNumberFormat="1" applyFont="1" applyFill="1" applyBorder="1" applyAlignment="1">
      <alignment horizontal="right" vertical="center"/>
    </xf>
    <xf numFmtId="216" fontId="6" fillId="0" borderId="11" xfId="0" applyNumberFormat="1" applyFont="1" applyFill="1" applyBorder="1" applyAlignment="1">
      <alignment horizontal="right" vertical="center"/>
    </xf>
    <xf numFmtId="208" fontId="6" fillId="0" borderId="11" xfId="0" applyNumberFormat="1" applyFont="1" applyFill="1" applyBorder="1" applyAlignment="1">
      <alignment horizontal="right" vertical="center"/>
    </xf>
    <xf numFmtId="214" fontId="18" fillId="0" borderId="18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right" vertical="center" wrapText="1"/>
    </xf>
    <xf numFmtId="214" fontId="18" fillId="0" borderId="21" xfId="0" applyNumberFormat="1" applyFont="1" applyFill="1" applyBorder="1" applyAlignment="1">
      <alignment horizontal="center" vertical="center" wrapText="1"/>
    </xf>
    <xf numFmtId="214" fontId="18" fillId="0" borderId="22" xfId="0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>
      <alignment vertical="center" wrapText="1"/>
    </xf>
    <xf numFmtId="49" fontId="20" fillId="24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Fill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49" fontId="10" fillId="0" borderId="31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center"/>
    </xf>
    <xf numFmtId="49" fontId="10" fillId="0" borderId="28" xfId="0" applyNumberFormat="1" applyFont="1" applyBorder="1" applyAlignment="1">
      <alignment vertical="center"/>
    </xf>
    <xf numFmtId="49" fontId="10" fillId="0" borderId="31" xfId="0" applyNumberFormat="1" applyFont="1" applyBorder="1" applyAlignment="1">
      <alignment horizontal="right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11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49" fontId="20" fillId="0" borderId="37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29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  <xf numFmtId="179" fontId="6" fillId="0" borderId="11" xfId="0" applyNumberFormat="1" applyFont="1" applyBorder="1" applyAlignment="1">
      <alignment horizontal="right" vertical="center"/>
    </xf>
    <xf numFmtId="183" fontId="6" fillId="0" borderId="11" xfId="0" applyNumberFormat="1" applyFont="1" applyBorder="1" applyAlignment="1">
      <alignment horizontal="right" vertical="center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10" fontId="6" fillId="0" borderId="13" xfId="0" applyNumberFormat="1" applyFont="1" applyBorder="1" applyAlignment="1">
      <alignment horizontal="right" vertical="center"/>
    </xf>
    <xf numFmtId="234" fontId="6" fillId="0" borderId="0" xfId="37" applyNumberFormat="1" applyFont="1" applyBorder="1" applyAlignment="1">
      <alignment horizontal="right" vertical="center"/>
      <protection/>
    </xf>
    <xf numFmtId="4" fontId="6" fillId="0" borderId="0" xfId="37" applyNumberFormat="1" applyFont="1" applyBorder="1" applyAlignment="1">
      <alignment horizontal="right" vertical="center"/>
      <protection/>
    </xf>
    <xf numFmtId="210" fontId="33" fillId="0" borderId="14" xfId="0" applyNumberFormat="1" applyFont="1" applyBorder="1" applyAlignment="1">
      <alignment horizontal="right" vertical="center"/>
    </xf>
    <xf numFmtId="234" fontId="33" fillId="0" borderId="11" xfId="37" applyNumberFormat="1" applyFont="1" applyBorder="1" applyAlignment="1">
      <alignment horizontal="right" vertical="center"/>
      <protection/>
    </xf>
    <xf numFmtId="4" fontId="33" fillId="0" borderId="11" xfId="37" applyNumberFormat="1" applyFont="1" applyBorder="1" applyAlignment="1">
      <alignment horizontal="right" vertical="center"/>
      <protection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10" fontId="6" fillId="0" borderId="0" xfId="0" applyNumberFormat="1" applyFont="1" applyBorder="1" applyAlignment="1">
      <alignment horizontal="right" vertical="center"/>
    </xf>
    <xf numFmtId="235" fontId="6" fillId="0" borderId="0" xfId="37" applyNumberFormat="1" applyFont="1" applyBorder="1" applyAlignment="1">
      <alignment horizontal="right" vertical="center"/>
      <protection/>
    </xf>
    <xf numFmtId="236" fontId="6" fillId="0" borderId="0" xfId="37" applyNumberFormat="1" applyFont="1" applyBorder="1" applyAlignment="1">
      <alignment horizontal="right" vertical="center"/>
      <protection/>
    </xf>
    <xf numFmtId="210" fontId="33" fillId="0" borderId="16" xfId="0" applyNumberFormat="1" applyFont="1" applyBorder="1" applyAlignment="1">
      <alignment horizontal="right" vertical="center"/>
    </xf>
    <xf numFmtId="234" fontId="33" fillId="0" borderId="17" xfId="37" applyNumberFormat="1" applyFont="1" applyBorder="1" applyAlignment="1">
      <alignment horizontal="right" vertical="center"/>
      <protection/>
    </xf>
    <xf numFmtId="4" fontId="33" fillId="0" borderId="17" xfId="37" applyNumberFormat="1" applyFont="1" applyBorder="1" applyAlignment="1">
      <alignment horizontal="right" vertical="center"/>
      <protection/>
    </xf>
    <xf numFmtId="210" fontId="33" fillId="0" borderId="13" xfId="0" applyNumberFormat="1" applyFont="1" applyBorder="1" applyAlignment="1">
      <alignment horizontal="right" vertical="center"/>
    </xf>
    <xf numFmtId="210" fontId="6" fillId="0" borderId="13" xfId="0" applyNumberFormat="1" applyFont="1" applyBorder="1" applyAlignment="1">
      <alignment vertical="center"/>
    </xf>
    <xf numFmtId="210" fontId="6" fillId="0" borderId="14" xfId="0" applyNumberFormat="1" applyFont="1" applyBorder="1" applyAlignment="1">
      <alignment vertical="center"/>
    </xf>
    <xf numFmtId="49" fontId="32" fillId="0" borderId="11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left" vertical="center"/>
    </xf>
    <xf numFmtId="49" fontId="34" fillId="0" borderId="0" xfId="0" applyNumberFormat="1" applyFont="1" applyAlignment="1">
      <alignment vertical="center"/>
    </xf>
    <xf numFmtId="49" fontId="23" fillId="0" borderId="0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49" fontId="24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/>
    </xf>
    <xf numFmtId="49" fontId="19" fillId="0" borderId="11" xfId="0" applyNumberFormat="1" applyFont="1" applyBorder="1" applyAlignment="1">
      <alignment vertical="center"/>
    </xf>
    <xf numFmtId="179" fontId="8" fillId="0" borderId="0" xfId="39" applyNumberFormat="1" applyFont="1" applyFill="1" applyBorder="1" applyAlignment="1">
      <alignment horizontal="right" vertical="center"/>
    </xf>
    <xf numFmtId="179" fontId="8" fillId="24" borderId="0" xfId="0" applyNumberFormat="1" applyFont="1" applyFill="1" applyBorder="1" applyAlignment="1">
      <alignment horizontal="right" vertical="center"/>
    </xf>
    <xf numFmtId="179" fontId="8" fillId="24" borderId="11" xfId="0" applyNumberFormat="1" applyFont="1" applyFill="1" applyBorder="1" applyAlignment="1">
      <alignment horizontal="right" vertical="center"/>
    </xf>
    <xf numFmtId="179" fontId="8" fillId="0" borderId="0" xfId="39" applyNumberFormat="1" applyFont="1" applyFill="1" applyBorder="1" applyAlignment="1">
      <alignment vertical="center"/>
    </xf>
    <xf numFmtId="179" fontId="8" fillId="0" borderId="11" xfId="39" applyNumberFormat="1" applyFont="1" applyFill="1" applyBorder="1" applyAlignment="1">
      <alignment vertical="center"/>
    </xf>
    <xf numFmtId="179" fontId="8" fillId="0" borderId="11" xfId="39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221" fontId="6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214" fontId="6" fillId="0" borderId="11" xfId="38" applyNumberFormat="1" applyFont="1" applyFill="1" applyBorder="1" applyAlignment="1">
      <alignment horizontal="right" vertical="center"/>
    </xf>
    <xf numFmtId="183" fontId="20" fillId="24" borderId="0" xfId="0" applyNumberFormat="1" applyFont="1" applyFill="1" applyBorder="1" applyAlignment="1">
      <alignment vertical="center"/>
    </xf>
    <xf numFmtId="183" fontId="8" fillId="0" borderId="0" xfId="47" applyNumberFormat="1" applyFont="1" applyFill="1" applyBorder="1" applyAlignment="1">
      <alignment horizontal="right" vertical="center"/>
    </xf>
    <xf numFmtId="183" fontId="20" fillId="24" borderId="0" xfId="47" applyNumberFormat="1" applyFont="1" applyFill="1" applyBorder="1" applyAlignment="1">
      <alignment vertical="center"/>
    </xf>
    <xf numFmtId="183" fontId="20" fillId="24" borderId="11" xfId="0" applyNumberFormat="1" applyFont="1" applyFill="1" applyBorder="1" applyAlignment="1">
      <alignment vertical="center"/>
    </xf>
    <xf numFmtId="183" fontId="8" fillId="0" borderId="11" xfId="47" applyNumberFormat="1" applyFont="1" applyFill="1" applyBorder="1" applyAlignment="1">
      <alignment horizontal="right" vertical="center"/>
    </xf>
    <xf numFmtId="183" fontId="20" fillId="24" borderId="11" xfId="47" applyNumberFormat="1" applyFont="1" applyFill="1" applyBorder="1" applyAlignment="1">
      <alignment vertical="center"/>
    </xf>
    <xf numFmtId="214" fontId="18" fillId="0" borderId="0" xfId="0" applyNumberFormat="1" applyFont="1" applyAlignment="1">
      <alignment horizontal="center" vertical="center"/>
    </xf>
    <xf numFmtId="214" fontId="18" fillId="0" borderId="11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183" fontId="20" fillId="24" borderId="17" xfId="0" applyNumberFormat="1" applyFont="1" applyFill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179" fontId="8" fillId="0" borderId="16" xfId="0" applyNumberFormat="1" applyFont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 wrapText="1"/>
    </xf>
    <xf numFmtId="49" fontId="18" fillId="0" borderId="45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9" fontId="18" fillId="0" borderId="47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79" fontId="6" fillId="0" borderId="17" xfId="0" applyNumberFormat="1" applyFont="1" applyBorder="1" applyAlignment="1">
      <alignment horizontal="right" vertical="center"/>
    </xf>
    <xf numFmtId="179" fontId="6" fillId="0" borderId="0" xfId="39" applyNumberFormat="1" applyFont="1" applyFill="1" applyBorder="1" applyAlignment="1">
      <alignment horizontal="right" vertical="center"/>
    </xf>
    <xf numFmtId="179" fontId="6" fillId="24" borderId="0" xfId="0" applyNumberFormat="1" applyFont="1" applyFill="1" applyBorder="1" applyAlignment="1">
      <alignment horizontal="right" vertical="center"/>
    </xf>
    <xf numFmtId="179" fontId="6" fillId="24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18" fillId="0" borderId="25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48" xfId="34" applyFont="1" applyFill="1" applyBorder="1" applyAlignment="1">
      <alignment horizontal="center" vertical="center" wrapText="1"/>
      <protection/>
    </xf>
    <xf numFmtId="0" fontId="18" fillId="0" borderId="32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214" fontId="30" fillId="0" borderId="21" xfId="0" applyNumberFormat="1" applyFont="1" applyFill="1" applyBorder="1" applyAlignment="1">
      <alignment horizontal="center" vertical="center" wrapText="1"/>
    </xf>
    <xf numFmtId="214" fontId="18" fillId="0" borderId="21" xfId="0" applyNumberFormat="1" applyFont="1" applyFill="1" applyBorder="1" applyAlignment="1">
      <alignment horizontal="center" vertical="center" wrapText="1"/>
    </xf>
    <xf numFmtId="214" fontId="18" fillId="0" borderId="24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214" fontId="18" fillId="0" borderId="25" xfId="0" applyNumberFormat="1" applyFont="1" applyFill="1" applyBorder="1" applyAlignment="1">
      <alignment horizontal="center" vertical="center" wrapText="1"/>
    </xf>
    <xf numFmtId="214" fontId="18" fillId="0" borderId="22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3" fontId="6" fillId="0" borderId="16" xfId="0" applyNumberFormat="1" applyFont="1" applyBorder="1" applyAlignment="1">
      <alignment horizontal="right" vertical="center"/>
    </xf>
    <xf numFmtId="183" fontId="6" fillId="0" borderId="13" xfId="0" applyNumberFormat="1" applyFont="1" applyBorder="1" applyAlignment="1">
      <alignment horizontal="right" vertical="center"/>
    </xf>
    <xf numFmtId="183" fontId="6" fillId="24" borderId="13" xfId="0" applyNumberFormat="1" applyFont="1" applyFill="1" applyBorder="1" applyAlignment="1">
      <alignment horizontal="right" vertical="center"/>
    </xf>
    <xf numFmtId="183" fontId="6" fillId="24" borderId="14" xfId="0" applyNumberFormat="1" applyFont="1" applyFill="1" applyBorder="1" applyAlignment="1">
      <alignment horizontal="right" vertical="center"/>
    </xf>
    <xf numFmtId="179" fontId="6" fillId="0" borderId="17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6" fillId="24" borderId="0" xfId="0" applyNumberFormat="1" applyFont="1" applyFill="1" applyBorder="1" applyAlignment="1">
      <alignment vertical="center"/>
    </xf>
    <xf numFmtId="179" fontId="6" fillId="24" borderId="1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35" fillId="24" borderId="40" xfId="0" applyNumberFormat="1" applyFont="1" applyFill="1" applyBorder="1" applyAlignment="1">
      <alignment horizontal="center" vertical="center" wrapText="1"/>
    </xf>
    <xf numFmtId="49" fontId="36" fillId="24" borderId="32" xfId="0" applyNumberFormat="1" applyFont="1" applyFill="1" applyBorder="1" applyAlignment="1">
      <alignment horizontal="center" vertical="center" wrapText="1"/>
    </xf>
    <xf numFmtId="49" fontId="36" fillId="24" borderId="22" xfId="0" applyNumberFormat="1" applyFont="1" applyFill="1" applyBorder="1" applyAlignment="1">
      <alignment horizontal="center" vertical="center" wrapText="1"/>
    </xf>
    <xf numFmtId="49" fontId="36" fillId="24" borderId="2" xfId="0" applyNumberFormat="1" applyFont="1" applyFill="1" applyBorder="1" applyAlignment="1">
      <alignment horizontal="center" vertical="center" wrapText="1"/>
    </xf>
    <xf numFmtId="214" fontId="30" fillId="0" borderId="22" xfId="0" applyNumberFormat="1" applyFont="1" applyFill="1" applyBorder="1" applyAlignment="1">
      <alignment horizontal="center" vertical="center" wrapText="1"/>
    </xf>
    <xf numFmtId="179" fontId="6" fillId="0" borderId="17" xfId="39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79" fontId="8" fillId="0" borderId="11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left" vertical="center" wrapText="1"/>
    </xf>
    <xf numFmtId="49" fontId="23" fillId="0" borderId="39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vertical="center" wrapText="1"/>
    </xf>
    <xf numFmtId="183" fontId="8" fillId="0" borderId="0" xfId="39" applyNumberFormat="1" applyFont="1" applyFill="1" applyBorder="1" applyAlignment="1">
      <alignment horizontal="right" vertical="center"/>
    </xf>
    <xf numFmtId="235" fontId="33" fillId="0" borderId="11" xfId="37" applyNumberFormat="1" applyFont="1" applyBorder="1" applyAlignment="1">
      <alignment horizontal="right" vertical="center"/>
      <protection/>
    </xf>
    <xf numFmtId="236" fontId="33" fillId="0" borderId="11" xfId="37" applyNumberFormat="1" applyFont="1" applyBorder="1" applyAlignment="1">
      <alignment horizontal="right" vertical="center"/>
      <protection/>
    </xf>
    <xf numFmtId="235" fontId="6" fillId="0" borderId="17" xfId="37" applyNumberFormat="1" applyFont="1" applyBorder="1" applyAlignment="1">
      <alignment horizontal="right" vertical="center"/>
      <protection/>
    </xf>
    <xf numFmtId="236" fontId="6" fillId="0" borderId="17" xfId="37" applyNumberFormat="1" applyFont="1" applyBorder="1" applyAlignment="1">
      <alignment horizontal="right" vertical="center"/>
      <protection/>
    </xf>
    <xf numFmtId="235" fontId="33" fillId="0" borderId="17" xfId="37" applyNumberFormat="1" applyFont="1" applyBorder="1" applyAlignment="1">
      <alignment horizontal="right" vertical="center"/>
      <protection/>
    </xf>
    <xf numFmtId="235" fontId="33" fillId="0" borderId="0" xfId="37" applyNumberFormat="1" applyFont="1" applyBorder="1" applyAlignment="1">
      <alignment horizontal="right" vertical="center"/>
      <protection/>
    </xf>
    <xf numFmtId="235" fontId="6" fillId="0" borderId="11" xfId="37" applyNumberFormat="1" applyFont="1" applyBorder="1" applyAlignment="1">
      <alignment horizontal="right" vertical="center"/>
      <protection/>
    </xf>
    <xf numFmtId="236" fontId="6" fillId="0" borderId="11" xfId="37" applyNumberFormat="1" applyFont="1" applyBorder="1" applyAlignment="1">
      <alignment horizontal="right" vertical="center"/>
      <protection/>
    </xf>
    <xf numFmtId="179" fontId="20" fillId="0" borderId="0" xfId="37" applyNumberFormat="1" applyFont="1" applyFill="1" applyBorder="1" applyAlignment="1">
      <alignment horizontal="right" vertical="center"/>
      <protection/>
    </xf>
    <xf numFmtId="179" fontId="20" fillId="0" borderId="11" xfId="37" applyNumberFormat="1" applyFont="1" applyFill="1" applyBorder="1" applyAlignment="1">
      <alignment horizontal="right" vertical="center"/>
      <protection/>
    </xf>
    <xf numFmtId="49" fontId="30" fillId="0" borderId="40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179" fontId="6" fillId="24" borderId="11" xfId="0" applyNumberFormat="1" applyFont="1" applyFill="1" applyBorder="1" applyAlignment="1">
      <alignment horizontal="right" vertical="center"/>
    </xf>
    <xf numFmtId="179" fontId="6" fillId="24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49" fontId="18" fillId="0" borderId="25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0" fontId="18" fillId="0" borderId="32" xfId="34" applyFont="1" applyFill="1" applyBorder="1" applyAlignment="1">
      <alignment horizontal="center" vertical="center" wrapText="1"/>
      <protection/>
    </xf>
    <xf numFmtId="0" fontId="18" fillId="0" borderId="31" xfId="34" applyFont="1" applyFill="1" applyBorder="1" applyAlignment="1">
      <alignment horizontal="center" vertical="center" wrapText="1"/>
      <protection/>
    </xf>
    <xf numFmtId="0" fontId="18" fillId="0" borderId="28" xfId="34" applyFont="1" applyFill="1" applyBorder="1" applyAlignment="1">
      <alignment horizontal="center" vertical="center" wrapText="1"/>
      <protection/>
    </xf>
    <xf numFmtId="0" fontId="30" fillId="0" borderId="40" xfId="34" applyFont="1" applyFill="1" applyBorder="1" applyAlignment="1">
      <alignment horizontal="center" vertical="center" wrapText="1"/>
      <protection/>
    </xf>
    <xf numFmtId="214" fontId="30" fillId="0" borderId="52" xfId="0" applyNumberFormat="1" applyFont="1" applyFill="1" applyBorder="1" applyAlignment="1">
      <alignment horizontal="center" vertical="center"/>
    </xf>
    <xf numFmtId="214" fontId="18" fillId="0" borderId="51" xfId="0" applyNumberFormat="1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49" xfId="34" applyFont="1" applyFill="1" applyBorder="1" applyAlignment="1">
      <alignment horizontal="center" vertical="center" wrapText="1"/>
      <protection/>
    </xf>
    <xf numFmtId="0" fontId="18" fillId="0" borderId="20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49" fontId="35" fillId="24" borderId="54" xfId="0" applyNumberFormat="1" applyFont="1" applyFill="1" applyBorder="1" applyAlignment="1">
      <alignment horizontal="center" vertical="center" wrapText="1"/>
    </xf>
    <xf numFmtId="49" fontId="36" fillId="24" borderId="47" xfId="0" applyNumberFormat="1" applyFont="1" applyFill="1" applyBorder="1" applyAlignment="1">
      <alignment horizontal="center" vertical="center" wrapText="1"/>
    </xf>
    <xf numFmtId="49" fontId="35" fillId="24" borderId="48" xfId="0" applyNumberFormat="1" applyFont="1" applyFill="1" applyBorder="1" applyAlignment="1">
      <alignment horizontal="center" vertical="center" wrapText="1"/>
    </xf>
    <xf numFmtId="49" fontId="36" fillId="24" borderId="54" xfId="0" applyNumberFormat="1" applyFont="1" applyFill="1" applyBorder="1" applyAlignment="1">
      <alignment horizontal="center" vertical="center" wrapText="1"/>
    </xf>
    <xf numFmtId="49" fontId="36" fillId="24" borderId="27" xfId="0" applyNumberFormat="1" applyFont="1" applyFill="1" applyBorder="1" applyAlignment="1">
      <alignment horizontal="center" vertical="center" wrapText="1"/>
    </xf>
    <xf numFmtId="49" fontId="18" fillId="0" borderId="55" xfId="0" applyNumberFormat="1" applyFont="1" applyFill="1" applyBorder="1" applyAlignment="1">
      <alignment horizontal="center" vertical="center" wrapText="1"/>
    </xf>
    <xf numFmtId="49" fontId="18" fillId="0" borderId="56" xfId="0" applyNumberFormat="1" applyFont="1" applyFill="1" applyBorder="1" applyAlignment="1">
      <alignment horizontal="center" vertical="center" wrapText="1"/>
    </xf>
    <xf numFmtId="49" fontId="36" fillId="24" borderId="48" xfId="0" applyNumberFormat="1" applyFont="1" applyFill="1" applyBorder="1" applyAlignment="1">
      <alignment horizontal="center" vertical="center" wrapText="1"/>
    </xf>
    <xf numFmtId="49" fontId="36" fillId="24" borderId="31" xfId="0" applyNumberFormat="1" applyFont="1" applyFill="1" applyBorder="1" applyAlignment="1">
      <alignment horizontal="center" vertical="center" wrapText="1"/>
    </xf>
    <xf numFmtId="49" fontId="36" fillId="24" borderId="29" xfId="0" applyNumberFormat="1" applyFont="1" applyFill="1" applyBorder="1" applyAlignment="1">
      <alignment horizontal="center" vertical="center" wrapText="1"/>
    </xf>
    <xf numFmtId="49" fontId="35" fillId="24" borderId="5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58" xfId="0" applyNumberFormat="1" applyFont="1" applyFill="1" applyBorder="1" applyAlignment="1">
      <alignment horizontal="center" vertical="center" wrapText="1"/>
    </xf>
    <xf numFmtId="49" fontId="18" fillId="0" borderId="59" xfId="0" applyNumberFormat="1" applyFont="1" applyFill="1" applyBorder="1" applyAlignment="1">
      <alignment horizontal="center" vertical="center" wrapText="1"/>
    </xf>
    <xf numFmtId="49" fontId="35" fillId="24" borderId="60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214" fontId="30" fillId="0" borderId="18" xfId="0" applyNumberFormat="1" applyFont="1" applyFill="1" applyBorder="1" applyAlignment="1">
      <alignment horizontal="center" vertical="center" wrapText="1"/>
    </xf>
    <xf numFmtId="214" fontId="18" fillId="0" borderId="18" xfId="0" applyNumberFormat="1" applyFont="1" applyFill="1" applyBorder="1" applyAlignment="1">
      <alignment horizontal="center" vertical="center" wrapText="1"/>
    </xf>
    <xf numFmtId="49" fontId="30" fillId="0" borderId="22" xfId="0" applyNumberFormat="1" applyFont="1" applyBorder="1" applyAlignment="1">
      <alignment horizontal="center" vertical="center" wrapText="1"/>
    </xf>
    <xf numFmtId="49" fontId="36" fillId="24" borderId="51" xfId="0" applyNumberFormat="1" applyFont="1" applyFill="1" applyBorder="1" applyAlignment="1">
      <alignment horizontal="center" vertical="center"/>
    </xf>
    <xf numFmtId="49" fontId="35" fillId="24" borderId="27" xfId="0" applyNumberFormat="1" applyFont="1" applyFill="1" applyBorder="1" applyAlignment="1">
      <alignment horizontal="center" vertical="center" wrapText="1"/>
    </xf>
    <xf numFmtId="49" fontId="36" fillId="24" borderId="0" xfId="0" applyNumberFormat="1" applyFont="1" applyFill="1" applyBorder="1" applyAlignment="1">
      <alignment horizontal="center" vertical="center" wrapText="1"/>
    </xf>
    <xf numFmtId="49" fontId="36" fillId="24" borderId="44" xfId="0" applyNumberFormat="1" applyFont="1" applyFill="1" applyBorder="1" applyAlignment="1">
      <alignment horizontal="center" vertical="center" wrapText="1"/>
    </xf>
    <xf numFmtId="49" fontId="36" fillId="24" borderId="43" xfId="0" applyNumberFormat="1" applyFont="1" applyFill="1" applyBorder="1" applyAlignment="1">
      <alignment horizontal="center" vertical="center" wrapText="1"/>
    </xf>
    <xf numFmtId="49" fontId="35" fillId="24" borderId="46" xfId="0" applyNumberFormat="1" applyFont="1" applyFill="1" applyBorder="1" applyAlignment="1">
      <alignment horizontal="center" vertical="center" wrapText="1"/>
    </xf>
    <xf numFmtId="49" fontId="36" fillId="24" borderId="46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179" fontId="6" fillId="0" borderId="17" xfId="0" applyNumberFormat="1" applyFont="1" applyBorder="1" applyAlignment="1">
      <alignment horizontal="right" vertical="center"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35" fillId="24" borderId="61" xfId="0" applyNumberFormat="1" applyFont="1" applyFill="1" applyBorder="1" applyAlignment="1">
      <alignment horizontal="center" vertical="center" wrapText="1"/>
    </xf>
    <xf numFmtId="49" fontId="36" fillId="24" borderId="6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2" fillId="0" borderId="58" xfId="0" applyNumberFormat="1" applyFont="1" applyFill="1" applyBorder="1" applyAlignment="1">
      <alignment horizontal="center" vertical="center" wrapText="1"/>
    </xf>
    <xf numFmtId="49" fontId="8" fillId="0" borderId="59" xfId="0" applyNumberFormat="1" applyFont="1" applyFill="1" applyBorder="1" applyAlignment="1">
      <alignment horizontal="center" vertical="center" wrapText="1"/>
    </xf>
    <xf numFmtId="49" fontId="19" fillId="24" borderId="62" xfId="0" applyNumberFormat="1" applyFont="1" applyFill="1" applyBorder="1" applyAlignment="1">
      <alignment horizontal="center" vertical="center" wrapText="1"/>
    </xf>
    <xf numFmtId="49" fontId="20" fillId="24" borderId="63" xfId="0" applyNumberFormat="1" applyFont="1" applyFill="1" applyBorder="1" applyAlignment="1">
      <alignment horizontal="center" vertical="center" wrapText="1"/>
    </xf>
    <xf numFmtId="49" fontId="20" fillId="24" borderId="63" xfId="0" applyNumberFormat="1" applyFont="1" applyFill="1" applyBorder="1" applyAlignment="1">
      <alignment horizontal="center" vertical="center"/>
    </xf>
    <xf numFmtId="49" fontId="19" fillId="24" borderId="64" xfId="0" applyNumberFormat="1" applyFont="1" applyFill="1" applyBorder="1" applyAlignment="1">
      <alignment horizontal="center" vertical="center" wrapText="1"/>
    </xf>
    <xf numFmtId="49" fontId="20" fillId="24" borderId="46" xfId="0" applyNumberFormat="1" applyFont="1" applyFill="1" applyBorder="1" applyAlignment="1">
      <alignment horizontal="center" vertical="center" wrapText="1"/>
    </xf>
    <xf numFmtId="49" fontId="19" fillId="24" borderId="65" xfId="0" applyNumberFormat="1" applyFont="1" applyFill="1" applyBorder="1" applyAlignment="1">
      <alignment horizontal="center" vertical="center" wrapText="1"/>
    </xf>
    <xf numFmtId="49" fontId="20" fillId="24" borderId="66" xfId="0" applyNumberFormat="1" applyFont="1" applyFill="1" applyBorder="1" applyAlignment="1">
      <alignment horizontal="center" vertical="center" wrapText="1"/>
    </xf>
    <xf numFmtId="49" fontId="20" fillId="24" borderId="67" xfId="0" applyNumberFormat="1" applyFont="1" applyFill="1" applyBorder="1" applyAlignment="1">
      <alignment horizontal="center" vertical="center" wrapText="1"/>
    </xf>
    <xf numFmtId="49" fontId="20" fillId="24" borderId="68" xfId="0" applyNumberFormat="1" applyFont="1" applyFill="1" applyBorder="1" applyAlignment="1">
      <alignment horizontal="center" vertical="center" wrapText="1"/>
    </xf>
    <xf numFmtId="49" fontId="20" fillId="24" borderId="69" xfId="0" applyNumberFormat="1" applyFont="1" applyFill="1" applyBorder="1" applyAlignment="1">
      <alignment horizontal="center" vertical="center" wrapText="1"/>
    </xf>
    <xf numFmtId="49" fontId="20" fillId="24" borderId="7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19" fillId="24" borderId="21" xfId="0" applyNumberFormat="1" applyFont="1" applyFill="1" applyBorder="1" applyAlignment="1">
      <alignment horizontal="center" vertical="center" wrapText="1"/>
    </xf>
    <xf numFmtId="49" fontId="20" fillId="24" borderId="21" xfId="0" applyNumberFormat="1" applyFont="1" applyFill="1" applyBorder="1" applyAlignment="1">
      <alignment horizontal="center" vertical="center" wrapText="1"/>
    </xf>
    <xf numFmtId="49" fontId="19" fillId="24" borderId="46" xfId="0" applyNumberFormat="1" applyFont="1" applyFill="1" applyBorder="1" applyAlignment="1">
      <alignment horizontal="center" vertical="center" wrapText="1"/>
    </xf>
    <xf numFmtId="49" fontId="20" fillId="24" borderId="27" xfId="0" applyNumberFormat="1" applyFont="1" applyFill="1" applyBorder="1" applyAlignment="1">
      <alignment horizontal="center" vertical="center" wrapText="1"/>
    </xf>
    <xf numFmtId="49" fontId="20" fillId="24" borderId="60" xfId="0" applyNumberFormat="1" applyFont="1" applyFill="1" applyBorder="1" applyAlignment="1">
      <alignment horizontal="center" vertical="center" wrapText="1"/>
    </xf>
    <xf numFmtId="49" fontId="20" fillId="24" borderId="31" xfId="0" applyNumberFormat="1" applyFont="1" applyFill="1" applyBorder="1" applyAlignment="1">
      <alignment horizontal="center" vertical="center" wrapText="1"/>
    </xf>
    <xf numFmtId="49" fontId="20" fillId="24" borderId="29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19" fillId="24" borderId="47" xfId="0" applyNumberFormat="1" applyFont="1" applyFill="1" applyBorder="1" applyAlignment="1">
      <alignment horizontal="center" vertical="center" wrapText="1"/>
    </xf>
    <xf numFmtId="49" fontId="20" fillId="24" borderId="47" xfId="0" applyNumberFormat="1" applyFont="1" applyFill="1" applyBorder="1" applyAlignment="1">
      <alignment horizontal="center" vertical="center" wrapText="1"/>
    </xf>
    <xf numFmtId="49" fontId="20" fillId="24" borderId="26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2" fillId="24" borderId="71" xfId="0" applyFont="1" applyFill="1" applyBorder="1" applyAlignment="1">
      <alignment horizontal="center" vertical="center" wrapText="1"/>
    </xf>
    <xf numFmtId="0" fontId="33" fillId="24" borderId="63" xfId="0" applyFont="1" applyFill="1" applyBorder="1" applyAlignment="1">
      <alignment horizontal="center" vertical="center" wrapText="1"/>
    </xf>
    <xf numFmtId="0" fontId="33" fillId="24" borderId="72" xfId="0" applyFont="1" applyFill="1" applyBorder="1" applyAlignment="1">
      <alignment horizontal="center" vertical="center" wrapText="1"/>
    </xf>
    <xf numFmtId="0" fontId="32" fillId="24" borderId="73" xfId="0" applyFont="1" applyFill="1" applyBorder="1" applyAlignment="1">
      <alignment horizontal="center" vertical="center" wrapText="1"/>
    </xf>
    <xf numFmtId="0" fontId="33" fillId="24" borderId="46" xfId="0" applyFont="1" applyFill="1" applyBorder="1" applyAlignment="1">
      <alignment horizontal="center" vertical="center" wrapText="1"/>
    </xf>
    <xf numFmtId="0" fontId="32" fillId="24" borderId="74" xfId="0" applyFont="1" applyFill="1" applyBorder="1" applyAlignment="1">
      <alignment horizontal="center" vertical="center" wrapText="1"/>
    </xf>
    <xf numFmtId="0" fontId="33" fillId="24" borderId="27" xfId="0" applyFont="1" applyFill="1" applyBorder="1" applyAlignment="1">
      <alignment horizontal="center" vertical="center" wrapText="1"/>
    </xf>
    <xf numFmtId="0" fontId="32" fillId="24" borderId="75" xfId="0" applyFont="1" applyFill="1" applyBorder="1" applyAlignment="1">
      <alignment horizontal="center" vertical="center" wrapText="1"/>
    </xf>
    <xf numFmtId="0" fontId="33" fillId="24" borderId="66" xfId="0" applyFont="1" applyFill="1" applyBorder="1" applyAlignment="1">
      <alignment horizontal="center" vertical="center" wrapText="1"/>
    </xf>
    <xf numFmtId="0" fontId="33" fillId="24" borderId="67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33" fillId="24" borderId="47" xfId="0" applyFont="1" applyFill="1" applyBorder="1" applyAlignment="1">
      <alignment horizontal="center" vertical="center" wrapText="1"/>
    </xf>
    <xf numFmtId="0" fontId="32" fillId="24" borderId="65" xfId="0" applyFont="1" applyFill="1" applyBorder="1" applyAlignment="1">
      <alignment horizontal="center" vertical="center" wrapText="1"/>
    </xf>
    <xf numFmtId="0" fontId="32" fillId="24" borderId="6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32" fillId="24" borderId="76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32" fillId="24" borderId="77" xfId="0" applyFont="1" applyFill="1" applyBorder="1" applyAlignment="1">
      <alignment horizontal="center" vertical="center" wrapText="1"/>
    </xf>
    <xf numFmtId="0" fontId="33" fillId="24" borderId="78" xfId="0" applyFont="1" applyFill="1" applyBorder="1" applyAlignment="1">
      <alignment horizontal="center" vertical="center" wrapText="1"/>
    </xf>
    <xf numFmtId="0" fontId="32" fillId="24" borderId="64" xfId="0" applyFont="1" applyFill="1" applyBorder="1" applyAlignment="1">
      <alignment horizontal="center" vertical="center" wrapText="1"/>
    </xf>
    <xf numFmtId="0" fontId="32" fillId="24" borderId="67" xfId="0" applyFont="1" applyFill="1" applyBorder="1" applyAlignment="1">
      <alignment horizontal="center" vertical="center" wrapText="1"/>
    </xf>
    <xf numFmtId="214" fontId="6" fillId="0" borderId="21" xfId="0" applyNumberFormat="1" applyFont="1" applyFill="1" applyBorder="1" applyAlignment="1">
      <alignment horizontal="center" vertical="center" wrapText="1"/>
    </xf>
    <xf numFmtId="214" fontId="6" fillId="0" borderId="24" xfId="0" applyNumberFormat="1" applyFont="1" applyFill="1" applyBorder="1" applyAlignment="1">
      <alignment horizontal="center" vertical="center" wrapText="1"/>
    </xf>
    <xf numFmtId="214" fontId="6" fillId="0" borderId="22" xfId="0" applyNumberFormat="1" applyFont="1" applyFill="1" applyBorder="1" applyAlignment="1">
      <alignment horizontal="center" vertical="center" wrapText="1"/>
    </xf>
    <xf numFmtId="214" fontId="6" fillId="0" borderId="25" xfId="0" applyNumberFormat="1" applyFont="1" applyFill="1" applyBorder="1" applyAlignment="1">
      <alignment horizontal="center" vertical="center" wrapText="1"/>
    </xf>
    <xf numFmtId="0" fontId="32" fillId="24" borderId="79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2" fillId="24" borderId="80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1" fillId="0" borderId="81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41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1" fillId="0" borderId="82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1" fillId="0" borderId="8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0" fontId="24" fillId="0" borderId="1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/>
    </xf>
    <xf numFmtId="49" fontId="23" fillId="0" borderId="40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distributed" vertical="center" wrapText="1"/>
    </xf>
    <xf numFmtId="49" fontId="6" fillId="0" borderId="51" xfId="0" applyNumberFormat="1" applyFont="1" applyBorder="1" applyAlignment="1">
      <alignment horizontal="distributed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35" fontId="33" fillId="0" borderId="0" xfId="37" applyNumberFormat="1" applyFont="1" applyBorder="1" applyAlignment="1">
      <alignment horizontal="right" vertical="center"/>
      <protection/>
    </xf>
    <xf numFmtId="235" fontId="33" fillId="0" borderId="17" xfId="37" applyNumberFormat="1" applyFont="1" applyBorder="1" applyAlignment="1">
      <alignment horizontal="right" vertical="center"/>
      <protection/>
    </xf>
    <xf numFmtId="234" fontId="33" fillId="0" borderId="0" xfId="37" applyNumberFormat="1" applyFont="1" applyBorder="1" applyAlignment="1">
      <alignment horizontal="right" vertical="center"/>
      <protection/>
    </xf>
    <xf numFmtId="234" fontId="33" fillId="0" borderId="17" xfId="37" applyNumberFormat="1" applyFont="1" applyBorder="1" applyAlignment="1">
      <alignment horizontal="right" vertical="center"/>
      <protection/>
    </xf>
    <xf numFmtId="234" fontId="33" fillId="0" borderId="11" xfId="37" applyNumberFormat="1" applyFont="1" applyBorder="1" applyAlignment="1">
      <alignment horizontal="right" vertical="center"/>
      <protection/>
    </xf>
    <xf numFmtId="235" fontId="33" fillId="0" borderId="11" xfId="37" applyNumberFormat="1" applyFont="1" applyBorder="1" applyAlignment="1">
      <alignment horizontal="right" vertical="center"/>
      <protection/>
    </xf>
    <xf numFmtId="49" fontId="23" fillId="0" borderId="22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distributed" vertical="center" wrapText="1"/>
    </xf>
    <xf numFmtId="49" fontId="20" fillId="0" borderId="49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31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 wrapText="1"/>
    </xf>
    <xf numFmtId="49" fontId="20" fillId="0" borderId="39" xfId="0" applyNumberFormat="1" applyFont="1" applyBorder="1" applyAlignment="1">
      <alignment horizontal="center" vertical="center" wrapText="1"/>
    </xf>
    <xf numFmtId="49" fontId="20" fillId="0" borderId="39" xfId="0" applyNumberFormat="1" applyFont="1" applyBorder="1" applyAlignment="1">
      <alignment horizontal="center" vertical="center"/>
    </xf>
    <xf numFmtId="49" fontId="19" fillId="0" borderId="84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49" fontId="20" fillId="0" borderId="83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right" vertical="center" wrapText="1"/>
    </xf>
    <xf numFmtId="49" fontId="19" fillId="0" borderId="33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一般 2" xfId="34"/>
    <cellStyle name="一般 3" xfId="35"/>
    <cellStyle name="一般_10-6機動車輛排放污染物檢查告發情形" xfId="36"/>
    <cellStyle name="一般_Sheet1" xfId="37"/>
    <cellStyle name="Comma" xfId="38"/>
    <cellStyle name="千分位 2" xfId="39"/>
    <cellStyle name="Comma [0]" xfId="40"/>
    <cellStyle name="Followed Hyperlink" xfId="41"/>
    <cellStyle name="中等" xfId="42"/>
    <cellStyle name="合計" xfId="43"/>
    <cellStyle name="好" xfId="44"/>
    <cellStyle name="年資料" xfId="45"/>
    <cellStyle name="Percent" xfId="46"/>
    <cellStyle name="百分比 2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21717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1717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21717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752600" y="21717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0</xdr:rowOff>
    </xdr:from>
    <xdr:to>
      <xdr:col>2</xdr:col>
      <xdr:colOff>209550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24050" y="17811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66850" y="704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62100" y="2066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43050" y="2066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43050" y="2066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43050" y="2066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9</xdr:row>
      <xdr:rowOff>0</xdr:rowOff>
    </xdr:from>
    <xdr:to>
      <xdr:col>4</xdr:col>
      <xdr:colOff>209550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0" y="2276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4</xdr:col>
      <xdr:colOff>38100</xdr:colOff>
      <xdr:row>9</xdr:row>
      <xdr:rowOff>0</xdr:rowOff>
    </xdr:from>
    <xdr:to>
      <xdr:col>4</xdr:col>
      <xdr:colOff>209550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00" y="22764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6.5"/>
  <cols>
    <col min="1" max="1" width="10.125" style="28" customWidth="1"/>
    <col min="2" max="2" width="7.125" style="28" customWidth="1"/>
    <col min="3" max="3" width="5.125" style="28" customWidth="1"/>
    <col min="4" max="4" width="8.125" style="28" customWidth="1"/>
    <col min="5" max="5" width="6.125" style="28" customWidth="1"/>
    <col min="6" max="6" width="6.625" style="28" customWidth="1"/>
    <col min="7" max="7" width="7.625" style="28" customWidth="1"/>
    <col min="8" max="8" width="8.125" style="28" customWidth="1"/>
    <col min="9" max="9" width="7.625" style="28" customWidth="1"/>
    <col min="10" max="10" width="8.125" style="28" customWidth="1"/>
    <col min="11" max="11" width="6.625" style="28" customWidth="1"/>
    <col min="12" max="14" width="5.625" style="28" customWidth="1"/>
    <col min="15" max="15" width="4.375" style="28" customWidth="1"/>
    <col min="16" max="16" width="6.625" style="28" customWidth="1"/>
    <col min="17" max="17" width="5.125" style="28" customWidth="1"/>
    <col min="18" max="18" width="7.125" style="28" customWidth="1"/>
    <col min="19" max="19" width="6.125" style="28" customWidth="1"/>
    <col min="20" max="21" width="7.875" style="28" customWidth="1"/>
    <col min="22" max="22" width="6.375" style="28" customWidth="1"/>
    <col min="23" max="16384" width="9.00390625" style="28" customWidth="1"/>
  </cols>
  <sheetData>
    <row r="1" spans="1:22" s="13" customFormat="1" ht="18" customHeight="1">
      <c r="A1" s="23" t="s">
        <v>347</v>
      </c>
      <c r="V1" s="14" t="s">
        <v>348</v>
      </c>
    </row>
    <row r="2" spans="1:22" s="1" customFormat="1" ht="24.75" customHeight="1">
      <c r="A2" s="336" t="s">
        <v>444</v>
      </c>
      <c r="B2" s="337"/>
      <c r="C2" s="337"/>
      <c r="D2" s="337"/>
      <c r="E2" s="337"/>
      <c r="F2" s="337"/>
      <c r="G2" s="337"/>
      <c r="H2" s="337"/>
      <c r="I2" s="337"/>
      <c r="J2" s="337"/>
      <c r="K2" s="337" t="s">
        <v>323</v>
      </c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</row>
    <row r="3" spans="1:22" s="15" customFormat="1" ht="12.75" customHeight="1" thickBot="1">
      <c r="A3" s="17"/>
      <c r="B3" s="98"/>
      <c r="C3" s="98"/>
      <c r="D3" s="98"/>
      <c r="E3" s="98"/>
      <c r="F3" s="99"/>
      <c r="G3" s="104"/>
      <c r="H3" s="99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100"/>
      <c r="U3" s="101"/>
      <c r="V3" s="99"/>
    </row>
    <row r="4" spans="1:22" s="22" customFormat="1" ht="17.25" customHeight="1">
      <c r="A4" s="330" t="s">
        <v>349</v>
      </c>
      <c r="B4" s="414" t="s">
        <v>350</v>
      </c>
      <c r="C4" s="386" t="s">
        <v>351</v>
      </c>
      <c r="D4" s="387"/>
      <c r="E4" s="387"/>
      <c r="F4" s="387"/>
      <c r="G4" s="387"/>
      <c r="H4" s="387"/>
      <c r="I4" s="387"/>
      <c r="J4" s="387"/>
      <c r="K4" s="329" t="s">
        <v>352</v>
      </c>
      <c r="L4" s="329"/>
      <c r="M4" s="329"/>
      <c r="N4" s="329"/>
      <c r="O4" s="329"/>
      <c r="P4" s="329"/>
      <c r="Q4" s="329"/>
      <c r="R4" s="329"/>
      <c r="S4" s="321"/>
      <c r="T4" s="324" t="s">
        <v>353</v>
      </c>
      <c r="U4" s="324" t="s">
        <v>354</v>
      </c>
      <c r="V4" s="351" t="s">
        <v>355</v>
      </c>
    </row>
    <row r="5" spans="1:22" s="22" customFormat="1" ht="17.25" customHeight="1">
      <c r="A5" s="331"/>
      <c r="B5" s="415"/>
      <c r="C5" s="334" t="s">
        <v>356</v>
      </c>
      <c r="D5" s="388" t="s">
        <v>357</v>
      </c>
      <c r="E5" s="389"/>
      <c r="F5" s="389"/>
      <c r="G5" s="389"/>
      <c r="H5" s="115"/>
      <c r="I5" s="391" t="s">
        <v>358</v>
      </c>
      <c r="J5" s="392"/>
      <c r="K5" s="315" t="s">
        <v>359</v>
      </c>
      <c r="L5" s="319"/>
      <c r="M5" s="319"/>
      <c r="N5" s="319"/>
      <c r="O5" s="319"/>
      <c r="P5" s="319"/>
      <c r="Q5" s="319"/>
      <c r="R5" s="319"/>
      <c r="S5" s="320"/>
      <c r="T5" s="325"/>
      <c r="U5" s="325"/>
      <c r="V5" s="333"/>
    </row>
    <row r="6" spans="1:22" s="22" customFormat="1" ht="17.25" customHeight="1">
      <c r="A6" s="331"/>
      <c r="B6" s="415"/>
      <c r="C6" s="335"/>
      <c r="D6" s="322" t="s">
        <v>360</v>
      </c>
      <c r="E6" s="323"/>
      <c r="F6" s="317"/>
      <c r="G6" s="316" t="s">
        <v>321</v>
      </c>
      <c r="H6" s="382"/>
      <c r="I6" s="385" t="s">
        <v>320</v>
      </c>
      <c r="J6" s="382"/>
      <c r="K6" s="327" t="s">
        <v>361</v>
      </c>
      <c r="L6" s="334" t="s">
        <v>362</v>
      </c>
      <c r="M6" s="334" t="s">
        <v>363</v>
      </c>
      <c r="N6" s="334" t="s">
        <v>364</v>
      </c>
      <c r="O6" s="334" t="s">
        <v>365</v>
      </c>
      <c r="P6" s="322" t="s">
        <v>366</v>
      </c>
      <c r="Q6" s="323"/>
      <c r="R6" s="317"/>
      <c r="S6" s="334" t="s">
        <v>367</v>
      </c>
      <c r="T6" s="325"/>
      <c r="U6" s="325"/>
      <c r="V6" s="333"/>
    </row>
    <row r="7" spans="1:22" s="22" customFormat="1" ht="25.5" customHeight="1">
      <c r="A7" s="331"/>
      <c r="B7" s="113"/>
      <c r="C7" s="335"/>
      <c r="D7" s="318" t="s">
        <v>368</v>
      </c>
      <c r="E7" s="319"/>
      <c r="F7" s="320"/>
      <c r="G7" s="383" t="s">
        <v>369</v>
      </c>
      <c r="H7" s="384"/>
      <c r="I7" s="390" t="s">
        <v>370</v>
      </c>
      <c r="J7" s="384"/>
      <c r="K7" s="328"/>
      <c r="L7" s="335"/>
      <c r="M7" s="335"/>
      <c r="N7" s="335"/>
      <c r="O7" s="335"/>
      <c r="P7" s="318"/>
      <c r="Q7" s="319"/>
      <c r="R7" s="320"/>
      <c r="S7" s="335"/>
      <c r="T7" s="116"/>
      <c r="U7" s="116"/>
      <c r="V7" s="117"/>
    </row>
    <row r="8" spans="1:22" s="19" customFormat="1" ht="34.5" customHeight="1">
      <c r="A8" s="331" t="s">
        <v>371</v>
      </c>
      <c r="B8" s="412" t="s">
        <v>372</v>
      </c>
      <c r="C8" s="335"/>
      <c r="D8" s="114" t="s">
        <v>373</v>
      </c>
      <c r="E8" s="114" t="s">
        <v>374</v>
      </c>
      <c r="F8" s="114" t="s">
        <v>375</v>
      </c>
      <c r="G8" s="118" t="s">
        <v>376</v>
      </c>
      <c r="H8" s="119" t="s">
        <v>377</v>
      </c>
      <c r="I8" s="120" t="s">
        <v>376</v>
      </c>
      <c r="J8" s="119" t="s">
        <v>377</v>
      </c>
      <c r="K8" s="328"/>
      <c r="L8" s="335"/>
      <c r="M8" s="335"/>
      <c r="N8" s="335"/>
      <c r="O8" s="335"/>
      <c r="P8" s="119" t="s">
        <v>378</v>
      </c>
      <c r="Q8" s="119" t="s">
        <v>379</v>
      </c>
      <c r="R8" s="119" t="s">
        <v>380</v>
      </c>
      <c r="S8" s="335"/>
      <c r="T8" s="325" t="s">
        <v>381</v>
      </c>
      <c r="U8" s="325" t="s">
        <v>344</v>
      </c>
      <c r="V8" s="333" t="s">
        <v>343</v>
      </c>
    </row>
    <row r="9" spans="1:22" s="19" customFormat="1" ht="36" customHeight="1" thickBot="1">
      <c r="A9" s="396"/>
      <c r="B9" s="413"/>
      <c r="C9" s="124" t="s">
        <v>382</v>
      </c>
      <c r="D9" s="124" t="s">
        <v>383</v>
      </c>
      <c r="E9" s="124" t="s">
        <v>384</v>
      </c>
      <c r="F9" s="124" t="s">
        <v>385</v>
      </c>
      <c r="G9" s="125" t="s">
        <v>386</v>
      </c>
      <c r="H9" s="124" t="s">
        <v>387</v>
      </c>
      <c r="I9" s="123" t="s">
        <v>386</v>
      </c>
      <c r="J9" s="123" t="s">
        <v>388</v>
      </c>
      <c r="K9" s="123" t="s">
        <v>389</v>
      </c>
      <c r="L9" s="124" t="s">
        <v>390</v>
      </c>
      <c r="M9" s="124" t="s">
        <v>391</v>
      </c>
      <c r="N9" s="124" t="s">
        <v>392</v>
      </c>
      <c r="O9" s="125" t="s">
        <v>393</v>
      </c>
      <c r="P9" s="126" t="s">
        <v>394</v>
      </c>
      <c r="Q9" s="126" t="s">
        <v>395</v>
      </c>
      <c r="R9" s="127" t="s">
        <v>393</v>
      </c>
      <c r="S9" s="124" t="s">
        <v>396</v>
      </c>
      <c r="T9" s="326"/>
      <c r="U9" s="326"/>
      <c r="V9" s="332"/>
    </row>
    <row r="10" spans="1:31" s="18" customFormat="1" ht="27" customHeight="1">
      <c r="A10" s="121" t="s">
        <v>397</v>
      </c>
      <c r="B10" s="105">
        <v>1395.8070273972603</v>
      </c>
      <c r="C10" s="106">
        <v>1702.7265479452053</v>
      </c>
      <c r="D10" s="106">
        <v>1348.319383561644</v>
      </c>
      <c r="E10" s="106">
        <v>44.8978904109589</v>
      </c>
      <c r="F10" s="106">
        <v>2.5897534246575344</v>
      </c>
      <c r="G10" s="106">
        <v>31.8</v>
      </c>
      <c r="H10" s="106">
        <v>71.1</v>
      </c>
      <c r="I10" s="106">
        <v>75.7</v>
      </c>
      <c r="J10" s="106">
        <v>128.3</v>
      </c>
      <c r="K10" s="106">
        <v>1154.6970410958904</v>
      </c>
      <c r="L10" s="106">
        <v>144.42675342465753</v>
      </c>
      <c r="M10" s="106">
        <v>74.84468493150685</v>
      </c>
      <c r="N10" s="106">
        <v>21.67945205479452</v>
      </c>
      <c r="O10" s="106">
        <v>0.1590958904109589</v>
      </c>
      <c r="P10" s="106">
        <v>2.5812876712328765</v>
      </c>
      <c r="Q10" s="106">
        <v>98.53306575342467</v>
      </c>
      <c r="R10" s="106">
        <v>1.8264657534246576</v>
      </c>
      <c r="S10" s="106">
        <v>203.978701369863</v>
      </c>
      <c r="T10" s="107">
        <v>0.773</v>
      </c>
      <c r="U10" s="108">
        <v>94.32</v>
      </c>
      <c r="V10" s="108">
        <v>11.98</v>
      </c>
      <c r="W10" s="56"/>
      <c r="AE10" s="56"/>
    </row>
    <row r="11" spans="1:31" s="18" customFormat="1" ht="27" customHeight="1" thickBot="1">
      <c r="A11" s="122" t="s">
        <v>398</v>
      </c>
      <c r="B11" s="109">
        <v>1349.8154246575343</v>
      </c>
      <c r="C11" s="259">
        <v>1777.7431890410958</v>
      </c>
      <c r="D11" s="110">
        <v>1344.2074794520547</v>
      </c>
      <c r="E11" s="110">
        <v>2.728328767123288</v>
      </c>
      <c r="F11" s="110">
        <v>2.879616438356164</v>
      </c>
      <c r="G11" s="110">
        <v>47.2</v>
      </c>
      <c r="H11" s="110">
        <v>79.6</v>
      </c>
      <c r="I11" s="110">
        <v>84.9</v>
      </c>
      <c r="J11" s="110">
        <v>216.2</v>
      </c>
      <c r="K11" s="110">
        <v>1184.2857808219178</v>
      </c>
      <c r="L11" s="110">
        <v>114.81131506849314</v>
      </c>
      <c r="M11" s="110">
        <v>36.13745205479452</v>
      </c>
      <c r="N11" s="110">
        <v>14.580876712328768</v>
      </c>
      <c r="O11" s="259" t="s">
        <v>315</v>
      </c>
      <c r="P11" s="259">
        <v>6.082191780821918</v>
      </c>
      <c r="Q11" s="259">
        <v>120.6987315068493</v>
      </c>
      <c r="R11" s="259">
        <v>0.052054794520547946</v>
      </c>
      <c r="S11" s="110">
        <v>301.0947863013698</v>
      </c>
      <c r="T11" s="111">
        <v>0.733</v>
      </c>
      <c r="U11" s="112">
        <v>97.15</v>
      </c>
      <c r="V11" s="112">
        <v>16.94</v>
      </c>
      <c r="W11" s="56"/>
      <c r="AE11" s="56"/>
    </row>
    <row r="12" spans="3:22" s="7" customFormat="1" ht="12.75" customHeight="1" thickBot="1">
      <c r="C12" s="283"/>
      <c r="D12" s="283"/>
      <c r="E12" s="283"/>
      <c r="F12" s="283"/>
      <c r="G12" s="283"/>
      <c r="H12" s="283"/>
      <c r="I12" s="283"/>
      <c r="J12" s="309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4"/>
      <c r="V12" s="309"/>
    </row>
    <row r="13" spans="1:22" s="129" customFormat="1" ht="17.25" customHeight="1">
      <c r="A13" s="408" t="s">
        <v>399</v>
      </c>
      <c r="B13" s="409" t="s">
        <v>400</v>
      </c>
      <c r="C13" s="411" t="s">
        <v>401</v>
      </c>
      <c r="D13" s="405"/>
      <c r="E13" s="405"/>
      <c r="F13" s="405"/>
      <c r="G13" s="405"/>
      <c r="H13" s="405"/>
      <c r="I13" s="405"/>
      <c r="J13" s="405"/>
      <c r="K13" s="417" t="s">
        <v>402</v>
      </c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</row>
    <row r="14" spans="1:22" s="129" customFormat="1" ht="17.25" customHeight="1">
      <c r="A14" s="393"/>
      <c r="B14" s="410"/>
      <c r="C14" s="407" t="s">
        <v>297</v>
      </c>
      <c r="D14" s="400"/>
      <c r="E14" s="418" t="s">
        <v>403</v>
      </c>
      <c r="F14" s="419"/>
      <c r="G14" s="419"/>
      <c r="H14" s="419"/>
      <c r="I14" s="419"/>
      <c r="J14" s="419"/>
      <c r="K14" s="419"/>
      <c r="L14" s="419"/>
      <c r="M14" s="398"/>
      <c r="N14" s="407" t="s">
        <v>404</v>
      </c>
      <c r="O14" s="400"/>
      <c r="P14" s="399" t="s">
        <v>405</v>
      </c>
      <c r="Q14" s="404"/>
      <c r="R14" s="404"/>
      <c r="S14" s="404"/>
      <c r="T14" s="400"/>
      <c r="U14" s="418" t="s">
        <v>298</v>
      </c>
      <c r="V14" s="419"/>
    </row>
    <row r="15" spans="1:22" s="129" customFormat="1" ht="17.25" customHeight="1">
      <c r="A15" s="393"/>
      <c r="B15" s="410"/>
      <c r="C15" s="401"/>
      <c r="D15" s="398"/>
      <c r="E15" s="429" t="s">
        <v>406</v>
      </c>
      <c r="F15" s="405"/>
      <c r="G15" s="405"/>
      <c r="H15" s="405"/>
      <c r="I15" s="405"/>
      <c r="J15" s="405"/>
      <c r="K15" s="405"/>
      <c r="L15" s="405"/>
      <c r="M15" s="406"/>
      <c r="N15" s="401"/>
      <c r="O15" s="398"/>
      <c r="P15" s="405"/>
      <c r="Q15" s="405"/>
      <c r="R15" s="405"/>
      <c r="S15" s="405"/>
      <c r="T15" s="406"/>
      <c r="U15" s="401"/>
      <c r="V15" s="419"/>
    </row>
    <row r="16" spans="1:22" s="129" customFormat="1" ht="15" customHeight="1">
      <c r="A16" s="393" t="s">
        <v>407</v>
      </c>
      <c r="B16" s="395" t="s">
        <v>408</v>
      </c>
      <c r="C16" s="426" t="s">
        <v>409</v>
      </c>
      <c r="D16" s="427"/>
      <c r="E16" s="347" t="s">
        <v>299</v>
      </c>
      <c r="F16" s="348"/>
      <c r="G16" s="375" t="s">
        <v>410</v>
      </c>
      <c r="H16" s="295"/>
      <c r="I16" s="416" t="s">
        <v>411</v>
      </c>
      <c r="J16" s="296"/>
      <c r="K16" s="397" t="s">
        <v>300</v>
      </c>
      <c r="L16" s="428" t="s">
        <v>301</v>
      </c>
      <c r="M16" s="428" t="s">
        <v>412</v>
      </c>
      <c r="N16" s="401"/>
      <c r="O16" s="398"/>
      <c r="P16" s="399" t="s">
        <v>299</v>
      </c>
      <c r="Q16" s="400"/>
      <c r="R16" s="422" t="s">
        <v>413</v>
      </c>
      <c r="S16" s="397" t="s">
        <v>414</v>
      </c>
      <c r="T16" s="422" t="s">
        <v>415</v>
      </c>
      <c r="U16" s="401"/>
      <c r="V16" s="419"/>
    </row>
    <row r="17" spans="1:22" s="129" customFormat="1" ht="24.75" customHeight="1">
      <c r="A17" s="393"/>
      <c r="B17" s="395"/>
      <c r="C17" s="426"/>
      <c r="D17" s="427"/>
      <c r="E17" s="349"/>
      <c r="F17" s="350"/>
      <c r="G17" s="376"/>
      <c r="H17" s="297" t="s">
        <v>416</v>
      </c>
      <c r="I17" s="376"/>
      <c r="J17" s="297" t="s">
        <v>417</v>
      </c>
      <c r="K17" s="398"/>
      <c r="L17" s="423"/>
      <c r="M17" s="423"/>
      <c r="N17" s="401" t="s">
        <v>418</v>
      </c>
      <c r="O17" s="398"/>
      <c r="P17" s="401"/>
      <c r="Q17" s="398"/>
      <c r="R17" s="423"/>
      <c r="S17" s="398"/>
      <c r="T17" s="423"/>
      <c r="U17" s="401"/>
      <c r="V17" s="419"/>
    </row>
    <row r="18" spans="1:22" s="129" customFormat="1" ht="36" customHeight="1" thickBot="1">
      <c r="A18" s="394"/>
      <c r="B18" s="395"/>
      <c r="C18" s="380"/>
      <c r="D18" s="381"/>
      <c r="E18" s="380" t="s">
        <v>419</v>
      </c>
      <c r="F18" s="381"/>
      <c r="G18" s="313" t="s">
        <v>420</v>
      </c>
      <c r="H18" s="298" t="s">
        <v>421</v>
      </c>
      <c r="I18" s="298" t="s">
        <v>422</v>
      </c>
      <c r="J18" s="269" t="s">
        <v>423</v>
      </c>
      <c r="K18" s="293" t="s">
        <v>424</v>
      </c>
      <c r="L18" s="299" t="s">
        <v>425</v>
      </c>
      <c r="M18" s="300" t="s">
        <v>426</v>
      </c>
      <c r="N18" s="420"/>
      <c r="O18" s="421"/>
      <c r="P18" s="402" t="s">
        <v>419</v>
      </c>
      <c r="Q18" s="403"/>
      <c r="R18" s="301" t="s">
        <v>427</v>
      </c>
      <c r="S18" s="314" t="s">
        <v>428</v>
      </c>
      <c r="T18" s="302" t="s">
        <v>426</v>
      </c>
      <c r="U18" s="424" t="s">
        <v>429</v>
      </c>
      <c r="V18" s="394"/>
    </row>
    <row r="19" spans="1:22" s="7" customFormat="1" ht="27" customHeight="1">
      <c r="A19" s="303" t="s">
        <v>430</v>
      </c>
      <c r="B19" s="338">
        <f>E19/365</f>
        <v>1244.538616438356</v>
      </c>
      <c r="C19" s="425">
        <v>682278.134</v>
      </c>
      <c r="D19" s="425"/>
      <c r="E19" s="379">
        <v>454256.595</v>
      </c>
      <c r="F19" s="379"/>
      <c r="G19" s="342">
        <f>418142.76+3195.185</f>
        <v>421337.945</v>
      </c>
      <c r="H19" s="305">
        <v>3195.185</v>
      </c>
      <c r="I19" s="305">
        <f>17646.53+3628.26</f>
        <v>21274.79</v>
      </c>
      <c r="J19" s="305">
        <v>3628.26</v>
      </c>
      <c r="K19" s="305">
        <v>11164.29</v>
      </c>
      <c r="L19" s="305">
        <v>479.57</v>
      </c>
      <c r="M19" s="352" t="s">
        <v>315</v>
      </c>
      <c r="N19" s="379">
        <v>661.96</v>
      </c>
      <c r="O19" s="379"/>
      <c r="P19" s="379">
        <v>58918</v>
      </c>
      <c r="Q19" s="379"/>
      <c r="R19" s="305">
        <v>1821</v>
      </c>
      <c r="S19" s="342">
        <v>57045</v>
      </c>
      <c r="T19" s="305">
        <v>52</v>
      </c>
      <c r="U19" s="425">
        <v>168441.64</v>
      </c>
      <c r="V19" s="425"/>
    </row>
    <row r="20" spans="1:22" s="7" customFormat="1" ht="27" customHeight="1">
      <c r="A20" s="294" t="s">
        <v>431</v>
      </c>
      <c r="B20" s="339">
        <f aca="true" t="shared" si="0" ref="B20:B25">E20/365</f>
        <v>1107.3882849315069</v>
      </c>
      <c r="C20" s="379">
        <v>694075.742</v>
      </c>
      <c r="D20" s="379"/>
      <c r="E20" s="379">
        <v>404196.724</v>
      </c>
      <c r="F20" s="379"/>
      <c r="G20" s="343">
        <f>375613.43+2435.759</f>
        <v>378049.189</v>
      </c>
      <c r="H20" s="193">
        <v>2435.759</v>
      </c>
      <c r="I20" s="306">
        <f>17851.53+4464.316</f>
        <v>22315.845999999998</v>
      </c>
      <c r="J20" s="306">
        <v>4464.316</v>
      </c>
      <c r="K20" s="306">
        <v>3831.689</v>
      </c>
      <c r="L20" s="306" t="s">
        <v>315</v>
      </c>
      <c r="M20" s="306" t="s">
        <v>315</v>
      </c>
      <c r="N20" s="379">
        <v>231.019</v>
      </c>
      <c r="O20" s="379"/>
      <c r="P20" s="379">
        <v>69658</v>
      </c>
      <c r="Q20" s="379"/>
      <c r="R20" s="193">
        <v>2509</v>
      </c>
      <c r="S20" s="343">
        <v>67144</v>
      </c>
      <c r="T20" s="193">
        <v>5</v>
      </c>
      <c r="U20" s="379">
        <v>219990</v>
      </c>
      <c r="V20" s="379"/>
    </row>
    <row r="21" spans="1:22" s="7" customFormat="1" ht="27" customHeight="1">
      <c r="A21" s="294" t="s">
        <v>432</v>
      </c>
      <c r="B21" s="340">
        <f t="shared" si="0"/>
        <v>1050.3192739726026</v>
      </c>
      <c r="C21" s="378">
        <v>717965.474</v>
      </c>
      <c r="D21" s="378"/>
      <c r="E21" s="378">
        <v>383366.535</v>
      </c>
      <c r="F21" s="378"/>
      <c r="G21" s="344">
        <f>377334.72+2736.789</f>
        <v>380071.50899999996</v>
      </c>
      <c r="H21" s="307">
        <v>2736.789</v>
      </c>
      <c r="I21" s="306">
        <v>3295.026</v>
      </c>
      <c r="J21" s="306">
        <v>3295.026</v>
      </c>
      <c r="K21" s="306" t="s">
        <v>315</v>
      </c>
      <c r="L21" s="306" t="s">
        <v>315</v>
      </c>
      <c r="M21" s="306" t="s">
        <v>315</v>
      </c>
      <c r="N21" s="378">
        <v>2475.915</v>
      </c>
      <c r="O21" s="378"/>
      <c r="P21" s="378">
        <v>83302</v>
      </c>
      <c r="Q21" s="378"/>
      <c r="R21" s="307">
        <v>1150</v>
      </c>
      <c r="S21" s="344">
        <v>82152</v>
      </c>
      <c r="T21" s="307">
        <v>1</v>
      </c>
      <c r="U21" s="378">
        <v>248821</v>
      </c>
      <c r="V21" s="378"/>
    </row>
    <row r="22" spans="1:22" s="7" customFormat="1" ht="27" customHeight="1">
      <c r="A22" s="294" t="s">
        <v>433</v>
      </c>
      <c r="B22" s="340">
        <f>E22/366</f>
        <v>967.9174508196721</v>
      </c>
      <c r="C22" s="378">
        <v>620425.526</v>
      </c>
      <c r="D22" s="378"/>
      <c r="E22" s="378">
        <v>354257.787</v>
      </c>
      <c r="F22" s="378"/>
      <c r="G22" s="344">
        <v>346292.73</v>
      </c>
      <c r="H22" s="307">
        <v>2054.482</v>
      </c>
      <c r="I22" s="307">
        <v>7965.06</v>
      </c>
      <c r="J22" s="307">
        <v>182.805</v>
      </c>
      <c r="K22" s="307" t="s">
        <v>315</v>
      </c>
      <c r="L22" s="307" t="s">
        <v>315</v>
      </c>
      <c r="M22" s="307" t="s">
        <v>315</v>
      </c>
      <c r="N22" s="378">
        <v>5072.808999999999</v>
      </c>
      <c r="O22" s="378"/>
      <c r="P22" s="378">
        <v>65775.61</v>
      </c>
      <c r="Q22" s="378"/>
      <c r="R22" s="307">
        <v>3649.33</v>
      </c>
      <c r="S22" s="344">
        <v>62126.28</v>
      </c>
      <c r="T22" s="306" t="s">
        <v>315</v>
      </c>
      <c r="U22" s="378">
        <v>195319.322</v>
      </c>
      <c r="V22" s="378"/>
    </row>
    <row r="23" spans="1:22" s="7" customFormat="1" ht="27" customHeight="1">
      <c r="A23" s="294" t="s">
        <v>434</v>
      </c>
      <c r="B23" s="340">
        <f t="shared" si="0"/>
        <v>946.1223232876714</v>
      </c>
      <c r="C23" s="378">
        <v>664982.911</v>
      </c>
      <c r="D23" s="378"/>
      <c r="E23" s="378">
        <v>345334.64800000004</v>
      </c>
      <c r="F23" s="378"/>
      <c r="G23" s="344">
        <v>345050.93</v>
      </c>
      <c r="H23" s="307">
        <v>1818.548</v>
      </c>
      <c r="I23" s="193">
        <v>283.72</v>
      </c>
      <c r="J23" s="193">
        <v>8.84</v>
      </c>
      <c r="K23" s="307" t="s">
        <v>315</v>
      </c>
      <c r="L23" s="307" t="s">
        <v>315</v>
      </c>
      <c r="M23" s="307" t="s">
        <v>315</v>
      </c>
      <c r="N23" s="378">
        <v>6723.572</v>
      </c>
      <c r="O23" s="378"/>
      <c r="P23" s="378">
        <v>71759.83299999998</v>
      </c>
      <c r="Q23" s="378"/>
      <c r="R23" s="307">
        <v>7395.098999999998</v>
      </c>
      <c r="S23" s="344">
        <v>64364.734</v>
      </c>
      <c r="T23" s="306" t="s">
        <v>315</v>
      </c>
      <c r="U23" s="378">
        <v>241164.859</v>
      </c>
      <c r="V23" s="378"/>
    </row>
    <row r="24" spans="1:22" s="7" customFormat="1" ht="27" customHeight="1">
      <c r="A24" s="294" t="s">
        <v>435</v>
      </c>
      <c r="B24" s="340">
        <f t="shared" si="0"/>
        <v>917.9838602739726</v>
      </c>
      <c r="C24" s="378">
        <v>703603.661</v>
      </c>
      <c r="D24" s="378"/>
      <c r="E24" s="378">
        <v>335064.109</v>
      </c>
      <c r="F24" s="378"/>
      <c r="G24" s="344">
        <v>334762.6</v>
      </c>
      <c r="H24" s="307">
        <v>1424.65</v>
      </c>
      <c r="I24" s="193">
        <v>301.51000000000005</v>
      </c>
      <c r="J24" s="306" t="s">
        <v>315</v>
      </c>
      <c r="K24" s="307" t="s">
        <v>315</v>
      </c>
      <c r="L24" s="307" t="s">
        <v>315</v>
      </c>
      <c r="M24" s="307" t="s">
        <v>315</v>
      </c>
      <c r="N24" s="378">
        <v>8503.38</v>
      </c>
      <c r="O24" s="378"/>
      <c r="P24" s="378">
        <v>77812.411</v>
      </c>
      <c r="Q24" s="378"/>
      <c r="R24" s="307">
        <v>8191.917000000001</v>
      </c>
      <c r="S24" s="344">
        <v>69620.49399999999</v>
      </c>
      <c r="T24" s="306" t="s">
        <v>315</v>
      </c>
      <c r="U24" s="378">
        <v>282223.759</v>
      </c>
      <c r="V24" s="378"/>
    </row>
    <row r="25" spans="1:22" s="7" customFormat="1" ht="27" customHeight="1" thickBot="1">
      <c r="A25" s="304" t="s">
        <v>436</v>
      </c>
      <c r="B25" s="341">
        <f t="shared" si="0"/>
        <v>812.6183863013699</v>
      </c>
      <c r="C25" s="377">
        <v>671696.289</v>
      </c>
      <c r="D25" s="377"/>
      <c r="E25" s="377">
        <v>296605.711</v>
      </c>
      <c r="F25" s="377"/>
      <c r="G25" s="345">
        <v>296120.32099999994</v>
      </c>
      <c r="H25" s="308">
        <v>973.101</v>
      </c>
      <c r="I25" s="195">
        <v>485.39</v>
      </c>
      <c r="J25" s="195">
        <v>147.12</v>
      </c>
      <c r="K25" s="308" t="s">
        <v>315</v>
      </c>
      <c r="L25" s="308" t="s">
        <v>315</v>
      </c>
      <c r="M25" s="308" t="s">
        <v>315</v>
      </c>
      <c r="N25" s="377">
        <v>6680.192</v>
      </c>
      <c r="O25" s="377"/>
      <c r="P25" s="377">
        <v>90435.11300000001</v>
      </c>
      <c r="Q25" s="377"/>
      <c r="R25" s="308">
        <v>9616.208</v>
      </c>
      <c r="S25" s="345">
        <v>80809.88599999998</v>
      </c>
      <c r="T25" s="195">
        <v>9.019</v>
      </c>
      <c r="U25" s="377">
        <v>277975.274</v>
      </c>
      <c r="V25" s="377"/>
    </row>
    <row r="26" spans="1:22" s="56" customFormat="1" ht="13.5" customHeight="1">
      <c r="A26" s="51" t="s">
        <v>437</v>
      </c>
      <c r="B26" s="102"/>
      <c r="C26" s="102"/>
      <c r="D26" s="102"/>
      <c r="E26" s="102"/>
      <c r="F26" s="102"/>
      <c r="G26" s="18"/>
      <c r="H26" s="18"/>
      <c r="K26" s="103" t="s">
        <v>438</v>
      </c>
      <c r="L26" s="18"/>
      <c r="M26" s="103"/>
      <c r="N26" s="18"/>
      <c r="O26" s="18"/>
      <c r="P26" s="18"/>
      <c r="Q26" s="18"/>
      <c r="R26" s="18"/>
      <c r="T26" s="18"/>
      <c r="U26" s="18"/>
      <c r="V26" s="18"/>
    </row>
    <row r="27" spans="1:31" ht="13.5" customHeight="1">
      <c r="A27" s="146" t="s">
        <v>439</v>
      </c>
      <c r="I27" s="16"/>
      <c r="K27" s="129" t="s">
        <v>440</v>
      </c>
      <c r="AE27" s="57"/>
    </row>
    <row r="28" spans="1:11" ht="13.5" customHeight="1">
      <c r="A28" s="51" t="s">
        <v>441</v>
      </c>
      <c r="K28" s="346" t="s">
        <v>442</v>
      </c>
    </row>
    <row r="29" ht="13.5" customHeight="1">
      <c r="K29" s="7" t="s">
        <v>443</v>
      </c>
    </row>
    <row r="30" ht="17.25" customHeight="1"/>
    <row r="31" ht="17.25" customHeight="1"/>
    <row r="32" ht="17.25" customHeight="1"/>
  </sheetData>
  <sheetProtection/>
  <mergeCells count="93">
    <mergeCell ref="U25:V25"/>
    <mergeCell ref="C22:D22"/>
    <mergeCell ref="C21:D21"/>
    <mergeCell ref="N21:O21"/>
    <mergeCell ref="C25:D25"/>
    <mergeCell ref="P21:Q21"/>
    <mergeCell ref="P20:Q20"/>
    <mergeCell ref="C16:D18"/>
    <mergeCell ref="C19:D19"/>
    <mergeCell ref="C20:D20"/>
    <mergeCell ref="N20:O20"/>
    <mergeCell ref="K16:K17"/>
    <mergeCell ref="L16:L17"/>
    <mergeCell ref="M16:M17"/>
    <mergeCell ref="P25:Q25"/>
    <mergeCell ref="P24:Q24"/>
    <mergeCell ref="P23:Q23"/>
    <mergeCell ref="P22:Q22"/>
    <mergeCell ref="U24:V24"/>
    <mergeCell ref="R16:R17"/>
    <mergeCell ref="U18:V18"/>
    <mergeCell ref="U19:V19"/>
    <mergeCell ref="T16:T17"/>
    <mergeCell ref="U20:V20"/>
    <mergeCell ref="U21:V21"/>
    <mergeCell ref="U22:V22"/>
    <mergeCell ref="U23:V23"/>
    <mergeCell ref="I16:I17"/>
    <mergeCell ref="K13:V13"/>
    <mergeCell ref="U14:V17"/>
    <mergeCell ref="P19:Q19"/>
    <mergeCell ref="N17:O18"/>
    <mergeCell ref="N19:O19"/>
    <mergeCell ref="E14:M14"/>
    <mergeCell ref="E15:M15"/>
    <mergeCell ref="B8:B9"/>
    <mergeCell ref="B4:B6"/>
    <mergeCell ref="C24:D24"/>
    <mergeCell ref="C23:D23"/>
    <mergeCell ref="C13:J13"/>
    <mergeCell ref="C14:D15"/>
    <mergeCell ref="D6:F6"/>
    <mergeCell ref="D7:F7"/>
    <mergeCell ref="C5:C8"/>
    <mergeCell ref="A16:A18"/>
    <mergeCell ref="B16:B18"/>
    <mergeCell ref="A8:A9"/>
    <mergeCell ref="S16:S17"/>
    <mergeCell ref="P16:Q17"/>
    <mergeCell ref="P18:Q18"/>
    <mergeCell ref="P14:T15"/>
    <mergeCell ref="N14:O16"/>
    <mergeCell ref="A13:A15"/>
    <mergeCell ref="B13:B15"/>
    <mergeCell ref="G6:H6"/>
    <mergeCell ref="G7:H7"/>
    <mergeCell ref="I6:J6"/>
    <mergeCell ref="C4:J4"/>
    <mergeCell ref="D5:G5"/>
    <mergeCell ref="I7:J7"/>
    <mergeCell ref="I5:J5"/>
    <mergeCell ref="T4:T6"/>
    <mergeCell ref="K6:K8"/>
    <mergeCell ref="K4:S4"/>
    <mergeCell ref="N6:N8"/>
    <mergeCell ref="P6:R7"/>
    <mergeCell ref="K5:S5"/>
    <mergeCell ref="M6:M8"/>
    <mergeCell ref="T8:T9"/>
    <mergeCell ref="V4:V6"/>
    <mergeCell ref="L6:L8"/>
    <mergeCell ref="A2:J2"/>
    <mergeCell ref="K2:V2"/>
    <mergeCell ref="O6:O8"/>
    <mergeCell ref="S6:S8"/>
    <mergeCell ref="A4:A7"/>
    <mergeCell ref="V8:V9"/>
    <mergeCell ref="U4:U6"/>
    <mergeCell ref="U8:U9"/>
    <mergeCell ref="N25:O25"/>
    <mergeCell ref="N24:O24"/>
    <mergeCell ref="N23:O23"/>
    <mergeCell ref="N22:O22"/>
    <mergeCell ref="G16:G17"/>
    <mergeCell ref="E25:F25"/>
    <mergeCell ref="E24:F24"/>
    <mergeCell ref="E23:F23"/>
    <mergeCell ref="E22:F22"/>
    <mergeCell ref="E21:F21"/>
    <mergeCell ref="E20:F20"/>
    <mergeCell ref="E19:F19"/>
    <mergeCell ref="E18:F18"/>
    <mergeCell ref="E16:F17"/>
  </mergeCells>
  <printOptions horizontalCentered="1"/>
  <pageMargins left="1.1811023622047245" right="1.1811023622047245" top="1.5748031496062993" bottom="1.5748031496062993" header="0.5118110236220472" footer="0.9055118110236221"/>
  <pageSetup firstPageNumber="29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8.875" defaultRowHeight="16.5"/>
  <cols>
    <col min="1" max="1" width="20.625" style="21" customWidth="1"/>
    <col min="2" max="2" width="8.625" style="21" customWidth="1"/>
    <col min="3" max="3" width="7.125" style="21" customWidth="1"/>
    <col min="4" max="4" width="6.625" style="21" customWidth="1"/>
    <col min="5" max="5" width="7.625" style="21" customWidth="1"/>
    <col min="6" max="8" width="8.125" style="21" customWidth="1"/>
    <col min="9" max="9" width="7.125" style="21" customWidth="1"/>
    <col min="10" max="10" width="6.625" style="21" customWidth="1"/>
    <col min="11" max="11" width="7.125" style="21" customWidth="1"/>
    <col min="12" max="12" width="9.625" style="21" customWidth="1"/>
    <col min="13" max="15" width="8.625" style="21" customWidth="1"/>
    <col min="16" max="17" width="9.125" style="21" customWidth="1"/>
    <col min="18" max="16384" width="8.875" style="21" customWidth="1"/>
  </cols>
  <sheetData>
    <row r="1" spans="1:17" s="7" customFormat="1" ht="18" customHeight="1">
      <c r="A1" s="23" t="s">
        <v>347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 t="s">
        <v>348</v>
      </c>
    </row>
    <row r="2" spans="1:17" s="20" customFormat="1" ht="24.75" customHeight="1">
      <c r="A2" s="336" t="s">
        <v>539</v>
      </c>
      <c r="B2" s="337"/>
      <c r="C2" s="337"/>
      <c r="D2" s="337"/>
      <c r="E2" s="337"/>
      <c r="F2" s="337"/>
      <c r="G2" s="337"/>
      <c r="H2" s="337"/>
      <c r="I2" s="337" t="s">
        <v>324</v>
      </c>
      <c r="J2" s="337"/>
      <c r="K2" s="337"/>
      <c r="L2" s="337"/>
      <c r="M2" s="337"/>
      <c r="N2" s="337"/>
      <c r="O2" s="337"/>
      <c r="P2" s="337"/>
      <c r="Q2" s="337"/>
    </row>
    <row r="3" spans="8:18" s="7" customFormat="1" ht="15" customHeight="1" thickBot="1">
      <c r="H3" s="14"/>
      <c r="Q3" s="29"/>
      <c r="R3" s="10"/>
    </row>
    <row r="4" spans="1:18" s="129" customFormat="1" ht="18" customHeight="1">
      <c r="A4" s="430" t="s">
        <v>349</v>
      </c>
      <c r="B4" s="432" t="s">
        <v>489</v>
      </c>
      <c r="C4" s="434" t="s">
        <v>490</v>
      </c>
      <c r="D4" s="435"/>
      <c r="E4" s="435"/>
      <c r="F4" s="435"/>
      <c r="G4" s="435"/>
      <c r="H4" s="435"/>
      <c r="I4" s="436" t="s">
        <v>491</v>
      </c>
      <c r="J4" s="436"/>
      <c r="K4" s="436"/>
      <c r="L4" s="436"/>
      <c r="M4" s="436"/>
      <c r="N4" s="436"/>
      <c r="O4" s="436"/>
      <c r="P4" s="436"/>
      <c r="Q4" s="436"/>
      <c r="R4" s="128"/>
    </row>
    <row r="5" spans="1:18" s="129" customFormat="1" ht="18" customHeight="1">
      <c r="A5" s="431"/>
      <c r="B5" s="433"/>
      <c r="C5" s="437" t="s">
        <v>297</v>
      </c>
      <c r="D5" s="439" t="s">
        <v>445</v>
      </c>
      <c r="E5" s="440"/>
      <c r="F5" s="440"/>
      <c r="G5" s="440"/>
      <c r="H5" s="440"/>
      <c r="I5" s="440"/>
      <c r="J5" s="440"/>
      <c r="K5" s="441"/>
      <c r="L5" s="437" t="s">
        <v>446</v>
      </c>
      <c r="M5" s="439" t="s">
        <v>447</v>
      </c>
      <c r="N5" s="440"/>
      <c r="O5" s="440"/>
      <c r="P5" s="441"/>
      <c r="Q5" s="439" t="s">
        <v>298</v>
      </c>
      <c r="R5" s="128"/>
    </row>
    <row r="6" spans="1:18" s="129" customFormat="1" ht="18" customHeight="1">
      <c r="A6" s="431"/>
      <c r="B6" s="433"/>
      <c r="C6" s="438"/>
      <c r="D6" s="454" t="s">
        <v>448</v>
      </c>
      <c r="E6" s="455"/>
      <c r="F6" s="455"/>
      <c r="G6" s="455"/>
      <c r="H6" s="455"/>
      <c r="I6" s="455"/>
      <c r="J6" s="455"/>
      <c r="K6" s="456"/>
      <c r="L6" s="438"/>
      <c r="M6" s="442"/>
      <c r="N6" s="443"/>
      <c r="O6" s="443"/>
      <c r="P6" s="444"/>
      <c r="Q6" s="453"/>
      <c r="R6" s="128"/>
    </row>
    <row r="7" spans="1:18" s="129" customFormat="1" ht="18" customHeight="1">
      <c r="A7" s="431" t="s">
        <v>449</v>
      </c>
      <c r="B7" s="446" t="s">
        <v>450</v>
      </c>
      <c r="C7" s="448" t="s">
        <v>451</v>
      </c>
      <c r="D7" s="450" t="s">
        <v>299</v>
      </c>
      <c r="E7" s="457" t="s">
        <v>452</v>
      </c>
      <c r="F7" s="134"/>
      <c r="G7" s="457" t="s">
        <v>453</v>
      </c>
      <c r="H7" s="135"/>
      <c r="I7" s="459" t="s">
        <v>300</v>
      </c>
      <c r="J7" s="452" t="s">
        <v>301</v>
      </c>
      <c r="K7" s="452" t="s">
        <v>454</v>
      </c>
      <c r="L7" s="438" t="s">
        <v>455</v>
      </c>
      <c r="M7" s="437" t="s">
        <v>299</v>
      </c>
      <c r="N7" s="437" t="s">
        <v>456</v>
      </c>
      <c r="O7" s="437" t="s">
        <v>457</v>
      </c>
      <c r="P7" s="452" t="s">
        <v>458</v>
      </c>
      <c r="Q7" s="453"/>
      <c r="R7" s="128"/>
    </row>
    <row r="8" spans="1:18" s="129" customFormat="1" ht="30" customHeight="1">
      <c r="A8" s="431"/>
      <c r="B8" s="446"/>
      <c r="C8" s="448"/>
      <c r="D8" s="451"/>
      <c r="E8" s="458"/>
      <c r="F8" s="136" t="s">
        <v>459</v>
      </c>
      <c r="G8" s="458"/>
      <c r="H8" s="137" t="s">
        <v>460</v>
      </c>
      <c r="I8" s="460"/>
      <c r="J8" s="438"/>
      <c r="K8" s="438"/>
      <c r="L8" s="438"/>
      <c r="M8" s="438"/>
      <c r="N8" s="438"/>
      <c r="O8" s="438"/>
      <c r="P8" s="438"/>
      <c r="Q8" s="133"/>
      <c r="R8" s="128"/>
    </row>
    <row r="9" spans="1:18" s="129" customFormat="1" ht="42" customHeight="1" thickBot="1">
      <c r="A9" s="445"/>
      <c r="B9" s="447"/>
      <c r="C9" s="449"/>
      <c r="D9" s="285" t="s">
        <v>461</v>
      </c>
      <c r="E9" s="286" t="s">
        <v>462</v>
      </c>
      <c r="F9" s="285" t="s">
        <v>463</v>
      </c>
      <c r="G9" s="285" t="s">
        <v>464</v>
      </c>
      <c r="H9" s="287" t="s">
        <v>465</v>
      </c>
      <c r="I9" s="282" t="s">
        <v>466</v>
      </c>
      <c r="J9" s="288" t="s">
        <v>467</v>
      </c>
      <c r="K9" s="289" t="s">
        <v>468</v>
      </c>
      <c r="L9" s="461"/>
      <c r="M9" s="286" t="s">
        <v>461</v>
      </c>
      <c r="N9" s="290" t="s">
        <v>469</v>
      </c>
      <c r="O9" s="290" t="s">
        <v>470</v>
      </c>
      <c r="P9" s="291" t="s">
        <v>468</v>
      </c>
      <c r="Q9" s="292" t="s">
        <v>471</v>
      </c>
      <c r="R9" s="128"/>
    </row>
    <row r="10" spans="1:18" s="7" customFormat="1" ht="27.75" customHeight="1">
      <c r="A10" s="130" t="s">
        <v>472</v>
      </c>
      <c r="B10" s="62">
        <f aca="true" t="shared" si="0" ref="B10:H10">SUM(B11:B24)</f>
        <v>819.6528082191782</v>
      </c>
      <c r="C10" s="249">
        <f>SUM(C11:C24)</f>
        <v>714860.0430000001</v>
      </c>
      <c r="D10" s="249">
        <f t="shared" si="0"/>
        <v>299173.275</v>
      </c>
      <c r="E10" s="249">
        <f t="shared" si="0"/>
        <v>298174.24499999994</v>
      </c>
      <c r="F10" s="249">
        <f t="shared" si="0"/>
        <v>204.215</v>
      </c>
      <c r="G10" s="65">
        <f t="shared" si="0"/>
        <v>999.0299999999999</v>
      </c>
      <c r="H10" s="65">
        <f t="shared" si="0"/>
        <v>52.745000000000005</v>
      </c>
      <c r="I10" s="249" t="s">
        <v>315</v>
      </c>
      <c r="J10" s="249" t="s">
        <v>315</v>
      </c>
      <c r="K10" s="249" t="s">
        <v>315</v>
      </c>
      <c r="L10" s="249">
        <f aca="true" t="shared" si="1" ref="L10:Q10">SUM(L11:L24)</f>
        <v>6109.868</v>
      </c>
      <c r="M10" s="249">
        <f t="shared" si="1"/>
        <v>107573.25400000002</v>
      </c>
      <c r="N10" s="249">
        <f t="shared" si="1"/>
        <v>11028.751</v>
      </c>
      <c r="O10" s="249">
        <f t="shared" si="1"/>
        <v>96544.50299999998</v>
      </c>
      <c r="P10" s="248" t="s">
        <v>315</v>
      </c>
      <c r="Q10" s="249">
        <f t="shared" si="1"/>
        <v>302003.64600000007</v>
      </c>
      <c r="R10" s="10"/>
    </row>
    <row r="11" spans="1:30" s="7" customFormat="1" ht="48" customHeight="1">
      <c r="A11" s="130" t="s">
        <v>473</v>
      </c>
      <c r="B11" s="61">
        <f>D11/365</f>
        <v>54.583506849315064</v>
      </c>
      <c r="C11" s="65">
        <v>26538.138</v>
      </c>
      <c r="D11" s="249">
        <v>19922.98</v>
      </c>
      <c r="E11" s="65">
        <v>19922.98</v>
      </c>
      <c r="F11" s="65">
        <v>66.12</v>
      </c>
      <c r="G11" s="248" t="s">
        <v>315</v>
      </c>
      <c r="H11" s="248" t="s">
        <v>315</v>
      </c>
      <c r="I11" s="248" t="s">
        <v>315</v>
      </c>
      <c r="J11" s="248" t="s">
        <v>315</v>
      </c>
      <c r="K11" s="248" t="s">
        <v>315</v>
      </c>
      <c r="L11" s="249">
        <v>2.02</v>
      </c>
      <c r="M11" s="248" t="s">
        <v>315</v>
      </c>
      <c r="N11" s="248" t="s">
        <v>315</v>
      </c>
      <c r="O11" s="248" t="s">
        <v>315</v>
      </c>
      <c r="P11" s="248" t="s">
        <v>315</v>
      </c>
      <c r="Q11" s="65">
        <v>6613.138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18" s="7" customFormat="1" ht="27.75" customHeight="1">
      <c r="A12" s="131" t="s">
        <v>474</v>
      </c>
      <c r="B12" s="61">
        <f aca="true" t="shared" si="2" ref="B12:B24">D12/365</f>
        <v>141.39591506849314</v>
      </c>
      <c r="C12" s="65">
        <v>135295.113</v>
      </c>
      <c r="D12" s="249">
        <v>51609.509</v>
      </c>
      <c r="E12" s="65">
        <v>51411.034</v>
      </c>
      <c r="F12" s="65">
        <v>51.824</v>
      </c>
      <c r="G12" s="65">
        <v>198.475</v>
      </c>
      <c r="H12" s="65">
        <v>1.185</v>
      </c>
      <c r="I12" s="248" t="s">
        <v>315</v>
      </c>
      <c r="J12" s="248" t="s">
        <v>315</v>
      </c>
      <c r="K12" s="248" t="s">
        <v>315</v>
      </c>
      <c r="L12" s="249">
        <v>1794.941</v>
      </c>
      <c r="M12" s="65">
        <v>27090.672</v>
      </c>
      <c r="N12" s="248">
        <v>1686.071</v>
      </c>
      <c r="O12" s="65">
        <v>25404.601</v>
      </c>
      <c r="P12" s="248" t="s">
        <v>315</v>
      </c>
      <c r="Q12" s="65">
        <v>54799.991</v>
      </c>
      <c r="R12" s="10"/>
    </row>
    <row r="13" spans="1:18" s="7" customFormat="1" ht="27.75" customHeight="1">
      <c r="A13" s="131" t="s">
        <v>475</v>
      </c>
      <c r="B13" s="61">
        <f t="shared" si="2"/>
        <v>148.6147095890411</v>
      </c>
      <c r="C13" s="65">
        <v>137205.969</v>
      </c>
      <c r="D13" s="249">
        <v>54244.369</v>
      </c>
      <c r="E13" s="65">
        <v>53494.224</v>
      </c>
      <c r="F13" s="65">
        <v>8.004</v>
      </c>
      <c r="G13" s="65">
        <v>750.145</v>
      </c>
      <c r="H13" s="65">
        <v>1.15</v>
      </c>
      <c r="I13" s="248" t="s">
        <v>315</v>
      </c>
      <c r="J13" s="248" t="s">
        <v>315</v>
      </c>
      <c r="K13" s="248" t="s">
        <v>315</v>
      </c>
      <c r="L13" s="249">
        <v>867.7</v>
      </c>
      <c r="M13" s="65">
        <v>20183.602</v>
      </c>
      <c r="N13" s="248">
        <v>1256.72</v>
      </c>
      <c r="O13" s="65">
        <v>18926.882</v>
      </c>
      <c r="P13" s="248" t="s">
        <v>315</v>
      </c>
      <c r="Q13" s="65">
        <v>61910.298</v>
      </c>
      <c r="R13" s="10"/>
    </row>
    <row r="14" spans="1:18" s="7" customFormat="1" ht="27.75" customHeight="1">
      <c r="A14" s="131" t="s">
        <v>476</v>
      </c>
      <c r="B14" s="61">
        <f t="shared" si="2"/>
        <v>97.88730684931507</v>
      </c>
      <c r="C14" s="65">
        <v>84522.116</v>
      </c>
      <c r="D14" s="249">
        <v>35728.867</v>
      </c>
      <c r="E14" s="65">
        <v>35718.667</v>
      </c>
      <c r="F14" s="65">
        <v>3.947</v>
      </c>
      <c r="G14" s="248">
        <v>10.2</v>
      </c>
      <c r="H14" s="65">
        <v>10.2</v>
      </c>
      <c r="I14" s="248" t="s">
        <v>315</v>
      </c>
      <c r="J14" s="248" t="s">
        <v>315</v>
      </c>
      <c r="K14" s="248" t="s">
        <v>315</v>
      </c>
      <c r="L14" s="249">
        <v>275.793</v>
      </c>
      <c r="M14" s="65">
        <v>12714</v>
      </c>
      <c r="N14" s="248">
        <v>830</v>
      </c>
      <c r="O14" s="65">
        <v>11884</v>
      </c>
      <c r="P14" s="248" t="s">
        <v>315</v>
      </c>
      <c r="Q14" s="65">
        <v>35803.456</v>
      </c>
      <c r="R14" s="10"/>
    </row>
    <row r="15" spans="1:18" s="7" customFormat="1" ht="27.75" customHeight="1">
      <c r="A15" s="131" t="s">
        <v>477</v>
      </c>
      <c r="B15" s="61">
        <f>D15/365</f>
        <v>73.1153698630137</v>
      </c>
      <c r="C15" s="65">
        <v>59672.676</v>
      </c>
      <c r="D15" s="249">
        <v>26687.11</v>
      </c>
      <c r="E15" s="65">
        <v>26680.55</v>
      </c>
      <c r="F15" s="65">
        <v>5.42</v>
      </c>
      <c r="G15" s="248">
        <v>6.56</v>
      </c>
      <c r="H15" s="65">
        <v>6.56</v>
      </c>
      <c r="I15" s="248" t="s">
        <v>315</v>
      </c>
      <c r="J15" s="248" t="s">
        <v>315</v>
      </c>
      <c r="K15" s="248" t="s">
        <v>315</v>
      </c>
      <c r="L15" s="249">
        <v>508.08</v>
      </c>
      <c r="M15" s="65">
        <v>9752.79</v>
      </c>
      <c r="N15" s="248">
        <v>904.14</v>
      </c>
      <c r="O15" s="65">
        <v>8848.65</v>
      </c>
      <c r="P15" s="248" t="s">
        <v>315</v>
      </c>
      <c r="Q15" s="65">
        <v>22724.696</v>
      </c>
      <c r="R15" s="10"/>
    </row>
    <row r="16" spans="1:18" s="7" customFormat="1" ht="27.75" customHeight="1">
      <c r="A16" s="131" t="s">
        <v>478</v>
      </c>
      <c r="B16" s="61">
        <f t="shared" si="2"/>
        <v>52.04382739726027</v>
      </c>
      <c r="C16" s="65">
        <v>49141.604</v>
      </c>
      <c r="D16" s="249">
        <v>18995.997</v>
      </c>
      <c r="E16" s="65">
        <v>18977.687</v>
      </c>
      <c r="F16" s="65">
        <v>6.127</v>
      </c>
      <c r="G16" s="248">
        <v>18.31</v>
      </c>
      <c r="H16" s="248">
        <v>18.31</v>
      </c>
      <c r="I16" s="248" t="s">
        <v>315</v>
      </c>
      <c r="J16" s="248" t="s">
        <v>315</v>
      </c>
      <c r="K16" s="248" t="s">
        <v>315</v>
      </c>
      <c r="L16" s="248">
        <v>333.863</v>
      </c>
      <c r="M16" s="65">
        <v>7229.6</v>
      </c>
      <c r="N16" s="248">
        <v>1230.2</v>
      </c>
      <c r="O16" s="65">
        <v>5999.4</v>
      </c>
      <c r="P16" s="248" t="s">
        <v>315</v>
      </c>
      <c r="Q16" s="65">
        <v>22582.144</v>
      </c>
      <c r="R16" s="10"/>
    </row>
    <row r="17" spans="1:18" s="7" customFormat="1" ht="27.75" customHeight="1">
      <c r="A17" s="131" t="s">
        <v>479</v>
      </c>
      <c r="B17" s="61">
        <f t="shared" si="2"/>
        <v>35.86330410958904</v>
      </c>
      <c r="C17" s="65">
        <v>31507.76</v>
      </c>
      <c r="D17" s="249">
        <v>13090.106</v>
      </c>
      <c r="E17" s="65">
        <v>13085.296</v>
      </c>
      <c r="F17" s="65">
        <v>7.546</v>
      </c>
      <c r="G17" s="248">
        <v>4.81</v>
      </c>
      <c r="H17" s="65">
        <v>4.81</v>
      </c>
      <c r="I17" s="248" t="s">
        <v>315</v>
      </c>
      <c r="J17" s="248" t="s">
        <v>315</v>
      </c>
      <c r="K17" s="248" t="s">
        <v>315</v>
      </c>
      <c r="L17" s="249">
        <v>213.422</v>
      </c>
      <c r="M17" s="65">
        <v>4291.18</v>
      </c>
      <c r="N17" s="248">
        <v>1195.89</v>
      </c>
      <c r="O17" s="65">
        <v>3095.29</v>
      </c>
      <c r="P17" s="248" t="s">
        <v>315</v>
      </c>
      <c r="Q17" s="65">
        <v>13913.052</v>
      </c>
      <c r="R17" s="10"/>
    </row>
    <row r="18" spans="1:18" s="7" customFormat="1" ht="27.75" customHeight="1">
      <c r="A18" s="131" t="s">
        <v>480</v>
      </c>
      <c r="B18" s="61">
        <f t="shared" si="2"/>
        <v>51.00693698630137</v>
      </c>
      <c r="C18" s="65">
        <v>48843.737</v>
      </c>
      <c r="D18" s="249">
        <v>18617.532</v>
      </c>
      <c r="E18" s="65">
        <v>18617.532</v>
      </c>
      <c r="F18" s="65">
        <v>15.892</v>
      </c>
      <c r="G18" s="248" t="s">
        <v>315</v>
      </c>
      <c r="H18" s="248" t="s">
        <v>315</v>
      </c>
      <c r="I18" s="248" t="s">
        <v>315</v>
      </c>
      <c r="J18" s="248" t="s">
        <v>315</v>
      </c>
      <c r="K18" s="248" t="s">
        <v>315</v>
      </c>
      <c r="L18" s="248">
        <v>614.04</v>
      </c>
      <c r="M18" s="65">
        <v>8347.53</v>
      </c>
      <c r="N18" s="248">
        <v>267.03</v>
      </c>
      <c r="O18" s="65">
        <v>8080.5</v>
      </c>
      <c r="P18" s="248" t="s">
        <v>315</v>
      </c>
      <c r="Q18" s="65">
        <v>21264.635</v>
      </c>
      <c r="R18" s="10"/>
    </row>
    <row r="19" spans="1:18" s="7" customFormat="1" ht="27.75" customHeight="1">
      <c r="A19" s="131" t="s">
        <v>481</v>
      </c>
      <c r="B19" s="61">
        <f t="shared" si="2"/>
        <v>31.866191780821918</v>
      </c>
      <c r="C19" s="65">
        <v>28532.339</v>
      </c>
      <c r="D19" s="249">
        <v>11631.16</v>
      </c>
      <c r="E19" s="65">
        <v>11628.04</v>
      </c>
      <c r="F19" s="65">
        <v>15.52</v>
      </c>
      <c r="G19" s="248">
        <v>3.12</v>
      </c>
      <c r="H19" s="65">
        <v>3.12</v>
      </c>
      <c r="I19" s="248" t="s">
        <v>315</v>
      </c>
      <c r="J19" s="248" t="s">
        <v>315</v>
      </c>
      <c r="K19" s="248" t="s">
        <v>315</v>
      </c>
      <c r="L19" s="248">
        <v>292.46</v>
      </c>
      <c r="M19" s="65">
        <v>2798.19</v>
      </c>
      <c r="N19" s="65">
        <v>577.5</v>
      </c>
      <c r="O19" s="65">
        <v>2220.69</v>
      </c>
      <c r="P19" s="248" t="s">
        <v>315</v>
      </c>
      <c r="Q19" s="65">
        <v>13810.529</v>
      </c>
      <c r="R19" s="10"/>
    </row>
    <row r="20" spans="1:18" s="7" customFormat="1" ht="27.75" customHeight="1">
      <c r="A20" s="131" t="s">
        <v>482</v>
      </c>
      <c r="B20" s="61">
        <f t="shared" si="2"/>
        <v>56.697057534246575</v>
      </c>
      <c r="C20" s="65">
        <v>53549.261</v>
      </c>
      <c r="D20" s="249">
        <v>20694.426</v>
      </c>
      <c r="E20" s="65">
        <v>20694.426</v>
      </c>
      <c r="F20" s="65">
        <v>13.036</v>
      </c>
      <c r="G20" s="248" t="s">
        <v>315</v>
      </c>
      <c r="H20" s="248" t="s">
        <v>315</v>
      </c>
      <c r="I20" s="248" t="s">
        <v>315</v>
      </c>
      <c r="J20" s="248" t="s">
        <v>315</v>
      </c>
      <c r="K20" s="248" t="s">
        <v>315</v>
      </c>
      <c r="L20" s="249">
        <v>692.624</v>
      </c>
      <c r="M20" s="65">
        <v>8432.19</v>
      </c>
      <c r="N20" s="65">
        <v>1263.29</v>
      </c>
      <c r="O20" s="65">
        <v>7168.9</v>
      </c>
      <c r="P20" s="248" t="s">
        <v>315</v>
      </c>
      <c r="Q20" s="65">
        <v>23730.021</v>
      </c>
      <c r="R20" s="10"/>
    </row>
    <row r="21" spans="1:18" s="7" customFormat="1" ht="27.75" customHeight="1">
      <c r="A21" s="131" t="s">
        <v>483</v>
      </c>
      <c r="B21" s="61">
        <f t="shared" si="2"/>
        <v>40.226600000000005</v>
      </c>
      <c r="C21" s="65">
        <v>35519.952</v>
      </c>
      <c r="D21" s="249">
        <v>14682.709</v>
      </c>
      <c r="E21" s="65">
        <v>14682.709</v>
      </c>
      <c r="F21" s="65">
        <v>4.929</v>
      </c>
      <c r="G21" s="248" t="s">
        <v>315</v>
      </c>
      <c r="H21" s="248" t="s">
        <v>315</v>
      </c>
      <c r="I21" s="353" t="s">
        <v>315</v>
      </c>
      <c r="J21" s="248" t="s">
        <v>315</v>
      </c>
      <c r="K21" s="248" t="s">
        <v>315</v>
      </c>
      <c r="L21" s="249">
        <v>254.455</v>
      </c>
      <c r="M21" s="65">
        <v>5200.1</v>
      </c>
      <c r="N21" s="248">
        <v>1170.1</v>
      </c>
      <c r="O21" s="65">
        <v>4030</v>
      </c>
      <c r="P21" s="248" t="s">
        <v>315</v>
      </c>
      <c r="Q21" s="65">
        <v>15382.688</v>
      </c>
      <c r="R21" s="10"/>
    </row>
    <row r="22" spans="1:18" s="7" customFormat="1" ht="27.75" customHeight="1">
      <c r="A22" s="131" t="s">
        <v>484</v>
      </c>
      <c r="B22" s="61">
        <f t="shared" si="2"/>
        <v>16.832383561643834</v>
      </c>
      <c r="C22" s="65">
        <v>8860.208</v>
      </c>
      <c r="D22" s="249">
        <v>6143.82</v>
      </c>
      <c r="E22" s="65">
        <v>6143.82</v>
      </c>
      <c r="F22" s="65">
        <v>0.5</v>
      </c>
      <c r="G22" s="248" t="s">
        <v>315</v>
      </c>
      <c r="H22" s="248" t="s">
        <v>315</v>
      </c>
      <c r="I22" s="248" t="s">
        <v>315</v>
      </c>
      <c r="J22" s="248" t="s">
        <v>315</v>
      </c>
      <c r="K22" s="248" t="s">
        <v>315</v>
      </c>
      <c r="L22" s="249">
        <v>30.09</v>
      </c>
      <c r="M22" s="65">
        <v>782.2</v>
      </c>
      <c r="N22" s="65">
        <v>51.2</v>
      </c>
      <c r="O22" s="65">
        <v>731</v>
      </c>
      <c r="P22" s="248" t="s">
        <v>315</v>
      </c>
      <c r="Q22" s="65">
        <v>1904.098</v>
      </c>
      <c r="R22" s="10"/>
    </row>
    <row r="23" spans="1:18" s="7" customFormat="1" ht="27.75" customHeight="1">
      <c r="A23" s="131" t="s">
        <v>485</v>
      </c>
      <c r="B23" s="61">
        <f t="shared" si="2"/>
        <v>15.288438356164383</v>
      </c>
      <c r="C23" s="65">
        <v>12976.273</v>
      </c>
      <c r="D23" s="249">
        <v>5580.28</v>
      </c>
      <c r="E23" s="65">
        <v>5572.87</v>
      </c>
      <c r="F23" s="65">
        <v>2.75</v>
      </c>
      <c r="G23" s="248">
        <v>7.41</v>
      </c>
      <c r="H23" s="65">
        <v>7.41</v>
      </c>
      <c r="I23" s="248" t="s">
        <v>315</v>
      </c>
      <c r="J23" s="248" t="s">
        <v>315</v>
      </c>
      <c r="K23" s="248" t="s">
        <v>315</v>
      </c>
      <c r="L23" s="249">
        <v>208.35</v>
      </c>
      <c r="M23" s="65">
        <v>628.98</v>
      </c>
      <c r="N23" s="248">
        <v>474.39</v>
      </c>
      <c r="O23" s="65">
        <v>154.59</v>
      </c>
      <c r="P23" s="248" t="s">
        <v>315</v>
      </c>
      <c r="Q23" s="65">
        <v>6558.663</v>
      </c>
      <c r="R23" s="10"/>
    </row>
    <row r="24" spans="1:18" s="7" customFormat="1" ht="27.75" customHeight="1" thickBot="1">
      <c r="A24" s="132" t="s">
        <v>486</v>
      </c>
      <c r="B24" s="63">
        <f t="shared" si="2"/>
        <v>4.231260273972603</v>
      </c>
      <c r="C24" s="73">
        <v>2694.897</v>
      </c>
      <c r="D24" s="250">
        <v>1544.41</v>
      </c>
      <c r="E24" s="73">
        <v>1544.4099999999999</v>
      </c>
      <c r="F24" s="73">
        <v>2.6</v>
      </c>
      <c r="G24" s="354" t="s">
        <v>315</v>
      </c>
      <c r="H24" s="354" t="s">
        <v>315</v>
      </c>
      <c r="I24" s="354" t="s">
        <v>315</v>
      </c>
      <c r="J24" s="253" t="s">
        <v>315</v>
      </c>
      <c r="K24" s="253" t="s">
        <v>315</v>
      </c>
      <c r="L24" s="250">
        <v>22.03</v>
      </c>
      <c r="M24" s="73">
        <v>122.22</v>
      </c>
      <c r="N24" s="73">
        <v>122.22</v>
      </c>
      <c r="O24" s="253" t="s">
        <v>315</v>
      </c>
      <c r="P24" s="253" t="s">
        <v>315</v>
      </c>
      <c r="Q24" s="73">
        <v>1006.237</v>
      </c>
      <c r="R24" s="10"/>
    </row>
  </sheetData>
  <sheetProtection/>
  <mergeCells count="26">
    <mergeCell ref="O7:O8"/>
    <mergeCell ref="P7:P8"/>
    <mergeCell ref="Q5:Q7"/>
    <mergeCell ref="D6:K6"/>
    <mergeCell ref="E7:E8"/>
    <mergeCell ref="G7:G8"/>
    <mergeCell ref="I7:I8"/>
    <mergeCell ref="J7:J8"/>
    <mergeCell ref="K7:K8"/>
    <mergeCell ref="L7:L9"/>
    <mergeCell ref="M7:M8"/>
    <mergeCell ref="N7:N8"/>
    <mergeCell ref="A7:A9"/>
    <mergeCell ref="B7:B9"/>
    <mergeCell ref="C7:C9"/>
    <mergeCell ref="D7:D8"/>
    <mergeCell ref="A2:H2"/>
    <mergeCell ref="I2:Q2"/>
    <mergeCell ref="A4:A6"/>
    <mergeCell ref="B4:B6"/>
    <mergeCell ref="C4:H4"/>
    <mergeCell ref="I4:Q4"/>
    <mergeCell ref="C5:C6"/>
    <mergeCell ref="D5:K5"/>
    <mergeCell ref="L5:L6"/>
    <mergeCell ref="M5:P6"/>
  </mergeCells>
  <printOptions horizontalCentered="1"/>
  <pageMargins left="1.1811023622047245" right="1.1811023622047245" top="1.5748031496062993" bottom="1.5748031496062993" header="0.5118110236220472" footer="0.9055118110236221"/>
  <pageSetup firstPageNumber="29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8.875" defaultRowHeight="16.5"/>
  <cols>
    <col min="1" max="1" width="19.625" style="21" customWidth="1"/>
    <col min="2" max="2" width="5.625" style="21" customWidth="1"/>
    <col min="3" max="3" width="9.625" style="21" customWidth="1"/>
    <col min="4" max="4" width="7.125" style="21" customWidth="1"/>
    <col min="5" max="5" width="9.625" style="21" customWidth="1"/>
    <col min="6" max="6" width="5.625" style="21" customWidth="1"/>
    <col min="7" max="7" width="9.125" style="21" customWidth="1"/>
    <col min="8" max="8" width="9.625" style="21" customWidth="1"/>
    <col min="9" max="9" width="6.625" style="21" customWidth="1"/>
    <col min="10" max="10" width="9.625" style="21" customWidth="1"/>
    <col min="11" max="11" width="10.625" style="21" customWidth="1"/>
    <col min="12" max="12" width="5.625" style="21" customWidth="1"/>
    <col min="13" max="13" width="9.625" style="21" customWidth="1"/>
    <col min="14" max="14" width="10.625" style="21" customWidth="1"/>
    <col min="15" max="15" width="8.625" style="21" customWidth="1"/>
    <col min="16" max="16" width="6.625" style="21" customWidth="1"/>
    <col min="17" max="17" width="7.625" style="21" customWidth="1"/>
    <col min="18" max="16384" width="8.875" style="21" customWidth="1"/>
  </cols>
  <sheetData>
    <row r="1" spans="1:17" s="7" customFormat="1" ht="18" customHeight="1">
      <c r="A1" s="23" t="s">
        <v>487</v>
      </c>
      <c r="B1" s="13"/>
      <c r="C1" s="13"/>
      <c r="P1" s="12"/>
      <c r="Q1" s="14" t="s">
        <v>488</v>
      </c>
    </row>
    <row r="2" spans="1:17" s="20" customFormat="1" ht="24.75" customHeight="1">
      <c r="A2" s="336" t="s">
        <v>540</v>
      </c>
      <c r="B2" s="337"/>
      <c r="C2" s="337"/>
      <c r="D2" s="337"/>
      <c r="E2" s="337"/>
      <c r="F2" s="337"/>
      <c r="G2" s="337"/>
      <c r="H2" s="337"/>
      <c r="I2" s="337" t="s">
        <v>538</v>
      </c>
      <c r="J2" s="337"/>
      <c r="K2" s="337"/>
      <c r="L2" s="337"/>
      <c r="M2" s="337"/>
      <c r="N2" s="337"/>
      <c r="O2" s="337"/>
      <c r="P2" s="337"/>
      <c r="Q2" s="337"/>
    </row>
    <row r="3" spans="2:17" s="7" customFormat="1" ht="15" customHeight="1" thickBot="1">
      <c r="B3" s="31"/>
      <c r="C3" s="31"/>
      <c r="D3" s="31"/>
      <c r="E3" s="31"/>
      <c r="F3" s="31"/>
      <c r="G3" s="31"/>
      <c r="H3" s="14"/>
      <c r="I3" s="31"/>
      <c r="J3" s="31"/>
      <c r="K3" s="13"/>
      <c r="L3" s="13"/>
      <c r="M3" s="13"/>
      <c r="N3" s="13"/>
      <c r="O3" s="13"/>
      <c r="Q3" s="29"/>
    </row>
    <row r="4" spans="1:17" s="7" customFormat="1" ht="18" customHeight="1">
      <c r="A4" s="462" t="s">
        <v>346</v>
      </c>
      <c r="B4" s="464" t="s">
        <v>534</v>
      </c>
      <c r="C4" s="465"/>
      <c r="D4" s="465"/>
      <c r="E4" s="465"/>
      <c r="F4" s="465"/>
      <c r="G4" s="465"/>
      <c r="H4" s="465"/>
      <c r="I4" s="465" t="s">
        <v>533</v>
      </c>
      <c r="J4" s="465"/>
      <c r="K4" s="465"/>
      <c r="L4" s="465"/>
      <c r="M4" s="465"/>
      <c r="N4" s="466"/>
      <c r="O4" s="467" t="s">
        <v>535</v>
      </c>
      <c r="P4" s="467" t="s">
        <v>536</v>
      </c>
      <c r="Q4" s="469" t="s">
        <v>537</v>
      </c>
    </row>
    <row r="5" spans="1:18" s="7" customFormat="1" ht="18" customHeight="1">
      <c r="A5" s="463"/>
      <c r="B5" s="471" t="s">
        <v>492</v>
      </c>
      <c r="C5" s="472"/>
      <c r="D5" s="472"/>
      <c r="E5" s="473"/>
      <c r="F5" s="477" t="s">
        <v>493</v>
      </c>
      <c r="G5" s="472"/>
      <c r="H5" s="473"/>
      <c r="I5" s="478" t="s">
        <v>494</v>
      </c>
      <c r="J5" s="472"/>
      <c r="K5" s="473"/>
      <c r="L5" s="477" t="s">
        <v>495</v>
      </c>
      <c r="M5" s="472"/>
      <c r="N5" s="473"/>
      <c r="O5" s="468"/>
      <c r="P5" s="468"/>
      <c r="Q5" s="470"/>
      <c r="R5" s="10"/>
    </row>
    <row r="6" spans="1:18" s="7" customFormat="1" ht="18" customHeight="1">
      <c r="A6" s="463"/>
      <c r="B6" s="474"/>
      <c r="C6" s="475"/>
      <c r="D6" s="475"/>
      <c r="E6" s="476"/>
      <c r="F6" s="470"/>
      <c r="G6" s="475"/>
      <c r="H6" s="476"/>
      <c r="I6" s="475"/>
      <c r="J6" s="475"/>
      <c r="K6" s="476"/>
      <c r="L6" s="470"/>
      <c r="M6" s="475"/>
      <c r="N6" s="476"/>
      <c r="O6" s="468"/>
      <c r="P6" s="468"/>
      <c r="Q6" s="470"/>
      <c r="R6" s="10"/>
    </row>
    <row r="7" spans="1:18" s="7" customFormat="1" ht="18" customHeight="1">
      <c r="A7" s="463" t="s">
        <v>510</v>
      </c>
      <c r="B7" s="480" t="s">
        <v>299</v>
      </c>
      <c r="C7" s="482" t="s">
        <v>496</v>
      </c>
      <c r="D7" s="484" t="s">
        <v>497</v>
      </c>
      <c r="E7" s="478" t="s">
        <v>498</v>
      </c>
      <c r="F7" s="484" t="s">
        <v>299</v>
      </c>
      <c r="G7" s="484" t="s">
        <v>496</v>
      </c>
      <c r="H7" s="485" t="s">
        <v>498</v>
      </c>
      <c r="I7" s="485" t="s">
        <v>299</v>
      </c>
      <c r="J7" s="477" t="s">
        <v>499</v>
      </c>
      <c r="K7" s="490" t="s">
        <v>302</v>
      </c>
      <c r="L7" s="490" t="s">
        <v>299</v>
      </c>
      <c r="M7" s="492" t="s">
        <v>499</v>
      </c>
      <c r="N7" s="490" t="s">
        <v>302</v>
      </c>
      <c r="O7" s="486" t="s">
        <v>500</v>
      </c>
      <c r="P7" s="486" t="s">
        <v>501</v>
      </c>
      <c r="Q7" s="488" t="s">
        <v>502</v>
      </c>
      <c r="R7" s="10"/>
    </row>
    <row r="8" spans="1:18" s="7" customFormat="1" ht="18" customHeight="1">
      <c r="A8" s="463"/>
      <c r="B8" s="481"/>
      <c r="C8" s="483"/>
      <c r="D8" s="468"/>
      <c r="E8" s="475"/>
      <c r="F8" s="468"/>
      <c r="G8" s="468"/>
      <c r="H8" s="476"/>
      <c r="I8" s="476"/>
      <c r="J8" s="470"/>
      <c r="K8" s="491"/>
      <c r="L8" s="491"/>
      <c r="M8" s="493"/>
      <c r="N8" s="491"/>
      <c r="O8" s="486"/>
      <c r="P8" s="486"/>
      <c r="Q8" s="488"/>
      <c r="R8" s="10"/>
    </row>
    <row r="9" spans="1:18" s="7" customFormat="1" ht="42" customHeight="1" thickBot="1">
      <c r="A9" s="479"/>
      <c r="B9" s="355" t="s">
        <v>503</v>
      </c>
      <c r="C9" s="356" t="s">
        <v>504</v>
      </c>
      <c r="D9" s="356" t="s">
        <v>505</v>
      </c>
      <c r="E9" s="356" t="s">
        <v>506</v>
      </c>
      <c r="F9" s="356" t="s">
        <v>503</v>
      </c>
      <c r="G9" s="356" t="s">
        <v>504</v>
      </c>
      <c r="H9" s="357" t="s">
        <v>507</v>
      </c>
      <c r="I9" s="358" t="s">
        <v>503</v>
      </c>
      <c r="J9" s="359" t="s">
        <v>508</v>
      </c>
      <c r="K9" s="356" t="s">
        <v>509</v>
      </c>
      <c r="L9" s="356" t="s">
        <v>503</v>
      </c>
      <c r="M9" s="358" t="s">
        <v>508</v>
      </c>
      <c r="N9" s="358" t="s">
        <v>509</v>
      </c>
      <c r="O9" s="487"/>
      <c r="P9" s="487"/>
      <c r="Q9" s="489"/>
      <c r="R9" s="10"/>
    </row>
    <row r="10" spans="1:18" s="7" customFormat="1" ht="19.5" customHeight="1">
      <c r="A10" s="360" t="s">
        <v>511</v>
      </c>
      <c r="B10" s="281">
        <v>447433</v>
      </c>
      <c r="C10" s="280">
        <v>444274</v>
      </c>
      <c r="D10" s="280">
        <v>2801</v>
      </c>
      <c r="E10" s="280">
        <v>358</v>
      </c>
      <c r="F10" s="280">
        <v>7485</v>
      </c>
      <c r="G10" s="280">
        <v>7425</v>
      </c>
      <c r="H10" s="280">
        <v>61</v>
      </c>
      <c r="I10" s="280">
        <v>58918</v>
      </c>
      <c r="J10" s="280">
        <v>21584</v>
      </c>
      <c r="K10" s="280">
        <v>37334</v>
      </c>
      <c r="L10" s="280">
        <v>168442</v>
      </c>
      <c r="M10" s="280">
        <v>54487</v>
      </c>
      <c r="N10" s="280">
        <v>113954</v>
      </c>
      <c r="O10" s="279">
        <v>0.667</v>
      </c>
      <c r="P10" s="279">
        <v>98.29</v>
      </c>
      <c r="Q10" s="279">
        <v>24.69</v>
      </c>
      <c r="R10" s="10"/>
    </row>
    <row r="11" spans="1:18" s="7" customFormat="1" ht="19.5" customHeight="1">
      <c r="A11" s="232" t="s">
        <v>512</v>
      </c>
      <c r="B11" s="66">
        <v>397297</v>
      </c>
      <c r="C11" s="30">
        <v>388424</v>
      </c>
      <c r="D11" s="248">
        <v>8872</v>
      </c>
      <c r="E11" s="248" t="s">
        <v>315</v>
      </c>
      <c r="F11" s="30">
        <v>7131</v>
      </c>
      <c r="G11" s="30">
        <v>7067</v>
      </c>
      <c r="H11" s="30">
        <v>64</v>
      </c>
      <c r="I11" s="30">
        <v>69658</v>
      </c>
      <c r="J11" s="30">
        <v>28826</v>
      </c>
      <c r="K11" s="30">
        <v>40831</v>
      </c>
      <c r="L11" s="30">
        <v>219990</v>
      </c>
      <c r="M11" s="30">
        <v>71057</v>
      </c>
      <c r="N11" s="30">
        <v>148933</v>
      </c>
      <c r="O11" s="58">
        <v>0.584</v>
      </c>
      <c r="P11" s="260">
        <v>99.45</v>
      </c>
      <c r="Q11" s="260">
        <v>31.7</v>
      </c>
      <c r="R11" s="10"/>
    </row>
    <row r="12" spans="1:18" s="7" customFormat="1" ht="19.5" customHeight="1">
      <c r="A12" s="232" t="s">
        <v>513</v>
      </c>
      <c r="B12" s="67">
        <v>377335</v>
      </c>
      <c r="C12" s="60">
        <v>377335</v>
      </c>
      <c r="D12" s="248" t="s">
        <v>315</v>
      </c>
      <c r="E12" s="248" t="s">
        <v>315</v>
      </c>
      <c r="F12" s="60">
        <v>8508</v>
      </c>
      <c r="G12" s="60">
        <v>8274</v>
      </c>
      <c r="H12" s="60">
        <v>233</v>
      </c>
      <c r="I12" s="60">
        <v>83302</v>
      </c>
      <c r="J12" s="60">
        <v>29385</v>
      </c>
      <c r="K12" s="60">
        <v>53918</v>
      </c>
      <c r="L12" s="60">
        <v>248821</v>
      </c>
      <c r="M12" s="60">
        <v>64084</v>
      </c>
      <c r="N12" s="60">
        <v>184737</v>
      </c>
      <c r="O12" s="260">
        <v>0.546</v>
      </c>
      <c r="P12" s="260">
        <v>100</v>
      </c>
      <c r="Q12" s="260">
        <v>34.66</v>
      </c>
      <c r="R12" s="10"/>
    </row>
    <row r="13" spans="1:18" s="7" customFormat="1" ht="19.5" customHeight="1">
      <c r="A13" s="232" t="s">
        <v>514</v>
      </c>
      <c r="B13" s="67">
        <v>352020.5</v>
      </c>
      <c r="C13" s="60">
        <v>352020.5</v>
      </c>
      <c r="D13" s="248" t="s">
        <v>315</v>
      </c>
      <c r="E13" s="248" t="s">
        <v>315</v>
      </c>
      <c r="F13" s="60">
        <v>7310.0960000000005</v>
      </c>
      <c r="G13" s="60">
        <v>7020.625999999999</v>
      </c>
      <c r="H13" s="60">
        <v>289.47</v>
      </c>
      <c r="I13" s="60">
        <v>65775.61</v>
      </c>
      <c r="J13" s="60">
        <v>25889.93</v>
      </c>
      <c r="K13" s="60">
        <v>39885.77</v>
      </c>
      <c r="L13" s="60">
        <v>195319.322</v>
      </c>
      <c r="M13" s="60">
        <v>37222.416999999994</v>
      </c>
      <c r="N13" s="60">
        <v>158096.90399999998</v>
      </c>
      <c r="O13" s="59">
        <v>0.497</v>
      </c>
      <c r="P13" s="261">
        <v>100</v>
      </c>
      <c r="Q13" s="260">
        <v>31.48</v>
      </c>
      <c r="R13" s="10"/>
    </row>
    <row r="14" spans="1:18" s="7" customFormat="1" ht="19.5" customHeight="1">
      <c r="A14" s="232" t="s">
        <v>515</v>
      </c>
      <c r="B14" s="67">
        <v>343507.26</v>
      </c>
      <c r="C14" s="60">
        <v>343507.26</v>
      </c>
      <c r="D14" s="248" t="s">
        <v>315</v>
      </c>
      <c r="E14" s="248" t="s">
        <v>315</v>
      </c>
      <c r="F14" s="60">
        <v>8550.96</v>
      </c>
      <c r="G14" s="60">
        <v>8293.41</v>
      </c>
      <c r="H14" s="60">
        <v>257.55</v>
      </c>
      <c r="I14" s="60">
        <v>71759.83299999998</v>
      </c>
      <c r="J14" s="60">
        <v>27848.354000000003</v>
      </c>
      <c r="K14" s="60">
        <v>43911.479000000014</v>
      </c>
      <c r="L14" s="60">
        <v>241164.859</v>
      </c>
      <c r="M14" s="60">
        <v>35542.742000000006</v>
      </c>
      <c r="N14" s="60">
        <v>205622.11699999997</v>
      </c>
      <c r="O14" s="59">
        <v>0.481</v>
      </c>
      <c r="P14" s="261">
        <v>100</v>
      </c>
      <c r="Q14" s="260">
        <v>36.27</v>
      </c>
      <c r="R14" s="10"/>
    </row>
    <row r="15" spans="1:18" s="7" customFormat="1" ht="19.5" customHeight="1">
      <c r="A15" s="361" t="s">
        <v>516</v>
      </c>
      <c r="B15" s="67">
        <v>333639.456</v>
      </c>
      <c r="C15" s="60">
        <v>333639.456</v>
      </c>
      <c r="D15" s="248" t="s">
        <v>315</v>
      </c>
      <c r="E15" s="248" t="s">
        <v>315</v>
      </c>
      <c r="F15" s="60">
        <v>16675.629999999997</v>
      </c>
      <c r="G15" s="60">
        <v>16037.725</v>
      </c>
      <c r="H15" s="60">
        <v>637.905</v>
      </c>
      <c r="I15" s="60">
        <v>77812.411</v>
      </c>
      <c r="J15" s="60">
        <v>28244.362</v>
      </c>
      <c r="K15" s="60">
        <v>49568.04899999999</v>
      </c>
      <c r="L15" s="60">
        <v>282223.759</v>
      </c>
      <c r="M15" s="60">
        <v>31140.544</v>
      </c>
      <c r="N15" s="60">
        <v>251083.21500000003</v>
      </c>
      <c r="O15" s="59">
        <v>0.461</v>
      </c>
      <c r="P15" s="261">
        <v>100</v>
      </c>
      <c r="Q15" s="260">
        <v>40.11</v>
      </c>
      <c r="R15" s="10"/>
    </row>
    <row r="16" spans="1:21" s="7" customFormat="1" ht="19.5" customHeight="1">
      <c r="A16" s="232" t="s">
        <v>517</v>
      </c>
      <c r="B16" s="66">
        <v>295485.49</v>
      </c>
      <c r="C16" s="30">
        <v>288042.3</v>
      </c>
      <c r="D16" s="30">
        <v>7443.19</v>
      </c>
      <c r="E16" s="248" t="s">
        <v>315</v>
      </c>
      <c r="F16" s="30">
        <v>7746.538</v>
      </c>
      <c r="G16" s="30">
        <v>7416.156</v>
      </c>
      <c r="H16" s="30">
        <v>330.382</v>
      </c>
      <c r="I16" s="30">
        <v>90435.11300000001</v>
      </c>
      <c r="J16" s="30">
        <v>29851.250000000004</v>
      </c>
      <c r="K16" s="30">
        <v>60583.992999999995</v>
      </c>
      <c r="L16" s="30">
        <v>277975.274</v>
      </c>
      <c r="M16" s="30">
        <v>30337.331000000002</v>
      </c>
      <c r="N16" s="30">
        <v>247637.943</v>
      </c>
      <c r="O16" s="260">
        <v>0.405</v>
      </c>
      <c r="P16" s="260">
        <v>100</v>
      </c>
      <c r="Q16" s="260">
        <v>41.384</v>
      </c>
      <c r="R16" s="10"/>
      <c r="S16" s="10"/>
      <c r="T16" s="10"/>
      <c r="U16" s="10"/>
    </row>
    <row r="17" spans="1:18" s="7" customFormat="1" ht="19.5" customHeight="1">
      <c r="A17" s="232" t="s">
        <v>518</v>
      </c>
      <c r="B17" s="67">
        <f>SUM(B18:B31)</f>
        <v>298916.315</v>
      </c>
      <c r="C17" s="60">
        <f>SUM(C18:C31)</f>
        <v>279059.455</v>
      </c>
      <c r="D17" s="60">
        <f>SUM(D18:D31)</f>
        <v>19856.86</v>
      </c>
      <c r="E17" s="248" t="s">
        <v>315</v>
      </c>
      <c r="F17" s="60">
        <f aca="true" t="shared" si="0" ref="F17:N17">SUM(F18:F31)</f>
        <v>6366.828000000001</v>
      </c>
      <c r="G17" s="60">
        <f t="shared" si="0"/>
        <v>6285.599000000001</v>
      </c>
      <c r="H17" s="60">
        <f t="shared" si="0"/>
        <v>81.229</v>
      </c>
      <c r="I17" s="60">
        <f t="shared" si="0"/>
        <v>107573.25400000002</v>
      </c>
      <c r="J17" s="60">
        <f t="shared" si="0"/>
        <v>29683.52</v>
      </c>
      <c r="K17" s="60">
        <f t="shared" si="0"/>
        <v>77889.73399999998</v>
      </c>
      <c r="L17" s="60">
        <f t="shared" si="0"/>
        <v>302003.64600000007</v>
      </c>
      <c r="M17" s="60">
        <f t="shared" si="0"/>
        <v>31119.161000000004</v>
      </c>
      <c r="N17" s="60">
        <f t="shared" si="0"/>
        <v>270884.485</v>
      </c>
      <c r="O17" s="59">
        <v>0.403</v>
      </c>
      <c r="P17" s="261">
        <v>100</v>
      </c>
      <c r="Q17" s="260">
        <v>42.247</v>
      </c>
      <c r="R17" s="10"/>
    </row>
    <row r="18" spans="1:30" s="7" customFormat="1" ht="48" customHeight="1">
      <c r="A18" s="232" t="s">
        <v>519</v>
      </c>
      <c r="B18" s="66">
        <v>19856.86</v>
      </c>
      <c r="C18" s="248" t="s">
        <v>315</v>
      </c>
      <c r="D18" s="30">
        <v>19856.86</v>
      </c>
      <c r="E18" s="248" t="s">
        <v>315</v>
      </c>
      <c r="F18" s="248">
        <v>68.14</v>
      </c>
      <c r="G18" s="248" t="s">
        <v>315</v>
      </c>
      <c r="H18" s="60">
        <v>68.14</v>
      </c>
      <c r="I18" s="248" t="s">
        <v>315</v>
      </c>
      <c r="J18" s="248" t="s">
        <v>315</v>
      </c>
      <c r="K18" s="248" t="s">
        <v>315</v>
      </c>
      <c r="L18" s="30">
        <v>6613.138</v>
      </c>
      <c r="M18" s="248" t="s">
        <v>315</v>
      </c>
      <c r="N18" s="30">
        <v>6613.138</v>
      </c>
      <c r="O18" s="364" t="s">
        <v>315</v>
      </c>
      <c r="P18" s="261">
        <v>100</v>
      </c>
      <c r="Q18" s="262">
        <v>24.919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18" s="7" customFormat="1" ht="19.5" customHeight="1">
      <c r="A19" s="362" t="s">
        <v>520</v>
      </c>
      <c r="B19" s="66">
        <v>51556.5</v>
      </c>
      <c r="C19" s="30">
        <v>51556.5</v>
      </c>
      <c r="D19" s="248" t="s">
        <v>315</v>
      </c>
      <c r="E19" s="248" t="s">
        <v>315</v>
      </c>
      <c r="F19" s="251">
        <v>1847.95</v>
      </c>
      <c r="G19" s="30">
        <v>1836.335</v>
      </c>
      <c r="H19" s="248">
        <v>11.615</v>
      </c>
      <c r="I19" s="30">
        <v>27090.672</v>
      </c>
      <c r="J19" s="30">
        <v>13099.646</v>
      </c>
      <c r="K19" s="30">
        <v>13991.026</v>
      </c>
      <c r="L19" s="30">
        <v>54799.991</v>
      </c>
      <c r="M19" s="30">
        <v>7613.793</v>
      </c>
      <c r="N19" s="30">
        <v>47186.198</v>
      </c>
      <c r="O19" s="260">
        <v>0.342</v>
      </c>
      <c r="P19" s="261">
        <v>100</v>
      </c>
      <c r="Q19" s="262">
        <v>40.504</v>
      </c>
      <c r="R19" s="10"/>
    </row>
    <row r="20" spans="1:18" s="7" customFormat="1" ht="19.5" customHeight="1">
      <c r="A20" s="362" t="s">
        <v>521</v>
      </c>
      <c r="B20" s="66">
        <v>54235.215</v>
      </c>
      <c r="C20" s="30">
        <v>54235.215</v>
      </c>
      <c r="D20" s="248" t="s">
        <v>315</v>
      </c>
      <c r="E20" s="248" t="s">
        <v>315</v>
      </c>
      <c r="F20" s="251">
        <v>876.854</v>
      </c>
      <c r="G20" s="30">
        <v>876.854</v>
      </c>
      <c r="H20" s="248" t="s">
        <v>315</v>
      </c>
      <c r="I20" s="30">
        <v>20183.602</v>
      </c>
      <c r="J20" s="65">
        <v>3288.02</v>
      </c>
      <c r="K20" s="30">
        <v>16895.582</v>
      </c>
      <c r="L20" s="30">
        <v>61910.298</v>
      </c>
      <c r="M20" s="30">
        <v>4021.155</v>
      </c>
      <c r="N20" s="30">
        <v>57889.143</v>
      </c>
      <c r="O20" s="260">
        <v>0.396</v>
      </c>
      <c r="P20" s="261">
        <v>100</v>
      </c>
      <c r="Q20" s="262">
        <v>45.122</v>
      </c>
      <c r="R20" s="10"/>
    </row>
    <row r="21" spans="1:18" s="7" customFormat="1" ht="19.5" customHeight="1">
      <c r="A21" s="362" t="s">
        <v>522</v>
      </c>
      <c r="B21" s="66">
        <v>35714.72</v>
      </c>
      <c r="C21" s="30">
        <v>35714.72</v>
      </c>
      <c r="D21" s="248" t="s">
        <v>315</v>
      </c>
      <c r="E21" s="248" t="s">
        <v>315</v>
      </c>
      <c r="F21" s="251">
        <v>289.94</v>
      </c>
      <c r="G21" s="30">
        <v>289.1</v>
      </c>
      <c r="H21" s="30">
        <v>0.84</v>
      </c>
      <c r="I21" s="30">
        <v>12714</v>
      </c>
      <c r="J21" s="65">
        <v>1851</v>
      </c>
      <c r="K21" s="30">
        <v>10863</v>
      </c>
      <c r="L21" s="30">
        <v>35803.456</v>
      </c>
      <c r="M21" s="30">
        <v>3018.55</v>
      </c>
      <c r="N21" s="30">
        <v>32784.906</v>
      </c>
      <c r="O21" s="260">
        <v>0.467</v>
      </c>
      <c r="P21" s="261">
        <v>100</v>
      </c>
      <c r="Q21" s="262">
        <v>42.36</v>
      </c>
      <c r="R21" s="10"/>
    </row>
    <row r="22" spans="1:18" s="7" customFormat="1" ht="19.5" customHeight="1">
      <c r="A22" s="362" t="s">
        <v>523</v>
      </c>
      <c r="B22" s="66">
        <v>26675.13</v>
      </c>
      <c r="C22" s="30">
        <v>26675.13</v>
      </c>
      <c r="D22" s="248" t="s">
        <v>315</v>
      </c>
      <c r="E22" s="248" t="s">
        <v>315</v>
      </c>
      <c r="F22" s="251">
        <v>520.06</v>
      </c>
      <c r="G22" s="30">
        <v>520.06</v>
      </c>
      <c r="H22" s="248" t="s">
        <v>315</v>
      </c>
      <c r="I22" s="30">
        <v>9752.79</v>
      </c>
      <c r="J22" s="30">
        <v>1746.92</v>
      </c>
      <c r="K22" s="30">
        <v>8005.87</v>
      </c>
      <c r="L22" s="30">
        <v>22724.696</v>
      </c>
      <c r="M22" s="30">
        <v>2229.735</v>
      </c>
      <c r="N22" s="30">
        <v>20494.961</v>
      </c>
      <c r="O22" s="260">
        <v>0.409</v>
      </c>
      <c r="P22" s="261">
        <v>100</v>
      </c>
      <c r="Q22" s="262">
        <v>38.082</v>
      </c>
      <c r="R22" s="10"/>
    </row>
    <row r="23" spans="1:21" s="7" customFormat="1" ht="19.5" customHeight="1">
      <c r="A23" s="362" t="s">
        <v>524</v>
      </c>
      <c r="B23" s="66">
        <v>18971.56</v>
      </c>
      <c r="C23" s="30">
        <v>18971.56</v>
      </c>
      <c r="D23" s="248" t="s">
        <v>315</v>
      </c>
      <c r="E23" s="248" t="s">
        <v>315</v>
      </c>
      <c r="F23" s="248">
        <v>358.3</v>
      </c>
      <c r="G23" s="248">
        <v>358.3</v>
      </c>
      <c r="H23" s="248" t="s">
        <v>315</v>
      </c>
      <c r="I23" s="30">
        <v>7229.6</v>
      </c>
      <c r="J23" s="30">
        <v>1566.79</v>
      </c>
      <c r="K23" s="30">
        <v>5662.81</v>
      </c>
      <c r="L23" s="30">
        <v>22582.144</v>
      </c>
      <c r="M23" s="30">
        <v>2316.433</v>
      </c>
      <c r="N23" s="30">
        <v>20265.711</v>
      </c>
      <c r="O23" s="260">
        <v>0.338</v>
      </c>
      <c r="P23" s="261">
        <v>100</v>
      </c>
      <c r="Q23" s="262">
        <v>45.953</v>
      </c>
      <c r="R23" s="10"/>
      <c r="U23" s="10"/>
    </row>
    <row r="24" spans="1:18" s="7" customFormat="1" ht="19.5" customHeight="1">
      <c r="A24" s="362" t="s">
        <v>525</v>
      </c>
      <c r="B24" s="66">
        <v>13077.75</v>
      </c>
      <c r="C24" s="30">
        <v>13077.75</v>
      </c>
      <c r="D24" s="248" t="s">
        <v>315</v>
      </c>
      <c r="E24" s="248" t="s">
        <v>315</v>
      </c>
      <c r="F24" s="251">
        <v>225.778</v>
      </c>
      <c r="G24" s="30">
        <v>225.778</v>
      </c>
      <c r="H24" s="248" t="s">
        <v>315</v>
      </c>
      <c r="I24" s="30">
        <v>4291.18</v>
      </c>
      <c r="J24" s="30">
        <v>1259.34</v>
      </c>
      <c r="K24" s="248">
        <v>3031.84</v>
      </c>
      <c r="L24" s="30">
        <v>13913.052</v>
      </c>
      <c r="M24" s="30">
        <v>1699.225</v>
      </c>
      <c r="N24" s="30">
        <v>12213.827</v>
      </c>
      <c r="O24" s="260">
        <v>0.389</v>
      </c>
      <c r="P24" s="261">
        <v>100</v>
      </c>
      <c r="Q24" s="262">
        <v>44.157999999999994</v>
      </c>
      <c r="R24" s="10"/>
    </row>
    <row r="25" spans="1:18" s="7" customFormat="1" ht="19.5" customHeight="1">
      <c r="A25" s="362" t="s">
        <v>526</v>
      </c>
      <c r="B25" s="66">
        <v>18601.64</v>
      </c>
      <c r="C25" s="30">
        <v>18601.64</v>
      </c>
      <c r="D25" s="248" t="s">
        <v>315</v>
      </c>
      <c r="E25" s="248" t="s">
        <v>315</v>
      </c>
      <c r="F25" s="251">
        <v>629.932</v>
      </c>
      <c r="G25" s="30">
        <v>629.932</v>
      </c>
      <c r="H25" s="248" t="s">
        <v>315</v>
      </c>
      <c r="I25" s="30">
        <v>8347.53</v>
      </c>
      <c r="J25" s="30">
        <v>1138.8</v>
      </c>
      <c r="K25" s="30">
        <v>7208.73</v>
      </c>
      <c r="L25" s="30">
        <v>21264.635</v>
      </c>
      <c r="M25" s="30">
        <v>3641.735</v>
      </c>
      <c r="N25" s="30">
        <v>17622.9</v>
      </c>
      <c r="O25" s="260">
        <v>0.35</v>
      </c>
      <c r="P25" s="261">
        <v>100</v>
      </c>
      <c r="Q25" s="262">
        <v>43.536</v>
      </c>
      <c r="R25" s="10"/>
    </row>
    <row r="26" spans="1:18" s="7" customFormat="1" ht="19.5" customHeight="1">
      <c r="A26" s="362" t="s">
        <v>527</v>
      </c>
      <c r="B26" s="66">
        <v>11612.52</v>
      </c>
      <c r="C26" s="30">
        <v>11612.52</v>
      </c>
      <c r="D26" s="248" t="s">
        <v>315</v>
      </c>
      <c r="E26" s="248" t="s">
        <v>315</v>
      </c>
      <c r="F26" s="251">
        <v>311.1</v>
      </c>
      <c r="G26" s="248">
        <v>311.1</v>
      </c>
      <c r="H26" s="248" t="s">
        <v>315</v>
      </c>
      <c r="I26" s="30">
        <v>2798.19</v>
      </c>
      <c r="J26" s="30">
        <v>747.5</v>
      </c>
      <c r="K26" s="30">
        <v>2050.69</v>
      </c>
      <c r="L26" s="30">
        <v>13810.529</v>
      </c>
      <c r="M26" s="30">
        <v>1287.585</v>
      </c>
      <c r="N26" s="30">
        <v>12522.944</v>
      </c>
      <c r="O26" s="260">
        <v>0.385</v>
      </c>
      <c r="P26" s="261">
        <v>100</v>
      </c>
      <c r="Q26" s="262">
        <v>48.403</v>
      </c>
      <c r="R26" s="10"/>
    </row>
    <row r="27" spans="1:18" s="7" customFormat="1" ht="19.5" customHeight="1">
      <c r="A27" s="362" t="s">
        <v>528</v>
      </c>
      <c r="B27" s="66">
        <v>20681.39</v>
      </c>
      <c r="C27" s="30">
        <v>20681.39</v>
      </c>
      <c r="D27" s="248" t="s">
        <v>315</v>
      </c>
      <c r="E27" s="248" t="s">
        <v>315</v>
      </c>
      <c r="F27" s="251">
        <v>705.66</v>
      </c>
      <c r="G27" s="30">
        <v>705.66</v>
      </c>
      <c r="H27" s="248" t="s">
        <v>315</v>
      </c>
      <c r="I27" s="30">
        <v>8432.19</v>
      </c>
      <c r="J27" s="30">
        <v>2637.53</v>
      </c>
      <c r="K27" s="30">
        <v>5794.66</v>
      </c>
      <c r="L27" s="30">
        <v>23730.021</v>
      </c>
      <c r="M27" s="30">
        <v>2571.31</v>
      </c>
      <c r="N27" s="30">
        <v>21158.711</v>
      </c>
      <c r="O27" s="260">
        <v>0.407</v>
      </c>
      <c r="P27" s="261">
        <v>100</v>
      </c>
      <c r="Q27" s="262">
        <v>44.314</v>
      </c>
      <c r="R27" s="10"/>
    </row>
    <row r="28" spans="1:18" s="7" customFormat="1" ht="19.5" customHeight="1">
      <c r="A28" s="362" t="s">
        <v>529</v>
      </c>
      <c r="B28" s="66">
        <v>14677.78</v>
      </c>
      <c r="C28" s="30">
        <v>14677.78</v>
      </c>
      <c r="D28" s="248" t="s">
        <v>315</v>
      </c>
      <c r="E28" s="248" t="s">
        <v>315</v>
      </c>
      <c r="F28" s="251">
        <v>259.384</v>
      </c>
      <c r="G28" s="30">
        <v>258.75</v>
      </c>
      <c r="H28" s="30">
        <v>0.634</v>
      </c>
      <c r="I28" s="30">
        <v>5200.1</v>
      </c>
      <c r="J28" s="30">
        <v>1660.1</v>
      </c>
      <c r="K28" s="30">
        <v>3540</v>
      </c>
      <c r="L28" s="30">
        <v>15382.688</v>
      </c>
      <c r="M28" s="30">
        <v>1264.74</v>
      </c>
      <c r="N28" s="30">
        <v>14117.948</v>
      </c>
      <c r="O28" s="260">
        <v>0.349</v>
      </c>
      <c r="P28" s="261">
        <v>100</v>
      </c>
      <c r="Q28" s="262">
        <v>43.307</v>
      </c>
      <c r="R28" s="10"/>
    </row>
    <row r="29" spans="1:18" s="7" customFormat="1" ht="19.5" customHeight="1">
      <c r="A29" s="362" t="s">
        <v>530</v>
      </c>
      <c r="B29" s="66">
        <v>6143.32</v>
      </c>
      <c r="C29" s="30">
        <v>6143.32</v>
      </c>
      <c r="D29" s="248" t="s">
        <v>315</v>
      </c>
      <c r="E29" s="248" t="s">
        <v>315</v>
      </c>
      <c r="F29" s="251">
        <v>30.59</v>
      </c>
      <c r="G29" s="30">
        <v>30.59</v>
      </c>
      <c r="H29" s="248" t="s">
        <v>315</v>
      </c>
      <c r="I29" s="30">
        <v>782.2</v>
      </c>
      <c r="J29" s="30">
        <v>76.3</v>
      </c>
      <c r="K29" s="30">
        <v>705.9</v>
      </c>
      <c r="L29" s="30">
        <v>1904.098</v>
      </c>
      <c r="M29" s="30">
        <v>587.955</v>
      </c>
      <c r="N29" s="30">
        <v>1316.143</v>
      </c>
      <c r="O29" s="260">
        <v>0.346</v>
      </c>
      <c r="P29" s="261">
        <v>100</v>
      </c>
      <c r="Q29" s="262">
        <v>21.490000000000002</v>
      </c>
      <c r="R29" s="10"/>
    </row>
    <row r="30" spans="1:18" s="7" customFormat="1" ht="19.5" customHeight="1">
      <c r="A30" s="362" t="s">
        <v>531</v>
      </c>
      <c r="B30" s="66">
        <v>5570.12</v>
      </c>
      <c r="C30" s="30">
        <v>5570.12</v>
      </c>
      <c r="D30" s="248" t="s">
        <v>315</v>
      </c>
      <c r="E30" s="248" t="s">
        <v>315</v>
      </c>
      <c r="F30" s="251">
        <v>218.51</v>
      </c>
      <c r="G30" s="30">
        <v>218.51</v>
      </c>
      <c r="H30" s="248" t="s">
        <v>315</v>
      </c>
      <c r="I30" s="30">
        <v>628.98</v>
      </c>
      <c r="J30" s="30">
        <v>499.58</v>
      </c>
      <c r="K30" s="30">
        <v>129.4</v>
      </c>
      <c r="L30" s="30">
        <v>6558.663</v>
      </c>
      <c r="M30" s="30">
        <v>580.235</v>
      </c>
      <c r="N30" s="30">
        <v>5978.428</v>
      </c>
      <c r="O30" s="260">
        <v>0.245</v>
      </c>
      <c r="P30" s="261">
        <v>100</v>
      </c>
      <c r="Q30" s="262">
        <v>50.544</v>
      </c>
      <c r="R30" s="10"/>
    </row>
    <row r="31" spans="1:18" s="7" customFormat="1" ht="19.5" customHeight="1" thickBot="1">
      <c r="A31" s="363" t="s">
        <v>532</v>
      </c>
      <c r="B31" s="68">
        <v>1541.81</v>
      </c>
      <c r="C31" s="64">
        <v>1541.81</v>
      </c>
      <c r="D31" s="253" t="s">
        <v>315</v>
      </c>
      <c r="E31" s="253" t="s">
        <v>315</v>
      </c>
      <c r="F31" s="252">
        <v>24.63</v>
      </c>
      <c r="G31" s="252">
        <v>24.63</v>
      </c>
      <c r="H31" s="253" t="s">
        <v>315</v>
      </c>
      <c r="I31" s="64">
        <v>122.22</v>
      </c>
      <c r="J31" s="64">
        <v>111.994</v>
      </c>
      <c r="K31" s="64">
        <v>10.226</v>
      </c>
      <c r="L31" s="64">
        <v>1006.237</v>
      </c>
      <c r="M31" s="64">
        <v>286.71</v>
      </c>
      <c r="N31" s="253">
        <v>719.527</v>
      </c>
      <c r="O31" s="263">
        <v>0.396</v>
      </c>
      <c r="P31" s="264">
        <v>100</v>
      </c>
      <c r="Q31" s="265">
        <v>37.339</v>
      </c>
      <c r="R31" s="10"/>
    </row>
  </sheetData>
  <sheetProtection/>
  <mergeCells count="29">
    <mergeCell ref="O7:O9"/>
    <mergeCell ref="P7:P9"/>
    <mergeCell ref="Q7:Q9"/>
    <mergeCell ref="I7:I8"/>
    <mergeCell ref="J7:J8"/>
    <mergeCell ref="K7:K8"/>
    <mergeCell ref="L7:L8"/>
    <mergeCell ref="M7:M8"/>
    <mergeCell ref="N7:N8"/>
    <mergeCell ref="I5:K6"/>
    <mergeCell ref="L5:N6"/>
    <mergeCell ref="A7:A9"/>
    <mergeCell ref="B7:B8"/>
    <mergeCell ref="C7:C8"/>
    <mergeCell ref="D7:D8"/>
    <mergeCell ref="E7:E8"/>
    <mergeCell ref="F7:F8"/>
    <mergeCell ref="G7:G8"/>
    <mergeCell ref="H7:H8"/>
    <mergeCell ref="A2:H2"/>
    <mergeCell ref="I2:Q2"/>
    <mergeCell ref="A4:A6"/>
    <mergeCell ref="B4:H4"/>
    <mergeCell ref="I4:N4"/>
    <mergeCell ref="O4:O6"/>
    <mergeCell ref="P4:P6"/>
    <mergeCell ref="Q4:Q6"/>
    <mergeCell ref="B5:E6"/>
    <mergeCell ref="F5:H6"/>
  </mergeCells>
  <printOptions horizontalCentered="1"/>
  <pageMargins left="1.141732283464567" right="1.141732283464567" top="1.5748031496062993" bottom="1.5748031496062993" header="0.5118110236220472" footer="0.9055118110236221"/>
  <pageSetup firstPageNumber="29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6.875" style="39" customWidth="1"/>
    <col min="2" max="2" width="5.625" style="39" customWidth="1"/>
    <col min="3" max="3" width="8.125" style="39" customWidth="1"/>
    <col min="4" max="4" width="8.625" style="39" customWidth="1"/>
    <col min="5" max="5" width="10.125" style="39" customWidth="1"/>
    <col min="6" max="6" width="6.125" style="39" customWidth="1"/>
    <col min="7" max="7" width="20.625" style="39" customWidth="1"/>
    <col min="8" max="8" width="11.125" style="40" customWidth="1"/>
    <col min="9" max="9" width="11.125" style="39" customWidth="1"/>
    <col min="10" max="10" width="10.625" style="39" customWidth="1"/>
    <col min="11" max="14" width="7.125" style="39" customWidth="1"/>
    <col min="15" max="15" width="13.625" style="39" customWidth="1"/>
    <col min="16" max="16384" width="9.00390625" style="39" customWidth="1"/>
  </cols>
  <sheetData>
    <row r="1" spans="1:15" s="2" customFormat="1" ht="18" customHeight="1">
      <c r="A1" s="24" t="s">
        <v>303</v>
      </c>
      <c r="H1" s="6"/>
      <c r="O1" s="3" t="s">
        <v>304</v>
      </c>
    </row>
    <row r="2" spans="1:15" s="4" customFormat="1" ht="24.75" customHeight="1">
      <c r="A2" s="524" t="s">
        <v>251</v>
      </c>
      <c r="B2" s="525"/>
      <c r="C2" s="525"/>
      <c r="D2" s="525"/>
      <c r="E2" s="525"/>
      <c r="F2" s="525"/>
      <c r="G2" s="525"/>
      <c r="H2" s="525" t="s">
        <v>252</v>
      </c>
      <c r="I2" s="525"/>
      <c r="J2" s="525"/>
      <c r="K2" s="525"/>
      <c r="L2" s="525"/>
      <c r="M2" s="525"/>
      <c r="N2" s="525"/>
      <c r="O2" s="525"/>
    </row>
    <row r="3" spans="1:15" s="46" customFormat="1" ht="13.5" customHeight="1" thickBot="1">
      <c r="A3" s="47"/>
      <c r="B3" s="47"/>
      <c r="C3" s="47"/>
      <c r="D3" s="47"/>
      <c r="E3" s="47"/>
      <c r="F3" s="47"/>
      <c r="G3" s="48" t="s">
        <v>309</v>
      </c>
      <c r="H3" s="140"/>
      <c r="N3" s="50"/>
      <c r="O3" s="50" t="s">
        <v>313</v>
      </c>
    </row>
    <row r="4" spans="1:15" s="26" customFormat="1" ht="12.75" customHeight="1">
      <c r="A4" s="494" t="s">
        <v>342</v>
      </c>
      <c r="B4" s="496" t="s">
        <v>229</v>
      </c>
      <c r="C4" s="497"/>
      <c r="D4" s="497"/>
      <c r="E4" s="497"/>
      <c r="F4" s="497"/>
      <c r="G4" s="497"/>
      <c r="H4" s="497" t="s">
        <v>230</v>
      </c>
      <c r="I4" s="497"/>
      <c r="J4" s="507"/>
      <c r="K4" s="505" t="s">
        <v>231</v>
      </c>
      <c r="L4" s="506"/>
      <c r="M4" s="506"/>
      <c r="N4" s="506"/>
      <c r="O4" s="506"/>
    </row>
    <row r="5" spans="1:15" s="26" customFormat="1" ht="16.5" customHeight="1">
      <c r="A5" s="495"/>
      <c r="B5" s="515" t="s">
        <v>232</v>
      </c>
      <c r="C5" s="500" t="s">
        <v>233</v>
      </c>
      <c r="D5" s="501"/>
      <c r="E5" s="511"/>
      <c r="F5" s="500" t="s">
        <v>307</v>
      </c>
      <c r="G5" s="501"/>
      <c r="H5" s="512" t="s">
        <v>308</v>
      </c>
      <c r="I5" s="501"/>
      <c r="J5" s="511"/>
      <c r="K5" s="513" t="s">
        <v>232</v>
      </c>
      <c r="L5" s="508" t="s">
        <v>234</v>
      </c>
      <c r="M5" s="509"/>
      <c r="N5" s="510"/>
      <c r="O5" s="527" t="s">
        <v>311</v>
      </c>
    </row>
    <row r="6" spans="1:15" s="25" customFormat="1" ht="16.5" customHeight="1">
      <c r="A6" s="495"/>
      <c r="B6" s="516"/>
      <c r="C6" s="502" t="s">
        <v>235</v>
      </c>
      <c r="D6" s="503"/>
      <c r="E6" s="504"/>
      <c r="F6" s="145"/>
      <c r="G6" s="142" t="s">
        <v>236</v>
      </c>
      <c r="H6" s="145"/>
      <c r="I6" s="145"/>
      <c r="J6" s="154"/>
      <c r="K6" s="514"/>
      <c r="L6" s="502" t="s">
        <v>237</v>
      </c>
      <c r="M6" s="503"/>
      <c r="N6" s="504"/>
      <c r="O6" s="529"/>
    </row>
    <row r="7" spans="1:15" s="26" customFormat="1" ht="23.25" customHeight="1">
      <c r="A7" s="517" t="s">
        <v>341</v>
      </c>
      <c r="B7" s="498" t="s">
        <v>314</v>
      </c>
      <c r="C7" s="153" t="s">
        <v>305</v>
      </c>
      <c r="D7" s="155" t="s">
        <v>306</v>
      </c>
      <c r="E7" s="155" t="s">
        <v>238</v>
      </c>
      <c r="F7" s="155" t="s">
        <v>239</v>
      </c>
      <c r="G7" s="153" t="s">
        <v>253</v>
      </c>
      <c r="H7" s="155" t="s">
        <v>240</v>
      </c>
      <c r="I7" s="153" t="s">
        <v>310</v>
      </c>
      <c r="J7" s="153" t="s">
        <v>221</v>
      </c>
      <c r="K7" s="519" t="s">
        <v>314</v>
      </c>
      <c r="L7" s="158" t="s">
        <v>241</v>
      </c>
      <c r="M7" s="158" t="s">
        <v>242</v>
      </c>
      <c r="N7" s="158" t="s">
        <v>243</v>
      </c>
      <c r="O7" s="376" t="s">
        <v>312</v>
      </c>
    </row>
    <row r="8" spans="1:15" s="26" customFormat="1" ht="45.75" customHeight="1" thickBot="1">
      <c r="A8" s="518"/>
      <c r="B8" s="499"/>
      <c r="C8" s="269" t="s">
        <v>0</v>
      </c>
      <c r="D8" s="268" t="s">
        <v>316</v>
      </c>
      <c r="E8" s="268" t="s">
        <v>1</v>
      </c>
      <c r="F8" s="268" t="s">
        <v>2</v>
      </c>
      <c r="G8" s="269" t="s">
        <v>3</v>
      </c>
      <c r="H8" s="268" t="s">
        <v>4</v>
      </c>
      <c r="I8" s="269" t="s">
        <v>5</v>
      </c>
      <c r="J8" s="269" t="s">
        <v>6</v>
      </c>
      <c r="K8" s="520"/>
      <c r="L8" s="269" t="s">
        <v>7</v>
      </c>
      <c r="M8" s="269" t="s">
        <v>8</v>
      </c>
      <c r="N8" s="269" t="s">
        <v>9</v>
      </c>
      <c r="O8" s="522"/>
    </row>
    <row r="9" spans="1:16" s="26" customFormat="1" ht="12.75" customHeight="1">
      <c r="A9" s="149" t="s">
        <v>222</v>
      </c>
      <c r="B9" s="94" t="s">
        <v>315</v>
      </c>
      <c r="C9" s="95" t="s">
        <v>315</v>
      </c>
      <c r="D9" s="95" t="s">
        <v>315</v>
      </c>
      <c r="E9" s="95" t="s">
        <v>315</v>
      </c>
      <c r="F9" s="95" t="s">
        <v>315</v>
      </c>
      <c r="G9" s="95" t="s">
        <v>315</v>
      </c>
      <c r="H9" s="95" t="s">
        <v>315</v>
      </c>
      <c r="I9" s="95" t="s">
        <v>315</v>
      </c>
      <c r="J9" s="95" t="s">
        <v>315</v>
      </c>
      <c r="K9" s="95" t="s">
        <v>315</v>
      </c>
      <c r="L9" s="95" t="s">
        <v>315</v>
      </c>
      <c r="M9" s="95" t="s">
        <v>315</v>
      </c>
      <c r="N9" s="95" t="s">
        <v>315</v>
      </c>
      <c r="O9" s="95" t="s">
        <v>315</v>
      </c>
      <c r="P9" s="25"/>
    </row>
    <row r="10" spans="1:16" s="26" customFormat="1" ht="12.75" customHeight="1">
      <c r="A10" s="149" t="s">
        <v>223</v>
      </c>
      <c r="B10" s="94">
        <v>143</v>
      </c>
      <c r="C10" s="95">
        <v>43</v>
      </c>
      <c r="D10" s="95" t="s">
        <v>315</v>
      </c>
      <c r="E10" s="95">
        <v>100</v>
      </c>
      <c r="F10" s="95" t="s">
        <v>315</v>
      </c>
      <c r="G10" s="95" t="s">
        <v>315</v>
      </c>
      <c r="H10" s="95" t="s">
        <v>315</v>
      </c>
      <c r="I10" s="95">
        <v>43</v>
      </c>
      <c r="J10" s="95">
        <v>100</v>
      </c>
      <c r="K10" s="95">
        <v>143</v>
      </c>
      <c r="L10" s="95" t="s">
        <v>315</v>
      </c>
      <c r="M10" s="95" t="s">
        <v>315</v>
      </c>
      <c r="N10" s="95">
        <v>100</v>
      </c>
      <c r="O10" s="95">
        <v>43</v>
      </c>
      <c r="P10" s="25"/>
    </row>
    <row r="11" spans="1:16" s="26" customFormat="1" ht="12.75" customHeight="1">
      <c r="A11" s="149" t="s">
        <v>224</v>
      </c>
      <c r="B11" s="94">
        <v>199</v>
      </c>
      <c r="C11" s="95">
        <v>24</v>
      </c>
      <c r="D11" s="95" t="s">
        <v>315</v>
      </c>
      <c r="E11" s="95">
        <v>175</v>
      </c>
      <c r="F11" s="95" t="s">
        <v>315</v>
      </c>
      <c r="G11" s="95" t="s">
        <v>315</v>
      </c>
      <c r="H11" s="95" t="s">
        <v>315</v>
      </c>
      <c r="I11" s="95">
        <v>24</v>
      </c>
      <c r="J11" s="95">
        <v>175</v>
      </c>
      <c r="K11" s="95">
        <v>199</v>
      </c>
      <c r="L11" s="95" t="s">
        <v>315</v>
      </c>
      <c r="M11" s="95" t="s">
        <v>315</v>
      </c>
      <c r="N11" s="95">
        <v>175</v>
      </c>
      <c r="O11" s="95">
        <v>24</v>
      </c>
      <c r="P11" s="25"/>
    </row>
    <row r="12" spans="1:16" s="26" customFormat="1" ht="12.75" customHeight="1">
      <c r="A12" s="149" t="s">
        <v>225</v>
      </c>
      <c r="B12" s="94">
        <v>80</v>
      </c>
      <c r="C12" s="95" t="s">
        <v>315</v>
      </c>
      <c r="D12" s="95" t="s">
        <v>315</v>
      </c>
      <c r="E12" s="95">
        <v>80</v>
      </c>
      <c r="F12" s="95" t="s">
        <v>315</v>
      </c>
      <c r="G12" s="95" t="s">
        <v>315</v>
      </c>
      <c r="H12" s="95" t="s">
        <v>315</v>
      </c>
      <c r="I12" s="95" t="s">
        <v>315</v>
      </c>
      <c r="J12" s="95">
        <v>80</v>
      </c>
      <c r="K12" s="95">
        <v>80</v>
      </c>
      <c r="L12" s="95" t="s">
        <v>315</v>
      </c>
      <c r="M12" s="95" t="s">
        <v>315</v>
      </c>
      <c r="N12" s="95">
        <v>80</v>
      </c>
      <c r="O12" s="95" t="s">
        <v>315</v>
      </c>
      <c r="P12" s="25"/>
    </row>
    <row r="13" spans="1:16" s="26" customFormat="1" ht="12.75" customHeight="1">
      <c r="A13" s="149" t="s">
        <v>226</v>
      </c>
      <c r="B13" s="94" t="s">
        <v>315</v>
      </c>
      <c r="C13" s="95" t="s">
        <v>315</v>
      </c>
      <c r="D13" s="95" t="s">
        <v>315</v>
      </c>
      <c r="E13" s="95" t="s">
        <v>315</v>
      </c>
      <c r="F13" s="95" t="s">
        <v>315</v>
      </c>
      <c r="G13" s="95" t="s">
        <v>315</v>
      </c>
      <c r="H13" s="95" t="s">
        <v>315</v>
      </c>
      <c r="I13" s="95" t="s">
        <v>315</v>
      </c>
      <c r="J13" s="95" t="s">
        <v>315</v>
      </c>
      <c r="K13" s="95" t="s">
        <v>315</v>
      </c>
      <c r="L13" s="95" t="s">
        <v>315</v>
      </c>
      <c r="M13" s="95" t="s">
        <v>315</v>
      </c>
      <c r="N13" s="95" t="s">
        <v>315</v>
      </c>
      <c r="O13" s="95" t="s">
        <v>315</v>
      </c>
      <c r="P13" s="25"/>
    </row>
    <row r="14" spans="1:16" s="26" customFormat="1" ht="12.75" customHeight="1">
      <c r="A14" s="149" t="s">
        <v>227</v>
      </c>
      <c r="B14" s="94">
        <v>18</v>
      </c>
      <c r="C14" s="95" t="s">
        <v>315</v>
      </c>
      <c r="D14" s="95" t="s">
        <v>315</v>
      </c>
      <c r="E14" s="95">
        <v>18</v>
      </c>
      <c r="F14" s="95" t="s">
        <v>315</v>
      </c>
      <c r="G14" s="95" t="s">
        <v>315</v>
      </c>
      <c r="H14" s="95" t="s">
        <v>315</v>
      </c>
      <c r="I14" s="95" t="s">
        <v>315</v>
      </c>
      <c r="J14" s="95">
        <v>18</v>
      </c>
      <c r="K14" s="95" t="s">
        <v>315</v>
      </c>
      <c r="L14" s="95" t="s">
        <v>315</v>
      </c>
      <c r="M14" s="95" t="s">
        <v>315</v>
      </c>
      <c r="N14" s="95" t="s">
        <v>315</v>
      </c>
      <c r="O14" s="95" t="s">
        <v>315</v>
      </c>
      <c r="P14" s="25"/>
    </row>
    <row r="15" spans="1:16" s="26" customFormat="1" ht="12.75" customHeight="1">
      <c r="A15" s="149" t="s">
        <v>228</v>
      </c>
      <c r="B15" s="94">
        <f>SUM(C15:E15)</f>
        <v>2091.69</v>
      </c>
      <c r="C15" s="95" t="s">
        <v>315</v>
      </c>
      <c r="D15" s="95" t="s">
        <v>315</v>
      </c>
      <c r="E15" s="95">
        <v>2091.69</v>
      </c>
      <c r="F15" s="95" t="s">
        <v>315</v>
      </c>
      <c r="G15" s="95">
        <v>2091.69</v>
      </c>
      <c r="H15" s="95" t="s">
        <v>315</v>
      </c>
      <c r="I15" s="95" t="s">
        <v>315</v>
      </c>
      <c r="J15" s="95" t="s">
        <v>315</v>
      </c>
      <c r="K15" s="95">
        <f>SUM(L15:O15)</f>
        <v>2091.69</v>
      </c>
      <c r="L15" s="95" t="s">
        <v>315</v>
      </c>
      <c r="M15" s="95">
        <v>2091.69</v>
      </c>
      <c r="N15" s="95" t="s">
        <v>315</v>
      </c>
      <c r="O15" s="95" t="s">
        <v>315</v>
      </c>
      <c r="P15" s="25"/>
    </row>
    <row r="16" spans="1:16" s="26" customFormat="1" ht="12.75" customHeight="1" thickBot="1">
      <c r="A16" s="160" t="s">
        <v>541</v>
      </c>
      <c r="B16" s="97">
        <f>SUM(C16:E16)</f>
        <v>5110.73</v>
      </c>
      <c r="C16" s="96" t="s">
        <v>315</v>
      </c>
      <c r="D16" s="96" t="s">
        <v>315</v>
      </c>
      <c r="E16" s="96">
        <v>5110.73</v>
      </c>
      <c r="F16" s="96" t="s">
        <v>315</v>
      </c>
      <c r="G16" s="96">
        <v>5110.73</v>
      </c>
      <c r="H16" s="96" t="s">
        <v>315</v>
      </c>
      <c r="I16" s="96" t="s">
        <v>315</v>
      </c>
      <c r="J16" s="96" t="s">
        <v>315</v>
      </c>
      <c r="K16" s="96">
        <f>SUM(L16:O16)</f>
        <v>5110.73</v>
      </c>
      <c r="L16" s="96" t="s">
        <v>315</v>
      </c>
      <c r="M16" s="96">
        <v>5110.73</v>
      </c>
      <c r="N16" s="96" t="s">
        <v>315</v>
      </c>
      <c r="O16" s="96" t="s">
        <v>315</v>
      </c>
      <c r="P16" s="25"/>
    </row>
    <row r="17" spans="1:15" s="26" customFormat="1" ht="10.5" customHeight="1" thickBot="1">
      <c r="A17" s="54"/>
      <c r="B17" s="55"/>
      <c r="C17" s="55"/>
      <c r="D17" s="55"/>
      <c r="E17" s="55"/>
      <c r="F17" s="55"/>
      <c r="G17" s="55"/>
      <c r="H17" s="55"/>
      <c r="I17" s="55"/>
      <c r="J17" s="37"/>
      <c r="K17" s="37"/>
      <c r="L17" s="37"/>
      <c r="M17" s="37"/>
      <c r="N17" s="37"/>
      <c r="O17" s="37"/>
    </row>
    <row r="18" spans="1:15" s="26" customFormat="1" ht="12.75" customHeight="1">
      <c r="A18" s="526" t="s">
        <v>10</v>
      </c>
      <c r="B18" s="533" t="s">
        <v>11</v>
      </c>
      <c r="C18" s="503"/>
      <c r="D18" s="503"/>
      <c r="E18" s="503"/>
      <c r="F18" s="503"/>
      <c r="G18" s="503"/>
      <c r="H18" s="152" t="s">
        <v>12</v>
      </c>
      <c r="I18" s="152"/>
      <c r="J18" s="505" t="s">
        <v>13</v>
      </c>
      <c r="K18" s="506"/>
      <c r="L18" s="506"/>
      <c r="M18" s="506"/>
      <c r="N18" s="506"/>
      <c r="O18" s="506"/>
    </row>
    <row r="19" spans="1:15" s="26" customFormat="1" ht="12.75" customHeight="1">
      <c r="A19" s="495"/>
      <c r="B19" s="515" t="s">
        <v>14</v>
      </c>
      <c r="C19" s="500" t="s">
        <v>15</v>
      </c>
      <c r="D19" s="501"/>
      <c r="E19" s="511"/>
      <c r="F19" s="500" t="s">
        <v>16</v>
      </c>
      <c r="G19" s="501"/>
      <c r="H19" s="501"/>
      <c r="I19" s="511"/>
      <c r="J19" s="527" t="s">
        <v>14</v>
      </c>
      <c r="K19" s="528"/>
      <c r="L19" s="500" t="s">
        <v>17</v>
      </c>
      <c r="M19" s="501"/>
      <c r="N19" s="511"/>
      <c r="O19" s="531" t="s">
        <v>18</v>
      </c>
    </row>
    <row r="20" spans="1:15" s="25" customFormat="1" ht="12.75" customHeight="1">
      <c r="A20" s="495"/>
      <c r="B20" s="516"/>
      <c r="C20" s="502" t="s">
        <v>19</v>
      </c>
      <c r="D20" s="503"/>
      <c r="E20" s="504"/>
      <c r="F20" s="145"/>
      <c r="G20" s="162" t="s">
        <v>20</v>
      </c>
      <c r="H20" s="152"/>
      <c r="I20" s="161"/>
      <c r="J20" s="529"/>
      <c r="K20" s="530"/>
      <c r="L20" s="502" t="s">
        <v>21</v>
      </c>
      <c r="M20" s="503"/>
      <c r="N20" s="504"/>
      <c r="O20" s="532"/>
    </row>
    <row r="21" spans="1:15" s="26" customFormat="1" ht="23.25" customHeight="1">
      <c r="A21" s="517" t="s">
        <v>22</v>
      </c>
      <c r="B21" s="498" t="s">
        <v>23</v>
      </c>
      <c r="C21" s="153" t="s">
        <v>24</v>
      </c>
      <c r="D21" s="155" t="s">
        <v>25</v>
      </c>
      <c r="E21" s="155" t="s">
        <v>26</v>
      </c>
      <c r="F21" s="155" t="s">
        <v>27</v>
      </c>
      <c r="G21" s="153" t="s">
        <v>28</v>
      </c>
      <c r="H21" s="155" t="s">
        <v>29</v>
      </c>
      <c r="I21" s="156" t="s">
        <v>30</v>
      </c>
      <c r="J21" s="376" t="s">
        <v>31</v>
      </c>
      <c r="K21" s="521"/>
      <c r="L21" s="158" t="s">
        <v>32</v>
      </c>
      <c r="M21" s="158" t="s">
        <v>33</v>
      </c>
      <c r="N21" s="158" t="s">
        <v>34</v>
      </c>
      <c r="O21" s="376" t="s">
        <v>35</v>
      </c>
    </row>
    <row r="22" spans="1:15" s="26" customFormat="1" ht="45.75" customHeight="1" thickBot="1">
      <c r="A22" s="518"/>
      <c r="B22" s="498"/>
      <c r="C22" s="157" t="s">
        <v>0</v>
      </c>
      <c r="D22" s="159" t="s">
        <v>316</v>
      </c>
      <c r="E22" s="159" t="s">
        <v>1</v>
      </c>
      <c r="F22" s="159" t="s">
        <v>2</v>
      </c>
      <c r="G22" s="157" t="s">
        <v>3</v>
      </c>
      <c r="H22" s="159" t="s">
        <v>4</v>
      </c>
      <c r="I22" s="157" t="s">
        <v>36</v>
      </c>
      <c r="J22" s="522"/>
      <c r="K22" s="523"/>
      <c r="L22" s="157" t="s">
        <v>7</v>
      </c>
      <c r="M22" s="157" t="s">
        <v>8</v>
      </c>
      <c r="N22" s="157" t="s">
        <v>37</v>
      </c>
      <c r="O22" s="376"/>
    </row>
    <row r="23" spans="1:15" s="26" customFormat="1" ht="12.75" customHeight="1">
      <c r="A23" s="148" t="s">
        <v>542</v>
      </c>
      <c r="B23" s="92">
        <f>SUM(C23:E23)</f>
        <v>6155.64</v>
      </c>
      <c r="C23" s="93" t="s">
        <v>315</v>
      </c>
      <c r="D23" s="93" t="s">
        <v>315</v>
      </c>
      <c r="E23" s="93">
        <v>6155.64</v>
      </c>
      <c r="F23" s="93" t="s">
        <v>315</v>
      </c>
      <c r="G23" s="93">
        <v>6155.64</v>
      </c>
      <c r="H23" s="93" t="s">
        <v>315</v>
      </c>
      <c r="I23" s="93" t="s">
        <v>315</v>
      </c>
      <c r="J23" s="266"/>
      <c r="K23" s="95">
        <f>SUM(L23:O23)</f>
        <v>6155.64</v>
      </c>
      <c r="L23" s="93" t="s">
        <v>315</v>
      </c>
      <c r="M23" s="93">
        <v>6155.64</v>
      </c>
      <c r="N23" s="93" t="s">
        <v>315</v>
      </c>
      <c r="O23" s="93" t="s">
        <v>315</v>
      </c>
    </row>
    <row r="24" spans="1:15" s="26" customFormat="1" ht="12.75" customHeight="1">
      <c r="A24" s="149" t="s">
        <v>244</v>
      </c>
      <c r="B24" s="94">
        <v>9979.660000000002</v>
      </c>
      <c r="C24" s="95" t="s">
        <v>315</v>
      </c>
      <c r="D24" s="95" t="s">
        <v>315</v>
      </c>
      <c r="E24" s="95">
        <v>9979.660000000002</v>
      </c>
      <c r="F24" s="95" t="s">
        <v>315</v>
      </c>
      <c r="G24" s="95">
        <v>9979.660000000002</v>
      </c>
      <c r="H24" s="95" t="s">
        <v>315</v>
      </c>
      <c r="I24" s="95" t="s">
        <v>315</v>
      </c>
      <c r="J24" s="266"/>
      <c r="K24" s="95">
        <v>9979.660000000002</v>
      </c>
      <c r="L24" s="95" t="s">
        <v>315</v>
      </c>
      <c r="M24" s="95">
        <v>9979.660000000002</v>
      </c>
      <c r="N24" s="95" t="s">
        <v>315</v>
      </c>
      <c r="O24" s="95" t="s">
        <v>315</v>
      </c>
    </row>
    <row r="25" spans="1:15" s="26" customFormat="1" ht="12.75" customHeight="1">
      <c r="A25" s="149" t="s">
        <v>38</v>
      </c>
      <c r="B25" s="94">
        <f>SUM(C25:E25)</f>
        <v>10106.05</v>
      </c>
      <c r="C25" s="95" t="s">
        <v>315</v>
      </c>
      <c r="D25" s="95" t="s">
        <v>315</v>
      </c>
      <c r="E25" s="95">
        <f>SUM(E26:E38)</f>
        <v>10106.05</v>
      </c>
      <c r="F25" s="95" t="s">
        <v>315</v>
      </c>
      <c r="G25" s="95">
        <f>SUM(G26:G38)</f>
        <v>10106.05</v>
      </c>
      <c r="H25" s="95" t="s">
        <v>315</v>
      </c>
      <c r="I25" s="95" t="s">
        <v>315</v>
      </c>
      <c r="J25" s="266"/>
      <c r="K25" s="95">
        <f>SUM(K26:K38)</f>
        <v>10106.05</v>
      </c>
      <c r="L25" s="95" t="s">
        <v>315</v>
      </c>
      <c r="M25" s="95">
        <f>SUM(M26:M38)</f>
        <v>10106.05</v>
      </c>
      <c r="N25" s="95" t="s">
        <v>315</v>
      </c>
      <c r="O25" s="95" t="s">
        <v>315</v>
      </c>
    </row>
    <row r="26" spans="1:15" s="26" customFormat="1" ht="12.75" customHeight="1">
      <c r="A26" s="150" t="s">
        <v>245</v>
      </c>
      <c r="B26" s="94">
        <f>SUM(C26:E26)</f>
        <v>2028.27</v>
      </c>
      <c r="C26" s="95" t="s">
        <v>315</v>
      </c>
      <c r="D26" s="95" t="s">
        <v>315</v>
      </c>
      <c r="E26" s="95">
        <f>1099.23+929.04</f>
        <v>2028.27</v>
      </c>
      <c r="F26" s="95" t="s">
        <v>315</v>
      </c>
      <c r="G26" s="95" t="s">
        <v>315</v>
      </c>
      <c r="H26" s="95" t="s">
        <v>315</v>
      </c>
      <c r="I26" s="95" t="s">
        <v>315</v>
      </c>
      <c r="J26" s="266"/>
      <c r="K26" s="95" t="s">
        <v>315</v>
      </c>
      <c r="L26" s="95" t="s">
        <v>315</v>
      </c>
      <c r="M26" s="95" t="s">
        <v>315</v>
      </c>
      <c r="N26" s="95" t="s">
        <v>315</v>
      </c>
      <c r="O26" s="95" t="s">
        <v>315</v>
      </c>
    </row>
    <row r="27" spans="1:15" s="26" customFormat="1" ht="12.75" customHeight="1">
      <c r="A27" s="150" t="s">
        <v>39</v>
      </c>
      <c r="B27" s="94">
        <f aca="true" t="shared" si="0" ref="B27:B38">SUM(C27:E27)</f>
        <v>2434.68</v>
      </c>
      <c r="C27" s="95" t="s">
        <v>315</v>
      </c>
      <c r="D27" s="95" t="s">
        <v>315</v>
      </c>
      <c r="E27" s="95">
        <f>1233.06+1201.62</f>
        <v>2434.68</v>
      </c>
      <c r="F27" s="95" t="s">
        <v>315</v>
      </c>
      <c r="G27" s="95" t="s">
        <v>315</v>
      </c>
      <c r="H27" s="95" t="s">
        <v>315</v>
      </c>
      <c r="I27" s="95" t="s">
        <v>315</v>
      </c>
      <c r="J27" s="266"/>
      <c r="K27" s="95" t="s">
        <v>315</v>
      </c>
      <c r="L27" s="95" t="s">
        <v>315</v>
      </c>
      <c r="M27" s="95" t="s">
        <v>315</v>
      </c>
      <c r="N27" s="95" t="s">
        <v>315</v>
      </c>
      <c r="O27" s="95" t="s">
        <v>315</v>
      </c>
    </row>
    <row r="28" spans="1:15" s="26" customFormat="1" ht="12.75" customHeight="1">
      <c r="A28" s="150" t="s">
        <v>40</v>
      </c>
      <c r="B28" s="94">
        <f t="shared" si="0"/>
        <v>585.3199999999999</v>
      </c>
      <c r="C28" s="95" t="s">
        <v>315</v>
      </c>
      <c r="D28" s="95" t="s">
        <v>315</v>
      </c>
      <c r="E28" s="95">
        <f>323.99+261.33</f>
        <v>585.3199999999999</v>
      </c>
      <c r="F28" s="95" t="s">
        <v>315</v>
      </c>
      <c r="G28" s="95" t="s">
        <v>315</v>
      </c>
      <c r="H28" s="95" t="s">
        <v>315</v>
      </c>
      <c r="I28" s="95" t="s">
        <v>315</v>
      </c>
      <c r="J28" s="266"/>
      <c r="K28" s="95" t="s">
        <v>315</v>
      </c>
      <c r="L28" s="95" t="s">
        <v>315</v>
      </c>
      <c r="M28" s="95" t="s">
        <v>315</v>
      </c>
      <c r="N28" s="95" t="s">
        <v>315</v>
      </c>
      <c r="O28" s="95" t="s">
        <v>315</v>
      </c>
    </row>
    <row r="29" spans="1:15" s="26" customFormat="1" ht="12.75" customHeight="1">
      <c r="A29" s="150" t="s">
        <v>246</v>
      </c>
      <c r="B29" s="94">
        <f t="shared" si="0"/>
        <v>538.24</v>
      </c>
      <c r="C29" s="95" t="s">
        <v>315</v>
      </c>
      <c r="D29" s="95" t="s">
        <v>315</v>
      </c>
      <c r="E29" s="95">
        <f>223.41+314.83</f>
        <v>538.24</v>
      </c>
      <c r="F29" s="95" t="s">
        <v>315</v>
      </c>
      <c r="G29" s="95" t="s">
        <v>315</v>
      </c>
      <c r="H29" s="95" t="s">
        <v>315</v>
      </c>
      <c r="I29" s="95" t="s">
        <v>315</v>
      </c>
      <c r="J29" s="266"/>
      <c r="K29" s="95" t="s">
        <v>315</v>
      </c>
      <c r="L29" s="95" t="s">
        <v>315</v>
      </c>
      <c r="M29" s="95" t="s">
        <v>315</v>
      </c>
      <c r="N29" s="95" t="s">
        <v>315</v>
      </c>
      <c r="O29" s="95" t="s">
        <v>315</v>
      </c>
    </row>
    <row r="30" spans="1:15" s="26" customFormat="1" ht="12.75" customHeight="1">
      <c r="A30" s="150" t="s">
        <v>247</v>
      </c>
      <c r="B30" s="94">
        <f t="shared" si="0"/>
        <v>339.96</v>
      </c>
      <c r="C30" s="95" t="s">
        <v>315</v>
      </c>
      <c r="D30" s="95" t="s">
        <v>315</v>
      </c>
      <c r="E30" s="95">
        <f>85.07+254.89</f>
        <v>339.96</v>
      </c>
      <c r="F30" s="95" t="s">
        <v>315</v>
      </c>
      <c r="G30" s="95" t="s">
        <v>315</v>
      </c>
      <c r="H30" s="95" t="s">
        <v>315</v>
      </c>
      <c r="I30" s="95" t="s">
        <v>315</v>
      </c>
      <c r="J30" s="266"/>
      <c r="K30" s="95" t="s">
        <v>315</v>
      </c>
      <c r="L30" s="95" t="s">
        <v>315</v>
      </c>
      <c r="M30" s="95" t="s">
        <v>315</v>
      </c>
      <c r="N30" s="95" t="s">
        <v>315</v>
      </c>
      <c r="O30" s="95" t="s">
        <v>315</v>
      </c>
    </row>
    <row r="31" spans="1:15" s="26" customFormat="1" ht="12.75" customHeight="1">
      <c r="A31" s="150" t="s">
        <v>41</v>
      </c>
      <c r="B31" s="94">
        <f t="shared" si="0"/>
        <v>328.9</v>
      </c>
      <c r="C31" s="95" t="s">
        <v>315</v>
      </c>
      <c r="D31" s="95" t="s">
        <v>315</v>
      </c>
      <c r="E31" s="95">
        <f>35.26+293.64</f>
        <v>328.9</v>
      </c>
      <c r="F31" s="95" t="s">
        <v>315</v>
      </c>
      <c r="G31" s="95" t="s">
        <v>315</v>
      </c>
      <c r="H31" s="95" t="s">
        <v>315</v>
      </c>
      <c r="I31" s="95" t="s">
        <v>315</v>
      </c>
      <c r="J31" s="266"/>
      <c r="K31" s="95" t="s">
        <v>315</v>
      </c>
      <c r="L31" s="95" t="s">
        <v>315</v>
      </c>
      <c r="M31" s="95" t="s">
        <v>315</v>
      </c>
      <c r="N31" s="95" t="s">
        <v>315</v>
      </c>
      <c r="O31" s="95" t="s">
        <v>315</v>
      </c>
    </row>
    <row r="32" spans="1:15" s="26" customFormat="1" ht="12.75" customHeight="1">
      <c r="A32" s="150" t="s">
        <v>42</v>
      </c>
      <c r="B32" s="94">
        <f t="shared" si="0"/>
        <v>797.55</v>
      </c>
      <c r="C32" s="95" t="s">
        <v>315</v>
      </c>
      <c r="D32" s="95" t="s">
        <v>315</v>
      </c>
      <c r="E32" s="95">
        <f>265.53+532.02</f>
        <v>797.55</v>
      </c>
      <c r="F32" s="95" t="s">
        <v>315</v>
      </c>
      <c r="G32" s="95" t="s">
        <v>315</v>
      </c>
      <c r="H32" s="95" t="s">
        <v>315</v>
      </c>
      <c r="I32" s="95" t="s">
        <v>315</v>
      </c>
      <c r="J32" s="266"/>
      <c r="K32" s="95" t="s">
        <v>315</v>
      </c>
      <c r="L32" s="95" t="s">
        <v>315</v>
      </c>
      <c r="M32" s="95" t="s">
        <v>315</v>
      </c>
      <c r="N32" s="95" t="s">
        <v>315</v>
      </c>
      <c r="O32" s="95" t="s">
        <v>315</v>
      </c>
    </row>
    <row r="33" spans="1:15" s="26" customFormat="1" ht="12.75" customHeight="1">
      <c r="A33" s="150" t="s">
        <v>248</v>
      </c>
      <c r="B33" s="94">
        <f t="shared" si="0"/>
        <v>458.08000000000004</v>
      </c>
      <c r="C33" s="95" t="s">
        <v>315</v>
      </c>
      <c r="D33" s="95" t="s">
        <v>315</v>
      </c>
      <c r="E33" s="95">
        <f>186.52+271.56</f>
        <v>458.08000000000004</v>
      </c>
      <c r="F33" s="95" t="s">
        <v>315</v>
      </c>
      <c r="G33" s="95" t="s">
        <v>315</v>
      </c>
      <c r="H33" s="95" t="s">
        <v>315</v>
      </c>
      <c r="I33" s="95" t="s">
        <v>315</v>
      </c>
      <c r="J33" s="266"/>
      <c r="K33" s="95" t="s">
        <v>315</v>
      </c>
      <c r="L33" s="95" t="s">
        <v>315</v>
      </c>
      <c r="M33" s="95" t="s">
        <v>315</v>
      </c>
      <c r="N33" s="95" t="s">
        <v>315</v>
      </c>
      <c r="O33" s="95" t="s">
        <v>315</v>
      </c>
    </row>
    <row r="34" spans="1:15" s="26" customFormat="1" ht="12.75" customHeight="1">
      <c r="A34" s="150" t="s">
        <v>43</v>
      </c>
      <c r="B34" s="94">
        <f t="shared" si="0"/>
        <v>1749.47</v>
      </c>
      <c r="C34" s="95" t="s">
        <v>315</v>
      </c>
      <c r="D34" s="95" t="s">
        <v>315</v>
      </c>
      <c r="E34" s="95">
        <f>837.95+911.52</f>
        <v>1749.47</v>
      </c>
      <c r="F34" s="95" t="s">
        <v>315</v>
      </c>
      <c r="G34" s="95">
        <f>4633.47+5472.58</f>
        <v>10106.05</v>
      </c>
      <c r="H34" s="95" t="s">
        <v>315</v>
      </c>
      <c r="I34" s="95" t="s">
        <v>315</v>
      </c>
      <c r="J34" s="266"/>
      <c r="K34" s="95">
        <f>SUM(L34:O34)</f>
        <v>10106.05</v>
      </c>
      <c r="L34" s="95" t="s">
        <v>315</v>
      </c>
      <c r="M34" s="95">
        <f>4633.47+5472.58</f>
        <v>10106.05</v>
      </c>
      <c r="N34" s="95" t="s">
        <v>315</v>
      </c>
      <c r="O34" s="95" t="s">
        <v>315</v>
      </c>
    </row>
    <row r="35" spans="1:15" s="26" customFormat="1" ht="12.75" customHeight="1">
      <c r="A35" s="150" t="s">
        <v>249</v>
      </c>
      <c r="B35" s="94">
        <f t="shared" si="0"/>
        <v>718.94</v>
      </c>
      <c r="C35" s="95" t="s">
        <v>315</v>
      </c>
      <c r="D35" s="95" t="s">
        <v>315</v>
      </c>
      <c r="E35" s="95">
        <f>306.38+412.56</f>
        <v>718.94</v>
      </c>
      <c r="F35" s="95" t="s">
        <v>315</v>
      </c>
      <c r="G35" s="95" t="s">
        <v>315</v>
      </c>
      <c r="H35" s="95" t="s">
        <v>315</v>
      </c>
      <c r="I35" s="95" t="s">
        <v>315</v>
      </c>
      <c r="J35" s="266"/>
      <c r="K35" s="95" t="s">
        <v>315</v>
      </c>
      <c r="L35" s="95" t="s">
        <v>315</v>
      </c>
      <c r="M35" s="95" t="s">
        <v>315</v>
      </c>
      <c r="N35" s="95" t="s">
        <v>315</v>
      </c>
      <c r="O35" s="95" t="s">
        <v>315</v>
      </c>
    </row>
    <row r="36" spans="1:15" s="26" customFormat="1" ht="12.75" customHeight="1">
      <c r="A36" s="150" t="s">
        <v>44</v>
      </c>
      <c r="B36" s="94">
        <f t="shared" si="0"/>
        <v>16.91</v>
      </c>
      <c r="C36" s="95" t="s">
        <v>315</v>
      </c>
      <c r="D36" s="95" t="s">
        <v>315</v>
      </c>
      <c r="E36" s="95">
        <f>0.99+15.92</f>
        <v>16.91</v>
      </c>
      <c r="F36" s="95" t="s">
        <v>315</v>
      </c>
      <c r="G36" s="95" t="s">
        <v>315</v>
      </c>
      <c r="H36" s="95" t="s">
        <v>315</v>
      </c>
      <c r="I36" s="95" t="s">
        <v>315</v>
      </c>
      <c r="J36" s="266"/>
      <c r="K36" s="95" t="s">
        <v>315</v>
      </c>
      <c r="L36" s="95" t="s">
        <v>315</v>
      </c>
      <c r="M36" s="95" t="s">
        <v>315</v>
      </c>
      <c r="N36" s="95" t="s">
        <v>315</v>
      </c>
      <c r="O36" s="95" t="s">
        <v>315</v>
      </c>
    </row>
    <row r="37" spans="1:15" s="26" customFormat="1" ht="12.75" customHeight="1">
      <c r="A37" s="150" t="s">
        <v>250</v>
      </c>
      <c r="B37" s="94">
        <f t="shared" si="0"/>
        <v>99.13</v>
      </c>
      <c r="C37" s="95" t="s">
        <v>315</v>
      </c>
      <c r="D37" s="95" t="s">
        <v>315</v>
      </c>
      <c r="E37" s="95">
        <f>36.08+63.05</f>
        <v>99.13</v>
      </c>
      <c r="F37" s="95" t="s">
        <v>315</v>
      </c>
      <c r="G37" s="95" t="s">
        <v>315</v>
      </c>
      <c r="H37" s="95" t="s">
        <v>315</v>
      </c>
      <c r="I37" s="95" t="s">
        <v>315</v>
      </c>
      <c r="J37" s="266"/>
      <c r="K37" s="95" t="s">
        <v>315</v>
      </c>
      <c r="L37" s="95" t="s">
        <v>315</v>
      </c>
      <c r="M37" s="95" t="s">
        <v>315</v>
      </c>
      <c r="N37" s="95" t="s">
        <v>315</v>
      </c>
      <c r="O37" s="95" t="s">
        <v>315</v>
      </c>
    </row>
    <row r="38" spans="1:15" s="26" customFormat="1" ht="12.75" customHeight="1" thickBot="1">
      <c r="A38" s="151" t="s">
        <v>45</v>
      </c>
      <c r="B38" s="97">
        <f t="shared" si="0"/>
        <v>10.6</v>
      </c>
      <c r="C38" s="96" t="s">
        <v>315</v>
      </c>
      <c r="D38" s="96" t="s">
        <v>315</v>
      </c>
      <c r="E38" s="96">
        <f>0+10.6</f>
        <v>10.6</v>
      </c>
      <c r="F38" s="96" t="s">
        <v>315</v>
      </c>
      <c r="G38" s="96" t="s">
        <v>315</v>
      </c>
      <c r="H38" s="96" t="s">
        <v>315</v>
      </c>
      <c r="I38" s="96" t="s">
        <v>315</v>
      </c>
      <c r="J38" s="267"/>
      <c r="K38" s="96" t="s">
        <v>315</v>
      </c>
      <c r="L38" s="96" t="s">
        <v>315</v>
      </c>
      <c r="M38" s="96" t="s">
        <v>315</v>
      </c>
      <c r="N38" s="96" t="s">
        <v>315</v>
      </c>
      <c r="O38" s="96" t="s">
        <v>315</v>
      </c>
    </row>
    <row r="39" spans="1:15" s="144" customFormat="1" ht="12" customHeight="1">
      <c r="A39" s="141" t="s">
        <v>46</v>
      </c>
      <c r="B39" s="142"/>
      <c r="C39" s="142"/>
      <c r="D39" s="142"/>
      <c r="E39" s="142"/>
      <c r="F39" s="142"/>
      <c r="G39" s="142"/>
      <c r="H39" s="143" t="s">
        <v>47</v>
      </c>
      <c r="O39" s="145"/>
    </row>
    <row r="40" spans="1:15" s="144" customFormat="1" ht="12" customHeight="1">
      <c r="A40" s="146" t="s">
        <v>48</v>
      </c>
      <c r="B40" s="142"/>
      <c r="C40" s="142"/>
      <c r="D40" s="142"/>
      <c r="E40" s="142"/>
      <c r="F40" s="142"/>
      <c r="G40" s="142"/>
      <c r="H40" s="143" t="s">
        <v>49</v>
      </c>
      <c r="O40" s="145"/>
    </row>
    <row r="41" spans="1:8" s="144" customFormat="1" ht="12" customHeight="1">
      <c r="A41" s="146" t="s">
        <v>50</v>
      </c>
      <c r="B41" s="142"/>
      <c r="C41" s="142"/>
      <c r="D41" s="142"/>
      <c r="E41" s="142"/>
      <c r="F41" s="142"/>
      <c r="G41" s="142"/>
      <c r="H41" s="143" t="s">
        <v>51</v>
      </c>
    </row>
    <row r="42" spans="1:8" s="147" customFormat="1" ht="12" customHeight="1">
      <c r="A42" s="141" t="s">
        <v>52</v>
      </c>
      <c r="H42" s="143" t="s">
        <v>53</v>
      </c>
    </row>
  </sheetData>
  <sheetProtection/>
  <mergeCells count="34">
    <mergeCell ref="A2:G2"/>
    <mergeCell ref="A18:A20"/>
    <mergeCell ref="H2:O2"/>
    <mergeCell ref="L19:N19"/>
    <mergeCell ref="J19:K20"/>
    <mergeCell ref="O19:O20"/>
    <mergeCell ref="O5:O6"/>
    <mergeCell ref="O7:O8"/>
    <mergeCell ref="B18:G18"/>
    <mergeCell ref="C19:E19"/>
    <mergeCell ref="B21:B22"/>
    <mergeCell ref="A21:A22"/>
    <mergeCell ref="K7:K8"/>
    <mergeCell ref="J21:K22"/>
    <mergeCell ref="A7:A8"/>
    <mergeCell ref="C20:E20"/>
    <mergeCell ref="B5:B6"/>
    <mergeCell ref="C5:E5"/>
    <mergeCell ref="B19:B20"/>
    <mergeCell ref="O21:O22"/>
    <mergeCell ref="J18:O18"/>
    <mergeCell ref="H4:J4"/>
    <mergeCell ref="K4:O4"/>
    <mergeCell ref="L6:N6"/>
    <mergeCell ref="L5:N5"/>
    <mergeCell ref="L20:N20"/>
    <mergeCell ref="F19:I19"/>
    <mergeCell ref="H5:J5"/>
    <mergeCell ref="K5:K6"/>
    <mergeCell ref="A4:A6"/>
    <mergeCell ref="B4:G4"/>
    <mergeCell ref="B7:B8"/>
    <mergeCell ref="F5:G5"/>
    <mergeCell ref="C6:E6"/>
  </mergeCells>
  <printOptions horizontalCentered="1"/>
  <pageMargins left="1.141732283464567" right="1.141732283464567" top="1.5748031496062993" bottom="1.4960629921259843" header="0.5118110236220472" footer="0.9055118110236221"/>
  <pageSetup firstPageNumber="298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2.625" style="39" customWidth="1"/>
    <col min="2" max="2" width="12.125" style="39" customWidth="1"/>
    <col min="3" max="3" width="15.125" style="39" customWidth="1"/>
    <col min="4" max="4" width="17.625" style="39" customWidth="1"/>
    <col min="5" max="6" width="8.625" style="39" customWidth="1"/>
    <col min="7" max="16384" width="9.00390625" style="39" customWidth="1"/>
  </cols>
  <sheetData>
    <row r="1" s="2" customFormat="1" ht="18" customHeight="1">
      <c r="A1" s="24" t="s">
        <v>303</v>
      </c>
    </row>
    <row r="2" spans="1:6" s="38" customFormat="1" ht="37.5" customHeight="1">
      <c r="A2" s="534" t="s">
        <v>274</v>
      </c>
      <c r="B2" s="535"/>
      <c r="C2" s="535"/>
      <c r="D2" s="535"/>
      <c r="E2" s="535"/>
      <c r="F2" s="535"/>
    </row>
    <row r="3" spans="1:8" s="2" customFormat="1" ht="15" customHeight="1" thickBot="1">
      <c r="A3" s="5"/>
      <c r="B3" s="5"/>
      <c r="C3" s="5"/>
      <c r="D3" s="5"/>
      <c r="H3" s="171"/>
    </row>
    <row r="4" spans="1:6" s="2" customFormat="1" ht="30" customHeight="1">
      <c r="A4" s="163" t="s">
        <v>54</v>
      </c>
      <c r="B4" s="164" t="s">
        <v>55</v>
      </c>
      <c r="C4" s="165" t="s">
        <v>56</v>
      </c>
      <c r="D4" s="165" t="s">
        <v>57</v>
      </c>
      <c r="E4" s="166" t="s">
        <v>58</v>
      </c>
      <c r="F4" s="167" t="s">
        <v>59</v>
      </c>
    </row>
    <row r="5" spans="1:6" s="2" customFormat="1" ht="39.75" customHeight="1" thickBot="1">
      <c r="A5" s="172" t="s">
        <v>60</v>
      </c>
      <c r="B5" s="270" t="s">
        <v>61</v>
      </c>
      <c r="C5" s="271" t="s">
        <v>62</v>
      </c>
      <c r="D5" s="271" t="s">
        <v>63</v>
      </c>
      <c r="E5" s="272" t="s">
        <v>64</v>
      </c>
      <c r="F5" s="229" t="s">
        <v>65</v>
      </c>
    </row>
    <row r="6" spans="1:7" s="2" customFormat="1" ht="20.25" customHeight="1">
      <c r="A6" s="138" t="s">
        <v>254</v>
      </c>
      <c r="B6" s="71">
        <v>7</v>
      </c>
      <c r="C6" s="65">
        <v>89</v>
      </c>
      <c r="D6" s="69">
        <v>6.78</v>
      </c>
      <c r="E6" s="70" t="s">
        <v>315</v>
      </c>
      <c r="F6" s="70">
        <v>0.026</v>
      </c>
      <c r="G6" s="6"/>
    </row>
    <row r="7" spans="1:7" s="2" customFormat="1" ht="20.25" customHeight="1">
      <c r="A7" s="138" t="s">
        <v>255</v>
      </c>
      <c r="B7" s="71">
        <v>7</v>
      </c>
      <c r="C7" s="65">
        <v>95</v>
      </c>
      <c r="D7" s="69">
        <v>4.31</v>
      </c>
      <c r="E7" s="70">
        <v>0.08</v>
      </c>
      <c r="F7" s="70">
        <v>0.028</v>
      </c>
      <c r="G7" s="6"/>
    </row>
    <row r="8" spans="1:7" s="2" customFormat="1" ht="20.25" customHeight="1">
      <c r="A8" s="138" t="s">
        <v>256</v>
      </c>
      <c r="B8" s="71">
        <v>7</v>
      </c>
      <c r="C8" s="65">
        <v>103</v>
      </c>
      <c r="D8" s="69">
        <v>4.93</v>
      </c>
      <c r="E8" s="70">
        <v>0.068</v>
      </c>
      <c r="F8" s="70">
        <v>0.025</v>
      </c>
      <c r="G8" s="6"/>
    </row>
    <row r="9" spans="1:7" s="2" customFormat="1" ht="20.25" customHeight="1">
      <c r="A9" s="138" t="s">
        <v>257</v>
      </c>
      <c r="B9" s="71">
        <v>7</v>
      </c>
      <c r="C9" s="65">
        <v>102</v>
      </c>
      <c r="D9" s="69">
        <v>2.86</v>
      </c>
      <c r="E9" s="70">
        <v>0.048</v>
      </c>
      <c r="F9" s="70">
        <v>0.027</v>
      </c>
      <c r="G9" s="6"/>
    </row>
    <row r="10" spans="1:7" s="2" customFormat="1" ht="20.25" customHeight="1">
      <c r="A10" s="138" t="s">
        <v>258</v>
      </c>
      <c r="B10" s="71">
        <v>7</v>
      </c>
      <c r="C10" s="65">
        <v>82.93</v>
      </c>
      <c r="D10" s="69">
        <v>5.5</v>
      </c>
      <c r="E10" s="70">
        <v>0.049</v>
      </c>
      <c r="F10" s="70">
        <v>0.029</v>
      </c>
      <c r="G10" s="6"/>
    </row>
    <row r="11" spans="1:7" s="2" customFormat="1" ht="20.25" customHeight="1">
      <c r="A11" s="138" t="s">
        <v>259</v>
      </c>
      <c r="B11" s="71">
        <v>7</v>
      </c>
      <c r="C11" s="65">
        <v>76</v>
      </c>
      <c r="D11" s="69">
        <v>5.73</v>
      </c>
      <c r="E11" s="70">
        <v>0.043</v>
      </c>
      <c r="F11" s="70">
        <v>0.053</v>
      </c>
      <c r="G11" s="6"/>
    </row>
    <row r="12" spans="1:9" s="2" customFormat="1" ht="20.25" customHeight="1">
      <c r="A12" s="138" t="s">
        <v>260</v>
      </c>
      <c r="B12" s="71">
        <v>7</v>
      </c>
      <c r="C12" s="65">
        <v>66</v>
      </c>
      <c r="D12" s="69">
        <v>9.1</v>
      </c>
      <c r="E12" s="70">
        <v>0.032</v>
      </c>
      <c r="F12" s="70">
        <v>0.052</v>
      </c>
      <c r="G12" s="6"/>
      <c r="I12" s="6"/>
    </row>
    <row r="13" spans="1:7" s="2" customFormat="1" ht="20.25" customHeight="1">
      <c r="A13" s="138" t="s">
        <v>261</v>
      </c>
      <c r="B13" s="71">
        <v>7</v>
      </c>
      <c r="C13" s="65">
        <v>55</v>
      </c>
      <c r="D13" s="69">
        <v>13.13</v>
      </c>
      <c r="E13" s="70">
        <v>0.033</v>
      </c>
      <c r="F13" s="70">
        <v>0.053</v>
      </c>
      <c r="G13" s="6"/>
    </row>
    <row r="14" spans="1:7" s="2" customFormat="1" ht="20.25" customHeight="1">
      <c r="A14" s="138" t="s">
        <v>66</v>
      </c>
      <c r="B14" s="71">
        <v>7</v>
      </c>
      <c r="C14" s="65">
        <v>60</v>
      </c>
      <c r="D14" s="69">
        <v>3.93</v>
      </c>
      <c r="E14" s="70">
        <v>0.037</v>
      </c>
      <c r="F14" s="70">
        <v>0.051</v>
      </c>
      <c r="G14" s="6"/>
    </row>
    <row r="15" spans="1:7" s="2" customFormat="1" ht="20.25" customHeight="1">
      <c r="A15" s="138" t="s">
        <v>67</v>
      </c>
      <c r="B15" s="71">
        <v>7</v>
      </c>
      <c r="C15" s="65">
        <v>51</v>
      </c>
      <c r="D15" s="69">
        <v>5.15</v>
      </c>
      <c r="E15" s="70">
        <v>0.043</v>
      </c>
      <c r="F15" s="70">
        <v>0.052</v>
      </c>
      <c r="G15" s="6"/>
    </row>
    <row r="16" spans="1:7" s="2" customFormat="1" ht="20.25" customHeight="1">
      <c r="A16" s="168" t="s">
        <v>262</v>
      </c>
      <c r="B16" s="71">
        <v>7</v>
      </c>
      <c r="C16" s="65">
        <v>58</v>
      </c>
      <c r="D16" s="69">
        <v>2.16</v>
      </c>
      <c r="E16" s="70">
        <v>0.048</v>
      </c>
      <c r="F16" s="70">
        <v>0.035</v>
      </c>
      <c r="G16" s="6"/>
    </row>
    <row r="17" spans="1:7" s="2" customFormat="1" ht="20.25" customHeight="1">
      <c r="A17" s="168" t="s">
        <v>263</v>
      </c>
      <c r="B17" s="71">
        <v>7</v>
      </c>
      <c r="C17" s="65">
        <v>42</v>
      </c>
      <c r="D17" s="69">
        <v>2.3</v>
      </c>
      <c r="E17" s="70">
        <v>0.037</v>
      </c>
      <c r="F17" s="70">
        <v>0.041</v>
      </c>
      <c r="G17" s="6"/>
    </row>
    <row r="18" spans="1:7" s="2" customFormat="1" ht="20.25" customHeight="1">
      <c r="A18" s="168" t="s">
        <v>264</v>
      </c>
      <c r="B18" s="71">
        <v>7</v>
      </c>
      <c r="C18" s="65">
        <v>73</v>
      </c>
      <c r="D18" s="69">
        <v>7.44</v>
      </c>
      <c r="E18" s="70">
        <v>0.045</v>
      </c>
      <c r="F18" s="70">
        <v>0.053</v>
      </c>
      <c r="G18" s="6"/>
    </row>
    <row r="19" spans="1:7" s="2" customFormat="1" ht="20.25" customHeight="1">
      <c r="A19" s="168" t="s">
        <v>265</v>
      </c>
      <c r="B19" s="71">
        <v>7</v>
      </c>
      <c r="C19" s="65">
        <v>37</v>
      </c>
      <c r="D19" s="69">
        <v>4.66</v>
      </c>
      <c r="E19" s="70">
        <v>0.041</v>
      </c>
      <c r="F19" s="70">
        <v>0.057</v>
      </c>
      <c r="G19" s="6"/>
    </row>
    <row r="20" spans="1:7" s="2" customFormat="1" ht="20.25" customHeight="1">
      <c r="A20" s="168" t="s">
        <v>266</v>
      </c>
      <c r="B20" s="71">
        <v>7</v>
      </c>
      <c r="C20" s="65">
        <v>78</v>
      </c>
      <c r="D20" s="69">
        <v>6.29</v>
      </c>
      <c r="E20" s="70">
        <v>0.044</v>
      </c>
      <c r="F20" s="70">
        <v>0.058</v>
      </c>
      <c r="G20" s="6"/>
    </row>
    <row r="21" spans="1:7" s="2" customFormat="1" ht="20.25" customHeight="1">
      <c r="A21" s="168" t="s">
        <v>267</v>
      </c>
      <c r="B21" s="71">
        <v>7</v>
      </c>
      <c r="C21" s="65">
        <v>49</v>
      </c>
      <c r="D21" s="69">
        <v>4.29</v>
      </c>
      <c r="E21" s="70">
        <v>0.045</v>
      </c>
      <c r="F21" s="70">
        <v>0.049</v>
      </c>
      <c r="G21" s="6"/>
    </row>
    <row r="22" spans="1:7" s="2" customFormat="1" ht="20.25" customHeight="1">
      <c r="A22" s="168" t="s">
        <v>268</v>
      </c>
      <c r="B22" s="71">
        <v>7</v>
      </c>
      <c r="C22" s="65">
        <v>58</v>
      </c>
      <c r="D22" s="69">
        <v>5.3</v>
      </c>
      <c r="E22" s="70">
        <v>0.018</v>
      </c>
      <c r="F22" s="70">
        <v>0.053</v>
      </c>
      <c r="G22" s="6"/>
    </row>
    <row r="23" spans="1:7" s="2" customFormat="1" ht="20.25" customHeight="1">
      <c r="A23" s="168" t="s">
        <v>269</v>
      </c>
      <c r="B23" s="71">
        <v>7</v>
      </c>
      <c r="C23" s="65">
        <v>36</v>
      </c>
      <c r="D23" s="69">
        <v>3.36</v>
      </c>
      <c r="E23" s="70">
        <v>0.027</v>
      </c>
      <c r="F23" s="70">
        <v>0.054</v>
      </c>
      <c r="G23" s="6"/>
    </row>
    <row r="24" spans="1:7" s="2" customFormat="1" ht="20.25" customHeight="1">
      <c r="A24" s="168" t="s">
        <v>270</v>
      </c>
      <c r="B24" s="71">
        <v>7</v>
      </c>
      <c r="C24" s="65">
        <v>47</v>
      </c>
      <c r="D24" s="69">
        <v>4.99</v>
      </c>
      <c r="E24" s="70">
        <v>0.046</v>
      </c>
      <c r="F24" s="70">
        <v>0.068</v>
      </c>
      <c r="G24" s="6"/>
    </row>
    <row r="25" spans="1:7" s="2" customFormat="1" ht="20.25" customHeight="1">
      <c r="A25" s="168" t="s">
        <v>271</v>
      </c>
      <c r="B25" s="71">
        <v>7</v>
      </c>
      <c r="C25" s="65">
        <v>42</v>
      </c>
      <c r="D25" s="69">
        <v>3.79</v>
      </c>
      <c r="E25" s="70">
        <v>0.046</v>
      </c>
      <c r="F25" s="70">
        <v>0.061</v>
      </c>
      <c r="G25" s="6"/>
    </row>
    <row r="26" spans="1:7" s="11" customFormat="1" ht="20.25" customHeight="1">
      <c r="A26" s="168" t="s">
        <v>272</v>
      </c>
      <c r="B26" s="71">
        <v>7</v>
      </c>
      <c r="C26" s="65">
        <v>59</v>
      </c>
      <c r="D26" s="69">
        <v>6.51</v>
      </c>
      <c r="E26" s="70">
        <v>0.05</v>
      </c>
      <c r="F26" s="70">
        <v>0.049</v>
      </c>
      <c r="G26" s="76"/>
    </row>
    <row r="27" spans="1:7" s="2" customFormat="1" ht="20.25" customHeight="1" thickBot="1">
      <c r="A27" s="169" t="s">
        <v>273</v>
      </c>
      <c r="B27" s="72">
        <v>7</v>
      </c>
      <c r="C27" s="73">
        <v>53</v>
      </c>
      <c r="D27" s="74">
        <v>10.74</v>
      </c>
      <c r="E27" s="75">
        <v>0.066</v>
      </c>
      <c r="F27" s="75">
        <v>0.042</v>
      </c>
      <c r="G27" s="6"/>
    </row>
    <row r="28" spans="1:4" s="7" customFormat="1" ht="13.5" customHeight="1">
      <c r="A28" s="139" t="s">
        <v>68</v>
      </c>
      <c r="B28" s="8"/>
      <c r="D28" s="9"/>
    </row>
    <row r="29" spans="1:4" s="7" customFormat="1" ht="13.5" customHeight="1">
      <c r="A29" s="139" t="s">
        <v>69</v>
      </c>
      <c r="B29" s="8"/>
      <c r="D29" s="9"/>
    </row>
    <row r="30" ht="13.5" customHeight="1">
      <c r="A30" s="173" t="s">
        <v>70</v>
      </c>
    </row>
    <row r="31" ht="13.5" customHeight="1">
      <c r="A31" s="170" t="s">
        <v>71</v>
      </c>
    </row>
  </sheetData>
  <sheetProtection/>
  <mergeCells count="1">
    <mergeCell ref="A2:F2"/>
  </mergeCells>
  <printOptions horizontalCentered="1"/>
  <pageMargins left="1.1811023622047245" right="1.1811023622047245" top="1.5748031496062993" bottom="1.5748031496062993" header="0.5118110236220472" footer="0.9055118110236221"/>
  <pageSetup firstPageNumber="300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2.625" style="36" customWidth="1"/>
    <col min="2" max="2" width="6.125" style="36" customWidth="1"/>
    <col min="3" max="3" width="10.375" style="36" customWidth="1"/>
    <col min="4" max="8" width="6.125" style="36" customWidth="1"/>
    <col min="9" max="9" width="9.125" style="36" customWidth="1"/>
    <col min="10" max="10" width="5.625" style="36" customWidth="1"/>
    <col min="11" max="16384" width="9.00390625" style="36" customWidth="1"/>
  </cols>
  <sheetData>
    <row r="1" spans="1:10" s="27" customFormat="1" ht="18" customHeight="1">
      <c r="A1" s="183"/>
      <c r="B1" s="32"/>
      <c r="J1" s="14" t="s">
        <v>304</v>
      </c>
    </row>
    <row r="2" spans="1:10" s="33" customFormat="1" ht="37.5" customHeight="1">
      <c r="A2" s="536" t="s">
        <v>295</v>
      </c>
      <c r="B2" s="537"/>
      <c r="C2" s="537"/>
      <c r="D2" s="537"/>
      <c r="E2" s="537"/>
      <c r="F2" s="537"/>
      <c r="G2" s="537"/>
      <c r="H2" s="537"/>
      <c r="I2" s="537"/>
      <c r="J2" s="537"/>
    </row>
    <row r="3" spans="8:10" s="27" customFormat="1" ht="24.75" customHeight="1" thickBot="1">
      <c r="H3" s="171"/>
      <c r="I3" s="538" t="s">
        <v>83</v>
      </c>
      <c r="J3" s="539"/>
    </row>
    <row r="4" spans="1:10" s="27" customFormat="1" ht="34.5" customHeight="1">
      <c r="A4" s="174" t="s">
        <v>84</v>
      </c>
      <c r="B4" s="175" t="s">
        <v>85</v>
      </c>
      <c r="C4" s="176" t="s">
        <v>86</v>
      </c>
      <c r="D4" s="176" t="s">
        <v>87</v>
      </c>
      <c r="E4" s="177" t="s">
        <v>88</v>
      </c>
      <c r="F4" s="177" t="s">
        <v>89</v>
      </c>
      <c r="G4" s="177" t="s">
        <v>90</v>
      </c>
      <c r="H4" s="177" t="s">
        <v>91</v>
      </c>
      <c r="I4" s="177" t="s">
        <v>92</v>
      </c>
      <c r="J4" s="178" t="s">
        <v>93</v>
      </c>
    </row>
    <row r="5" spans="1:10" s="27" customFormat="1" ht="34.5" customHeight="1" thickBot="1">
      <c r="A5" s="184" t="s">
        <v>72</v>
      </c>
      <c r="B5" s="273" t="s">
        <v>461</v>
      </c>
      <c r="C5" s="274" t="s">
        <v>73</v>
      </c>
      <c r="D5" s="274" t="s">
        <v>74</v>
      </c>
      <c r="E5" s="275" t="s">
        <v>75</v>
      </c>
      <c r="F5" s="275" t="s">
        <v>76</v>
      </c>
      <c r="G5" s="275" t="s">
        <v>77</v>
      </c>
      <c r="H5" s="275" t="s">
        <v>78</v>
      </c>
      <c r="I5" s="275" t="s">
        <v>79</v>
      </c>
      <c r="J5" s="276" t="s">
        <v>468</v>
      </c>
    </row>
    <row r="6" spans="1:11" s="27" customFormat="1" ht="21" customHeight="1">
      <c r="A6" s="179" t="s">
        <v>275</v>
      </c>
      <c r="B6" s="42">
        <v>6883</v>
      </c>
      <c r="C6" s="77">
        <v>427</v>
      </c>
      <c r="D6" s="77">
        <v>2626</v>
      </c>
      <c r="E6" s="77">
        <v>1757</v>
      </c>
      <c r="F6" s="77">
        <v>1020</v>
      </c>
      <c r="G6" s="77">
        <v>608</v>
      </c>
      <c r="H6" s="77">
        <v>4</v>
      </c>
      <c r="I6" s="77">
        <v>389</v>
      </c>
      <c r="J6" s="77">
        <v>52</v>
      </c>
      <c r="K6" s="34"/>
    </row>
    <row r="7" spans="1:11" s="27" customFormat="1" ht="21" customHeight="1">
      <c r="A7" s="179" t="s">
        <v>276</v>
      </c>
      <c r="B7" s="42">
        <v>7186</v>
      </c>
      <c r="C7" s="77">
        <v>445</v>
      </c>
      <c r="D7" s="77">
        <v>2712</v>
      </c>
      <c r="E7" s="77">
        <v>1957</v>
      </c>
      <c r="F7" s="77">
        <v>955</v>
      </c>
      <c r="G7" s="77">
        <v>728</v>
      </c>
      <c r="H7" s="77">
        <v>4</v>
      </c>
      <c r="I7" s="77">
        <v>331</v>
      </c>
      <c r="J7" s="77">
        <v>54</v>
      </c>
      <c r="K7" s="34"/>
    </row>
    <row r="8" spans="1:11" s="27" customFormat="1" ht="21" customHeight="1">
      <c r="A8" s="179" t="s">
        <v>277</v>
      </c>
      <c r="B8" s="42">
        <v>8772</v>
      </c>
      <c r="C8" s="77">
        <v>441</v>
      </c>
      <c r="D8" s="77">
        <v>3350</v>
      </c>
      <c r="E8" s="77">
        <v>2673</v>
      </c>
      <c r="F8" s="77">
        <v>1112</v>
      </c>
      <c r="G8" s="77">
        <v>755</v>
      </c>
      <c r="H8" s="77">
        <v>10</v>
      </c>
      <c r="I8" s="77">
        <v>351</v>
      </c>
      <c r="J8" s="77">
        <v>80</v>
      </c>
      <c r="K8" s="34"/>
    </row>
    <row r="9" spans="1:11" s="27" customFormat="1" ht="21" customHeight="1">
      <c r="A9" s="179" t="s">
        <v>278</v>
      </c>
      <c r="B9" s="35">
        <v>9417</v>
      </c>
      <c r="C9" s="78">
        <v>480</v>
      </c>
      <c r="D9" s="78">
        <v>3864</v>
      </c>
      <c r="E9" s="78">
        <v>2711</v>
      </c>
      <c r="F9" s="78">
        <v>1340</v>
      </c>
      <c r="G9" s="78">
        <v>553</v>
      </c>
      <c r="H9" s="78">
        <v>9</v>
      </c>
      <c r="I9" s="78">
        <v>353</v>
      </c>
      <c r="J9" s="78">
        <v>107</v>
      </c>
      <c r="K9" s="34"/>
    </row>
    <row r="10" spans="1:11" s="27" customFormat="1" ht="21" customHeight="1">
      <c r="A10" s="179" t="s">
        <v>279</v>
      </c>
      <c r="B10" s="35">
        <v>11209</v>
      </c>
      <c r="C10" s="78">
        <v>498</v>
      </c>
      <c r="D10" s="78">
        <v>4884</v>
      </c>
      <c r="E10" s="78">
        <v>2822</v>
      </c>
      <c r="F10" s="78">
        <v>1791</v>
      </c>
      <c r="G10" s="78">
        <v>690</v>
      </c>
      <c r="H10" s="78">
        <v>8</v>
      </c>
      <c r="I10" s="78">
        <v>370</v>
      </c>
      <c r="J10" s="78">
        <v>146</v>
      </c>
      <c r="K10" s="34"/>
    </row>
    <row r="11" spans="1:11" s="27" customFormat="1" ht="21" customHeight="1">
      <c r="A11" s="179" t="s">
        <v>280</v>
      </c>
      <c r="B11" s="35">
        <v>11882</v>
      </c>
      <c r="C11" s="78">
        <v>1115</v>
      </c>
      <c r="D11" s="78">
        <v>5050</v>
      </c>
      <c r="E11" s="78">
        <v>2762</v>
      </c>
      <c r="F11" s="78">
        <v>1563</v>
      </c>
      <c r="G11" s="78">
        <v>696</v>
      </c>
      <c r="H11" s="78">
        <v>11</v>
      </c>
      <c r="I11" s="78">
        <v>561</v>
      </c>
      <c r="J11" s="78">
        <v>124</v>
      </c>
      <c r="K11" s="34"/>
    </row>
    <row r="12" spans="1:11" s="27" customFormat="1" ht="21" customHeight="1">
      <c r="A12" s="179" t="s">
        <v>281</v>
      </c>
      <c r="B12" s="35">
        <v>10574</v>
      </c>
      <c r="C12" s="78">
        <v>1797</v>
      </c>
      <c r="D12" s="78">
        <v>4226</v>
      </c>
      <c r="E12" s="78">
        <v>2513</v>
      </c>
      <c r="F12" s="78">
        <v>1158</v>
      </c>
      <c r="G12" s="78">
        <v>332</v>
      </c>
      <c r="H12" s="78">
        <v>9</v>
      </c>
      <c r="I12" s="78">
        <v>434</v>
      </c>
      <c r="J12" s="78">
        <v>105</v>
      </c>
      <c r="K12" s="34"/>
    </row>
    <row r="13" spans="1:11" s="27" customFormat="1" ht="21" customHeight="1">
      <c r="A13" s="179" t="s">
        <v>282</v>
      </c>
      <c r="B13" s="35">
        <v>10638</v>
      </c>
      <c r="C13" s="78">
        <v>1513</v>
      </c>
      <c r="D13" s="78">
        <v>3911</v>
      </c>
      <c r="E13" s="78">
        <v>2703</v>
      </c>
      <c r="F13" s="78">
        <v>1063</v>
      </c>
      <c r="G13" s="78">
        <v>453</v>
      </c>
      <c r="H13" s="78">
        <v>1</v>
      </c>
      <c r="I13" s="78">
        <v>921</v>
      </c>
      <c r="J13" s="78">
        <v>73</v>
      </c>
      <c r="K13" s="34"/>
    </row>
    <row r="14" spans="1:11" s="27" customFormat="1" ht="21" customHeight="1">
      <c r="A14" s="179" t="s">
        <v>80</v>
      </c>
      <c r="B14" s="42">
        <v>9832</v>
      </c>
      <c r="C14" s="77">
        <v>1540</v>
      </c>
      <c r="D14" s="77">
        <v>3389</v>
      </c>
      <c r="E14" s="77">
        <v>2432</v>
      </c>
      <c r="F14" s="77">
        <v>930</v>
      </c>
      <c r="G14" s="77">
        <v>410</v>
      </c>
      <c r="H14" s="77">
        <v>3</v>
      </c>
      <c r="I14" s="77">
        <v>1018</v>
      </c>
      <c r="J14" s="77">
        <v>110</v>
      </c>
      <c r="K14" s="34"/>
    </row>
    <row r="15" spans="1:11" s="27" customFormat="1" ht="21" customHeight="1">
      <c r="A15" s="179" t="s">
        <v>81</v>
      </c>
      <c r="B15" s="35">
        <f aca="true" t="shared" si="0" ref="B15:J15">SUM(B16:B27)</f>
        <v>8056</v>
      </c>
      <c r="C15" s="78">
        <f t="shared" si="0"/>
        <v>941</v>
      </c>
      <c r="D15" s="78">
        <f t="shared" si="0"/>
        <v>3216</v>
      </c>
      <c r="E15" s="78">
        <f t="shared" si="0"/>
        <v>1931</v>
      </c>
      <c r="F15" s="78">
        <f t="shared" si="0"/>
        <v>966</v>
      </c>
      <c r="G15" s="78">
        <f t="shared" si="0"/>
        <v>356</v>
      </c>
      <c r="H15" s="78">
        <f t="shared" si="0"/>
        <v>5</v>
      </c>
      <c r="I15" s="78">
        <f t="shared" si="0"/>
        <v>527</v>
      </c>
      <c r="J15" s="78">
        <f t="shared" si="0"/>
        <v>114</v>
      </c>
      <c r="K15" s="34"/>
    </row>
    <row r="16" spans="1:11" s="27" customFormat="1" ht="21" customHeight="1">
      <c r="A16" s="180" t="s">
        <v>283</v>
      </c>
      <c r="B16" s="35">
        <f aca="true" t="shared" si="1" ref="B16:B27">SUM(C16:J16)</f>
        <v>335</v>
      </c>
      <c r="C16" s="78">
        <v>31</v>
      </c>
      <c r="D16" s="78">
        <v>115</v>
      </c>
      <c r="E16" s="78">
        <v>111</v>
      </c>
      <c r="F16" s="78">
        <v>32</v>
      </c>
      <c r="G16" s="78">
        <v>14</v>
      </c>
      <c r="H16" s="77" t="s">
        <v>82</v>
      </c>
      <c r="I16" s="78">
        <v>31</v>
      </c>
      <c r="J16" s="78">
        <v>1</v>
      </c>
      <c r="K16" s="34"/>
    </row>
    <row r="17" spans="1:11" s="27" customFormat="1" ht="21" customHeight="1">
      <c r="A17" s="180" t="s">
        <v>284</v>
      </c>
      <c r="B17" s="35">
        <f t="shared" si="1"/>
        <v>457</v>
      </c>
      <c r="C17" s="78">
        <v>58</v>
      </c>
      <c r="D17" s="78">
        <v>144</v>
      </c>
      <c r="E17" s="78">
        <v>137</v>
      </c>
      <c r="F17" s="78">
        <v>48</v>
      </c>
      <c r="G17" s="78">
        <v>36</v>
      </c>
      <c r="H17" s="77" t="s">
        <v>82</v>
      </c>
      <c r="I17" s="78">
        <v>29</v>
      </c>
      <c r="J17" s="78">
        <v>5</v>
      </c>
      <c r="K17" s="34"/>
    </row>
    <row r="18" spans="1:11" s="27" customFormat="1" ht="21" customHeight="1">
      <c r="A18" s="180" t="s">
        <v>285</v>
      </c>
      <c r="B18" s="35">
        <f t="shared" si="1"/>
        <v>598</v>
      </c>
      <c r="C18" s="78">
        <v>58</v>
      </c>
      <c r="D18" s="78">
        <v>232</v>
      </c>
      <c r="E18" s="78">
        <v>151</v>
      </c>
      <c r="F18" s="78">
        <v>69</v>
      </c>
      <c r="G18" s="78">
        <v>25</v>
      </c>
      <c r="H18" s="77" t="s">
        <v>82</v>
      </c>
      <c r="I18" s="78">
        <v>55</v>
      </c>
      <c r="J18" s="78">
        <v>8</v>
      </c>
      <c r="K18" s="34"/>
    </row>
    <row r="19" spans="1:11" s="27" customFormat="1" ht="21" customHeight="1">
      <c r="A19" s="180" t="s">
        <v>286</v>
      </c>
      <c r="B19" s="35">
        <f t="shared" si="1"/>
        <v>713</v>
      </c>
      <c r="C19" s="78">
        <v>65</v>
      </c>
      <c r="D19" s="78">
        <v>274</v>
      </c>
      <c r="E19" s="78">
        <v>190</v>
      </c>
      <c r="F19" s="78">
        <v>93</v>
      </c>
      <c r="G19" s="78">
        <v>45</v>
      </c>
      <c r="H19" s="77" t="s">
        <v>82</v>
      </c>
      <c r="I19" s="78">
        <v>34</v>
      </c>
      <c r="J19" s="78">
        <v>12</v>
      </c>
      <c r="K19" s="34"/>
    </row>
    <row r="20" spans="1:11" s="27" customFormat="1" ht="21" customHeight="1">
      <c r="A20" s="180" t="s">
        <v>287</v>
      </c>
      <c r="B20" s="35">
        <f t="shared" si="1"/>
        <v>734</v>
      </c>
      <c r="C20" s="78">
        <v>71</v>
      </c>
      <c r="D20" s="78">
        <v>289</v>
      </c>
      <c r="E20" s="78">
        <v>193</v>
      </c>
      <c r="F20" s="78">
        <v>80</v>
      </c>
      <c r="G20" s="78">
        <v>35</v>
      </c>
      <c r="H20" s="77" t="s">
        <v>82</v>
      </c>
      <c r="I20" s="78">
        <v>55</v>
      </c>
      <c r="J20" s="78">
        <v>11</v>
      </c>
      <c r="K20" s="34"/>
    </row>
    <row r="21" spans="1:11" s="27" customFormat="1" ht="21" customHeight="1">
      <c r="A21" s="180" t="s">
        <v>288</v>
      </c>
      <c r="B21" s="35">
        <f t="shared" si="1"/>
        <v>684</v>
      </c>
      <c r="C21" s="78">
        <v>67</v>
      </c>
      <c r="D21" s="78">
        <v>285</v>
      </c>
      <c r="E21" s="78">
        <v>149</v>
      </c>
      <c r="F21" s="78">
        <v>83</v>
      </c>
      <c r="G21" s="78">
        <v>32</v>
      </c>
      <c r="H21" s="77" t="s">
        <v>82</v>
      </c>
      <c r="I21" s="78">
        <v>60</v>
      </c>
      <c r="J21" s="78">
        <v>8</v>
      </c>
      <c r="K21" s="34"/>
    </row>
    <row r="22" spans="1:11" s="27" customFormat="1" ht="21" customHeight="1">
      <c r="A22" s="180" t="s">
        <v>289</v>
      </c>
      <c r="B22" s="35">
        <f t="shared" si="1"/>
        <v>899</v>
      </c>
      <c r="C22" s="78">
        <v>114</v>
      </c>
      <c r="D22" s="78">
        <v>385</v>
      </c>
      <c r="E22" s="78">
        <v>167</v>
      </c>
      <c r="F22" s="78">
        <v>96</v>
      </c>
      <c r="G22" s="78">
        <v>39</v>
      </c>
      <c r="H22" s="77" t="s">
        <v>82</v>
      </c>
      <c r="I22" s="78">
        <v>83</v>
      </c>
      <c r="J22" s="78">
        <v>15</v>
      </c>
      <c r="K22" s="34"/>
    </row>
    <row r="23" spans="1:11" s="27" customFormat="1" ht="21" customHeight="1">
      <c r="A23" s="180" t="s">
        <v>290</v>
      </c>
      <c r="B23" s="35">
        <f t="shared" si="1"/>
        <v>754</v>
      </c>
      <c r="C23" s="78">
        <v>90</v>
      </c>
      <c r="D23" s="78">
        <v>292</v>
      </c>
      <c r="E23" s="78">
        <v>149</v>
      </c>
      <c r="F23" s="78">
        <v>103</v>
      </c>
      <c r="G23" s="78">
        <v>44</v>
      </c>
      <c r="H23" s="77" t="s">
        <v>82</v>
      </c>
      <c r="I23" s="78">
        <v>61</v>
      </c>
      <c r="J23" s="78">
        <v>15</v>
      </c>
      <c r="K23" s="34"/>
    </row>
    <row r="24" spans="1:11" s="27" customFormat="1" ht="21" customHeight="1">
      <c r="A24" s="180" t="s">
        <v>291</v>
      </c>
      <c r="B24" s="35">
        <f t="shared" si="1"/>
        <v>724</v>
      </c>
      <c r="C24" s="78">
        <v>99</v>
      </c>
      <c r="D24" s="78">
        <v>309</v>
      </c>
      <c r="E24" s="78">
        <v>147</v>
      </c>
      <c r="F24" s="78">
        <v>96</v>
      </c>
      <c r="G24" s="78">
        <v>26</v>
      </c>
      <c r="H24" s="77" t="s">
        <v>82</v>
      </c>
      <c r="I24" s="78">
        <v>36</v>
      </c>
      <c r="J24" s="78">
        <v>11</v>
      </c>
      <c r="K24" s="34"/>
    </row>
    <row r="25" spans="1:11" s="27" customFormat="1" ht="21" customHeight="1">
      <c r="A25" s="180" t="s">
        <v>292</v>
      </c>
      <c r="B25" s="35">
        <f t="shared" si="1"/>
        <v>809</v>
      </c>
      <c r="C25" s="78">
        <v>109</v>
      </c>
      <c r="D25" s="78">
        <v>332</v>
      </c>
      <c r="E25" s="78">
        <v>210</v>
      </c>
      <c r="F25" s="78">
        <v>95</v>
      </c>
      <c r="G25" s="78">
        <v>22</v>
      </c>
      <c r="H25" s="77" t="s">
        <v>82</v>
      </c>
      <c r="I25" s="78">
        <v>29</v>
      </c>
      <c r="J25" s="78">
        <v>12</v>
      </c>
      <c r="K25" s="34"/>
    </row>
    <row r="26" spans="1:11" s="27" customFormat="1" ht="21" customHeight="1">
      <c r="A26" s="180" t="s">
        <v>293</v>
      </c>
      <c r="B26" s="35">
        <f t="shared" si="1"/>
        <v>727</v>
      </c>
      <c r="C26" s="78">
        <v>101</v>
      </c>
      <c r="D26" s="78">
        <v>300</v>
      </c>
      <c r="E26" s="78">
        <v>170</v>
      </c>
      <c r="F26" s="78">
        <v>95</v>
      </c>
      <c r="G26" s="78">
        <v>20</v>
      </c>
      <c r="H26" s="78">
        <v>2</v>
      </c>
      <c r="I26" s="78">
        <v>29</v>
      </c>
      <c r="J26" s="78">
        <v>10</v>
      </c>
      <c r="K26" s="34"/>
    </row>
    <row r="27" spans="1:11" s="27" customFormat="1" ht="21" customHeight="1" thickBot="1">
      <c r="A27" s="181" t="s">
        <v>294</v>
      </c>
      <c r="B27" s="79">
        <f t="shared" si="1"/>
        <v>622</v>
      </c>
      <c r="C27" s="80">
        <v>78</v>
      </c>
      <c r="D27" s="80">
        <v>259</v>
      </c>
      <c r="E27" s="80">
        <v>157</v>
      </c>
      <c r="F27" s="80">
        <v>76</v>
      </c>
      <c r="G27" s="80">
        <v>18</v>
      </c>
      <c r="H27" s="80">
        <v>3</v>
      </c>
      <c r="I27" s="80">
        <v>25</v>
      </c>
      <c r="J27" s="80">
        <v>6</v>
      </c>
      <c r="K27" s="34"/>
    </row>
    <row r="28" spans="1:11" s="27" customFormat="1" ht="15" customHeight="1">
      <c r="A28" s="182" t="s">
        <v>94</v>
      </c>
      <c r="B28" s="52"/>
      <c r="C28" s="52"/>
      <c r="D28" s="52"/>
      <c r="E28" s="52"/>
      <c r="F28" s="52"/>
      <c r="G28" s="52"/>
      <c r="H28" s="52"/>
      <c r="I28" s="52"/>
      <c r="J28" s="53"/>
      <c r="K28" s="34"/>
    </row>
    <row r="29" spans="1:10" s="27" customFormat="1" ht="15" customHeight="1">
      <c r="A29" s="185" t="s">
        <v>95</v>
      </c>
      <c r="B29" s="52"/>
      <c r="C29" s="52"/>
      <c r="D29" s="52"/>
      <c r="E29" s="52"/>
      <c r="F29" s="52"/>
      <c r="G29" s="52"/>
      <c r="H29" s="52"/>
      <c r="I29" s="52"/>
      <c r="J29" s="53"/>
    </row>
  </sheetData>
  <sheetProtection/>
  <mergeCells count="2">
    <mergeCell ref="A2:J2"/>
    <mergeCell ref="I3:J3"/>
  </mergeCells>
  <printOptions horizontalCentered="1"/>
  <pageMargins left="1.1811023622047245" right="1.1811023622047245" top="1.5748031496062993" bottom="1.5748031496062993" header="0.5118110236220472" footer="0.9055118110236221"/>
  <pageSetup firstPageNumber="301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4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4.125" style="39" customWidth="1"/>
    <col min="2" max="2" width="5.875" style="39" customWidth="1"/>
    <col min="3" max="10" width="6.875" style="39" customWidth="1"/>
    <col min="11" max="11" width="7.625" style="40" customWidth="1"/>
    <col min="12" max="12" width="7.375" style="40" customWidth="1"/>
    <col min="13" max="13" width="7.625" style="39" customWidth="1"/>
    <col min="14" max="14" width="7.375" style="39" customWidth="1"/>
    <col min="15" max="15" width="7.625" style="39" customWidth="1"/>
    <col min="16" max="16" width="7.375" style="39" customWidth="1"/>
    <col min="17" max="17" width="7.625" style="39" customWidth="1"/>
    <col min="18" max="18" width="7.375" style="39" customWidth="1"/>
    <col min="19" max="19" width="7.625" style="40" customWidth="1"/>
    <col min="20" max="20" width="7.375" style="40" customWidth="1"/>
    <col min="21" max="16384" width="9.00390625" style="39" customWidth="1"/>
  </cols>
  <sheetData>
    <row r="1" spans="1:21" s="2" customFormat="1" ht="18" customHeight="1">
      <c r="A1" s="24" t="s">
        <v>303</v>
      </c>
      <c r="K1" s="6"/>
      <c r="L1" s="6"/>
      <c r="S1" s="6"/>
      <c r="T1" s="3" t="s">
        <v>304</v>
      </c>
      <c r="U1" s="6"/>
    </row>
    <row r="2" spans="1:21" s="4" customFormat="1" ht="24.75" customHeight="1">
      <c r="A2" s="524" t="s">
        <v>318</v>
      </c>
      <c r="B2" s="525"/>
      <c r="C2" s="525"/>
      <c r="D2" s="525"/>
      <c r="E2" s="525"/>
      <c r="F2" s="525"/>
      <c r="G2" s="525"/>
      <c r="H2" s="525"/>
      <c r="I2" s="525"/>
      <c r="J2" s="525"/>
      <c r="K2" s="525" t="s">
        <v>160</v>
      </c>
      <c r="L2" s="525"/>
      <c r="M2" s="525"/>
      <c r="N2" s="525"/>
      <c r="O2" s="525"/>
      <c r="P2" s="525"/>
      <c r="Q2" s="525"/>
      <c r="R2" s="525"/>
      <c r="S2" s="525"/>
      <c r="T2" s="525"/>
      <c r="U2" s="312"/>
    </row>
    <row r="3" spans="1:21" s="46" customFormat="1" ht="13.5" customHeight="1" thickBot="1">
      <c r="A3" s="47"/>
      <c r="B3" s="47"/>
      <c r="C3" s="47"/>
      <c r="D3" s="47"/>
      <c r="E3" s="47"/>
      <c r="F3" s="47"/>
      <c r="G3" s="47"/>
      <c r="H3" s="233"/>
      <c r="J3" s="50"/>
      <c r="K3" s="49"/>
      <c r="L3" s="49"/>
      <c r="S3" s="49"/>
      <c r="T3" s="50"/>
      <c r="U3" s="49"/>
    </row>
    <row r="4" spans="1:21" s="198" customFormat="1" ht="15" customHeight="1">
      <c r="A4" s="197"/>
      <c r="B4" s="544" t="s">
        <v>325</v>
      </c>
      <c r="C4" s="546" t="s">
        <v>326</v>
      </c>
      <c r="D4" s="547"/>
      <c r="E4" s="551" t="s">
        <v>327</v>
      </c>
      <c r="F4" s="552"/>
      <c r="G4" s="552"/>
      <c r="H4" s="552"/>
      <c r="I4" s="552"/>
      <c r="J4" s="552"/>
      <c r="K4" s="542" t="s">
        <v>328</v>
      </c>
      <c r="L4" s="543"/>
      <c r="M4" s="551" t="s">
        <v>329</v>
      </c>
      <c r="N4" s="552"/>
      <c r="O4" s="552"/>
      <c r="P4" s="552"/>
      <c r="Q4" s="542" t="s">
        <v>330</v>
      </c>
      <c r="R4" s="542"/>
      <c r="S4" s="542"/>
      <c r="T4" s="542"/>
      <c r="U4" s="206"/>
    </row>
    <row r="5" spans="1:21" s="198" customFormat="1" ht="15" customHeight="1">
      <c r="A5" s="199" t="s">
        <v>340</v>
      </c>
      <c r="B5" s="545"/>
      <c r="C5" s="548"/>
      <c r="D5" s="549"/>
      <c r="E5" s="540" t="s">
        <v>331</v>
      </c>
      <c r="F5" s="550"/>
      <c r="G5" s="540" t="s">
        <v>332</v>
      </c>
      <c r="H5" s="550"/>
      <c r="I5" s="540" t="s">
        <v>333</v>
      </c>
      <c r="J5" s="550"/>
      <c r="K5" s="553" t="s">
        <v>334</v>
      </c>
      <c r="L5" s="550"/>
      <c r="M5" s="540" t="s">
        <v>335</v>
      </c>
      <c r="N5" s="550"/>
      <c r="O5" s="540" t="s">
        <v>336</v>
      </c>
      <c r="P5" s="550"/>
      <c r="Q5" s="540" t="s">
        <v>337</v>
      </c>
      <c r="R5" s="550"/>
      <c r="S5" s="540" t="s">
        <v>338</v>
      </c>
      <c r="T5" s="541"/>
      <c r="U5" s="206"/>
    </row>
    <row r="6" spans="1:21" s="198" customFormat="1" ht="15" customHeight="1">
      <c r="A6" s="201"/>
      <c r="B6" s="545"/>
      <c r="C6" s="555" t="s">
        <v>96</v>
      </c>
      <c r="D6" s="556"/>
      <c r="E6" s="555" t="s">
        <v>97</v>
      </c>
      <c r="F6" s="556"/>
      <c r="G6" s="555" t="s">
        <v>98</v>
      </c>
      <c r="H6" s="556"/>
      <c r="I6" s="555" t="s">
        <v>99</v>
      </c>
      <c r="J6" s="556"/>
      <c r="K6" s="557" t="s">
        <v>100</v>
      </c>
      <c r="L6" s="556"/>
      <c r="M6" s="555" t="s">
        <v>101</v>
      </c>
      <c r="N6" s="556"/>
      <c r="O6" s="555" t="s">
        <v>102</v>
      </c>
      <c r="P6" s="556"/>
      <c r="Q6" s="555" t="s">
        <v>103</v>
      </c>
      <c r="R6" s="556"/>
      <c r="S6" s="555" t="s">
        <v>104</v>
      </c>
      <c r="T6" s="557"/>
      <c r="U6" s="206"/>
    </row>
    <row r="7" spans="1:21" s="198" customFormat="1" ht="24.75" customHeight="1">
      <c r="A7" s="201" t="s">
        <v>105</v>
      </c>
      <c r="B7" s="545" t="s">
        <v>106</v>
      </c>
      <c r="C7" s="202" t="s">
        <v>107</v>
      </c>
      <c r="D7" s="202" t="s">
        <v>108</v>
      </c>
      <c r="E7" s="202" t="s">
        <v>107</v>
      </c>
      <c r="F7" s="202" t="s">
        <v>108</v>
      </c>
      <c r="G7" s="202" t="s">
        <v>107</v>
      </c>
      <c r="H7" s="202" t="s">
        <v>108</v>
      </c>
      <c r="I7" s="203" t="s">
        <v>107</v>
      </c>
      <c r="J7" s="202" t="s">
        <v>108</v>
      </c>
      <c r="K7" s="202" t="s">
        <v>107</v>
      </c>
      <c r="L7" s="202" t="s">
        <v>108</v>
      </c>
      <c r="M7" s="202" t="s">
        <v>107</v>
      </c>
      <c r="N7" s="202" t="s">
        <v>108</v>
      </c>
      <c r="O7" s="202" t="s">
        <v>107</v>
      </c>
      <c r="P7" s="202" t="s">
        <v>108</v>
      </c>
      <c r="Q7" s="202" t="s">
        <v>107</v>
      </c>
      <c r="R7" s="202" t="s">
        <v>108</v>
      </c>
      <c r="S7" s="204" t="s">
        <v>107</v>
      </c>
      <c r="T7" s="205" t="s">
        <v>108</v>
      </c>
      <c r="U7" s="206"/>
    </row>
    <row r="8" spans="1:21" s="198" customFormat="1" ht="36.75" customHeight="1" thickBot="1">
      <c r="A8" s="207"/>
      <c r="B8" s="554"/>
      <c r="C8" s="310" t="s">
        <v>109</v>
      </c>
      <c r="D8" s="310" t="s">
        <v>110</v>
      </c>
      <c r="E8" s="310" t="s">
        <v>109</v>
      </c>
      <c r="F8" s="310" t="s">
        <v>110</v>
      </c>
      <c r="G8" s="310" t="s">
        <v>109</v>
      </c>
      <c r="H8" s="310" t="s">
        <v>110</v>
      </c>
      <c r="I8" s="310" t="s">
        <v>109</v>
      </c>
      <c r="J8" s="310" t="s">
        <v>110</v>
      </c>
      <c r="K8" s="310" t="s">
        <v>109</v>
      </c>
      <c r="L8" s="310" t="s">
        <v>110</v>
      </c>
      <c r="M8" s="310" t="s">
        <v>109</v>
      </c>
      <c r="N8" s="310" t="s">
        <v>110</v>
      </c>
      <c r="O8" s="310" t="s">
        <v>109</v>
      </c>
      <c r="P8" s="310" t="s">
        <v>110</v>
      </c>
      <c r="Q8" s="310" t="s">
        <v>109</v>
      </c>
      <c r="R8" s="310" t="s">
        <v>110</v>
      </c>
      <c r="S8" s="310" t="s">
        <v>109</v>
      </c>
      <c r="T8" s="311" t="s">
        <v>110</v>
      </c>
      <c r="U8" s="206"/>
    </row>
    <row r="9" spans="1:21" s="46" customFormat="1" ht="15" customHeight="1">
      <c r="A9" s="208" t="s">
        <v>111</v>
      </c>
      <c r="B9" s="192">
        <v>28</v>
      </c>
      <c r="C9" s="193">
        <v>6</v>
      </c>
      <c r="D9" s="37">
        <v>21.43</v>
      </c>
      <c r="E9" s="193">
        <v>2</v>
      </c>
      <c r="F9" s="37">
        <v>28.57</v>
      </c>
      <c r="G9" s="193">
        <v>1</v>
      </c>
      <c r="H9" s="37">
        <v>14.29</v>
      </c>
      <c r="I9" s="193" t="s">
        <v>315</v>
      </c>
      <c r="J9" s="37" t="s">
        <v>315</v>
      </c>
      <c r="K9" s="193">
        <v>3</v>
      </c>
      <c r="L9" s="37">
        <v>42.86</v>
      </c>
      <c r="M9" s="193" t="s">
        <v>315</v>
      </c>
      <c r="N9" s="37" t="s">
        <v>315</v>
      </c>
      <c r="O9" s="193">
        <v>5</v>
      </c>
      <c r="P9" s="37">
        <v>41.67</v>
      </c>
      <c r="Q9" s="193">
        <v>1</v>
      </c>
      <c r="R9" s="37">
        <v>12.5</v>
      </c>
      <c r="S9" s="193" t="s">
        <v>315</v>
      </c>
      <c r="T9" s="37" t="s">
        <v>315</v>
      </c>
      <c r="U9" s="49"/>
    </row>
    <row r="10" spans="1:21" s="46" customFormat="1" ht="15" customHeight="1">
      <c r="A10" s="208" t="s">
        <v>112</v>
      </c>
      <c r="B10" s="192">
        <v>29</v>
      </c>
      <c r="C10" s="193">
        <v>7</v>
      </c>
      <c r="D10" s="37">
        <v>17.5</v>
      </c>
      <c r="E10" s="193">
        <v>2</v>
      </c>
      <c r="F10" s="37">
        <v>20</v>
      </c>
      <c r="G10" s="193" t="s">
        <v>315</v>
      </c>
      <c r="H10" s="37" t="s">
        <v>315</v>
      </c>
      <c r="I10" s="193">
        <v>1</v>
      </c>
      <c r="J10" s="37">
        <v>10</v>
      </c>
      <c r="K10" s="193">
        <v>4</v>
      </c>
      <c r="L10" s="37">
        <v>40</v>
      </c>
      <c r="M10" s="193">
        <v>2</v>
      </c>
      <c r="N10" s="37">
        <v>50</v>
      </c>
      <c r="O10" s="193">
        <v>4</v>
      </c>
      <c r="P10" s="37">
        <v>25</v>
      </c>
      <c r="Q10" s="193">
        <v>1</v>
      </c>
      <c r="R10" s="37">
        <v>8.33</v>
      </c>
      <c r="S10" s="193" t="s">
        <v>315</v>
      </c>
      <c r="T10" s="37" t="s">
        <v>315</v>
      </c>
      <c r="U10" s="49"/>
    </row>
    <row r="11" spans="1:21" s="46" customFormat="1" ht="15" customHeight="1">
      <c r="A11" s="208" t="s">
        <v>113</v>
      </c>
      <c r="B11" s="192">
        <v>32</v>
      </c>
      <c r="C11" s="193">
        <v>5</v>
      </c>
      <c r="D11" s="37">
        <v>15.63</v>
      </c>
      <c r="E11" s="193">
        <v>2</v>
      </c>
      <c r="F11" s="37">
        <v>25</v>
      </c>
      <c r="G11" s="193">
        <v>1</v>
      </c>
      <c r="H11" s="37">
        <v>12.5</v>
      </c>
      <c r="I11" s="193">
        <v>1</v>
      </c>
      <c r="J11" s="37">
        <v>12.5</v>
      </c>
      <c r="K11" s="193">
        <v>1</v>
      </c>
      <c r="L11" s="37">
        <v>12.5</v>
      </c>
      <c r="M11" s="193">
        <v>4</v>
      </c>
      <c r="N11" s="37">
        <v>100</v>
      </c>
      <c r="O11" s="193" t="s">
        <v>315</v>
      </c>
      <c r="P11" s="37" t="s">
        <v>315</v>
      </c>
      <c r="Q11" s="193">
        <v>1</v>
      </c>
      <c r="R11" s="37">
        <v>12.5</v>
      </c>
      <c r="S11" s="193" t="s">
        <v>315</v>
      </c>
      <c r="T11" s="37" t="s">
        <v>315</v>
      </c>
      <c r="U11" s="49"/>
    </row>
    <row r="12" spans="1:21" s="46" customFormat="1" ht="15" customHeight="1">
      <c r="A12" s="208" t="s">
        <v>114</v>
      </c>
      <c r="B12" s="192">
        <v>32</v>
      </c>
      <c r="C12" s="193">
        <v>6</v>
      </c>
      <c r="D12" s="37">
        <v>18.75</v>
      </c>
      <c r="E12" s="193">
        <v>1</v>
      </c>
      <c r="F12" s="37">
        <v>12.5</v>
      </c>
      <c r="G12" s="193">
        <v>2</v>
      </c>
      <c r="H12" s="37">
        <v>25</v>
      </c>
      <c r="I12" s="193">
        <v>2</v>
      </c>
      <c r="J12" s="37">
        <v>25</v>
      </c>
      <c r="K12" s="193">
        <v>1</v>
      </c>
      <c r="L12" s="37">
        <v>12.5</v>
      </c>
      <c r="M12" s="193">
        <v>4</v>
      </c>
      <c r="N12" s="37">
        <v>100</v>
      </c>
      <c r="O12" s="193">
        <v>2</v>
      </c>
      <c r="P12" s="37">
        <v>17</v>
      </c>
      <c r="Q12" s="193" t="s">
        <v>315</v>
      </c>
      <c r="R12" s="37" t="s">
        <v>315</v>
      </c>
      <c r="S12" s="193" t="s">
        <v>315</v>
      </c>
      <c r="T12" s="37" t="s">
        <v>315</v>
      </c>
      <c r="U12" s="49"/>
    </row>
    <row r="13" spans="1:21" s="46" customFormat="1" ht="15" customHeight="1">
      <c r="A13" s="208" t="s">
        <v>115</v>
      </c>
      <c r="B13" s="192">
        <v>32</v>
      </c>
      <c r="C13" s="193">
        <v>13</v>
      </c>
      <c r="D13" s="37">
        <v>40.63</v>
      </c>
      <c r="E13" s="193">
        <v>4</v>
      </c>
      <c r="F13" s="37">
        <v>50</v>
      </c>
      <c r="G13" s="193">
        <v>3</v>
      </c>
      <c r="H13" s="37">
        <v>37.5</v>
      </c>
      <c r="I13" s="193">
        <v>2</v>
      </c>
      <c r="J13" s="37">
        <v>25</v>
      </c>
      <c r="K13" s="193">
        <v>4</v>
      </c>
      <c r="L13" s="37">
        <v>50</v>
      </c>
      <c r="M13" s="193">
        <v>4</v>
      </c>
      <c r="N13" s="37">
        <v>100</v>
      </c>
      <c r="O13" s="193">
        <v>8</v>
      </c>
      <c r="P13" s="37">
        <v>66.67</v>
      </c>
      <c r="Q13" s="193">
        <v>1</v>
      </c>
      <c r="R13" s="37">
        <v>12.5</v>
      </c>
      <c r="S13" s="193" t="s">
        <v>315</v>
      </c>
      <c r="T13" s="37" t="s">
        <v>315</v>
      </c>
      <c r="U13" s="49"/>
    </row>
    <row r="14" spans="1:21" s="46" customFormat="1" ht="15" customHeight="1">
      <c r="A14" s="208" t="s">
        <v>116</v>
      </c>
      <c r="B14" s="192">
        <v>32</v>
      </c>
      <c r="C14" s="193">
        <v>11</v>
      </c>
      <c r="D14" s="37">
        <v>34.38</v>
      </c>
      <c r="E14" s="193">
        <v>3</v>
      </c>
      <c r="F14" s="37">
        <v>37.5</v>
      </c>
      <c r="G14" s="193">
        <v>3</v>
      </c>
      <c r="H14" s="37">
        <v>37.5</v>
      </c>
      <c r="I14" s="193">
        <v>3</v>
      </c>
      <c r="J14" s="37">
        <v>37.5</v>
      </c>
      <c r="K14" s="193">
        <v>2</v>
      </c>
      <c r="L14" s="37">
        <v>25</v>
      </c>
      <c r="M14" s="193">
        <v>4</v>
      </c>
      <c r="N14" s="37">
        <v>100</v>
      </c>
      <c r="O14" s="193">
        <v>7</v>
      </c>
      <c r="P14" s="37">
        <v>58.33</v>
      </c>
      <c r="Q14" s="193" t="s">
        <v>315</v>
      </c>
      <c r="R14" s="37" t="s">
        <v>315</v>
      </c>
      <c r="S14" s="193" t="s">
        <v>315</v>
      </c>
      <c r="T14" s="37" t="s">
        <v>315</v>
      </c>
      <c r="U14" s="49"/>
    </row>
    <row r="15" spans="1:21" s="46" customFormat="1" ht="15" customHeight="1" thickBot="1">
      <c r="A15" s="209" t="s">
        <v>515</v>
      </c>
      <c r="B15" s="194">
        <v>32</v>
      </c>
      <c r="C15" s="195">
        <v>15</v>
      </c>
      <c r="D15" s="196">
        <v>37.5</v>
      </c>
      <c r="E15" s="195">
        <v>4</v>
      </c>
      <c r="F15" s="196">
        <v>40</v>
      </c>
      <c r="G15" s="195">
        <v>4</v>
      </c>
      <c r="H15" s="196">
        <v>40</v>
      </c>
      <c r="I15" s="195">
        <v>4</v>
      </c>
      <c r="J15" s="196">
        <v>40</v>
      </c>
      <c r="K15" s="195">
        <v>3</v>
      </c>
      <c r="L15" s="196">
        <v>30</v>
      </c>
      <c r="M15" s="195">
        <v>8</v>
      </c>
      <c r="N15" s="196">
        <v>100</v>
      </c>
      <c r="O15" s="195">
        <v>6</v>
      </c>
      <c r="P15" s="196">
        <v>50</v>
      </c>
      <c r="Q15" s="195">
        <v>1</v>
      </c>
      <c r="R15" s="196">
        <v>8.33</v>
      </c>
      <c r="S15" s="195" t="s">
        <v>315</v>
      </c>
      <c r="T15" s="196" t="s">
        <v>315</v>
      </c>
      <c r="U15" s="49"/>
    </row>
    <row r="16" spans="1:20" s="49" customFormat="1" ht="10.5" customHeight="1" thickBot="1">
      <c r="A16" s="210"/>
      <c r="B16" s="193"/>
      <c r="C16" s="193"/>
      <c r="D16" s="37"/>
      <c r="E16" s="193"/>
      <c r="F16" s="37"/>
      <c r="G16" s="193"/>
      <c r="H16" s="37"/>
      <c r="I16" s="193"/>
      <c r="J16" s="37"/>
      <c r="K16" s="193"/>
      <c r="L16" s="37"/>
      <c r="M16" s="193"/>
      <c r="N16" s="37"/>
      <c r="O16" s="193"/>
      <c r="P16" s="37"/>
      <c r="Q16" s="193"/>
      <c r="R16" s="37"/>
      <c r="S16" s="193"/>
      <c r="T16" s="37"/>
    </row>
    <row r="17" spans="1:21" s="198" customFormat="1" ht="15" customHeight="1">
      <c r="A17" s="197"/>
      <c r="B17" s="544" t="s">
        <v>117</v>
      </c>
      <c r="C17" s="546" t="s">
        <v>118</v>
      </c>
      <c r="D17" s="561"/>
      <c r="E17" s="561"/>
      <c r="F17" s="547"/>
      <c r="G17" s="551" t="s">
        <v>119</v>
      </c>
      <c r="H17" s="552"/>
      <c r="I17" s="552"/>
      <c r="J17" s="552"/>
      <c r="K17" s="542" t="s">
        <v>120</v>
      </c>
      <c r="L17" s="543"/>
      <c r="M17" s="551" t="s">
        <v>121</v>
      </c>
      <c r="N17" s="558"/>
      <c r="O17" s="558"/>
      <c r="P17" s="558"/>
      <c r="Q17" s="542" t="s">
        <v>122</v>
      </c>
      <c r="R17" s="542"/>
      <c r="S17" s="542"/>
      <c r="T17" s="542"/>
      <c r="U17" s="206"/>
    </row>
    <row r="18" spans="1:21" s="198" customFormat="1" ht="15" customHeight="1">
      <c r="A18" s="199" t="s">
        <v>123</v>
      </c>
      <c r="B18" s="545"/>
      <c r="C18" s="548"/>
      <c r="D18" s="562"/>
      <c r="E18" s="562"/>
      <c r="F18" s="549"/>
      <c r="G18" s="540" t="s">
        <v>124</v>
      </c>
      <c r="H18" s="550"/>
      <c r="I18" s="540" t="s">
        <v>125</v>
      </c>
      <c r="J18" s="550"/>
      <c r="K18" s="553" t="s">
        <v>126</v>
      </c>
      <c r="L18" s="550"/>
      <c r="M18" s="553" t="s">
        <v>127</v>
      </c>
      <c r="N18" s="550"/>
      <c r="O18" s="540" t="s">
        <v>128</v>
      </c>
      <c r="P18" s="550"/>
      <c r="Q18" s="540" t="s">
        <v>129</v>
      </c>
      <c r="R18" s="550"/>
      <c r="S18" s="540" t="s">
        <v>130</v>
      </c>
      <c r="T18" s="541"/>
      <c r="U18" s="206"/>
    </row>
    <row r="19" spans="1:21" s="198" customFormat="1" ht="15" customHeight="1">
      <c r="A19" s="201"/>
      <c r="B19" s="545"/>
      <c r="C19" s="555" t="s">
        <v>96</v>
      </c>
      <c r="D19" s="557"/>
      <c r="E19" s="557"/>
      <c r="F19" s="556"/>
      <c r="G19" s="555"/>
      <c r="H19" s="556"/>
      <c r="I19" s="555"/>
      <c r="J19" s="556"/>
      <c r="K19" s="557"/>
      <c r="L19" s="556"/>
      <c r="M19" s="557" t="s">
        <v>101</v>
      </c>
      <c r="N19" s="556"/>
      <c r="O19" s="555" t="s">
        <v>102</v>
      </c>
      <c r="P19" s="556"/>
      <c r="Q19" s="555" t="s">
        <v>103</v>
      </c>
      <c r="R19" s="556"/>
      <c r="S19" s="555" t="s">
        <v>104</v>
      </c>
      <c r="T19" s="557"/>
      <c r="U19" s="206"/>
    </row>
    <row r="20" spans="1:21" s="198" customFormat="1" ht="24.75" customHeight="1">
      <c r="A20" s="201" t="s">
        <v>131</v>
      </c>
      <c r="B20" s="545" t="s">
        <v>106</v>
      </c>
      <c r="C20" s="540" t="s">
        <v>107</v>
      </c>
      <c r="D20" s="550"/>
      <c r="E20" s="540" t="s">
        <v>543</v>
      </c>
      <c r="F20" s="550"/>
      <c r="G20" s="203" t="s">
        <v>107</v>
      </c>
      <c r="H20" s="202" t="s">
        <v>108</v>
      </c>
      <c r="I20" s="203" t="s">
        <v>107</v>
      </c>
      <c r="J20" s="202" t="s">
        <v>108</v>
      </c>
      <c r="K20" s="202" t="s">
        <v>107</v>
      </c>
      <c r="L20" s="202" t="s">
        <v>108</v>
      </c>
      <c r="M20" s="202" t="s">
        <v>107</v>
      </c>
      <c r="N20" s="202" t="s">
        <v>108</v>
      </c>
      <c r="O20" s="202" t="s">
        <v>107</v>
      </c>
      <c r="P20" s="202" t="s">
        <v>108</v>
      </c>
      <c r="Q20" s="202" t="s">
        <v>107</v>
      </c>
      <c r="R20" s="202" t="s">
        <v>108</v>
      </c>
      <c r="S20" s="204" t="s">
        <v>107</v>
      </c>
      <c r="T20" s="205" t="s">
        <v>108</v>
      </c>
      <c r="U20" s="206"/>
    </row>
    <row r="21" spans="1:21" s="198" customFormat="1" ht="36.75" customHeight="1" thickBot="1">
      <c r="A21" s="207"/>
      <c r="B21" s="545"/>
      <c r="C21" s="548" t="s">
        <v>345</v>
      </c>
      <c r="D21" s="549"/>
      <c r="E21" s="559" t="s">
        <v>544</v>
      </c>
      <c r="F21" s="560"/>
      <c r="G21" s="310" t="s">
        <v>109</v>
      </c>
      <c r="H21" s="310" t="s">
        <v>110</v>
      </c>
      <c r="I21" s="310" t="s">
        <v>109</v>
      </c>
      <c r="J21" s="310" t="s">
        <v>110</v>
      </c>
      <c r="K21" s="310" t="s">
        <v>109</v>
      </c>
      <c r="L21" s="310" t="s">
        <v>110</v>
      </c>
      <c r="M21" s="310" t="s">
        <v>109</v>
      </c>
      <c r="N21" s="310" t="s">
        <v>110</v>
      </c>
      <c r="O21" s="310" t="s">
        <v>109</v>
      </c>
      <c r="P21" s="310" t="s">
        <v>110</v>
      </c>
      <c r="Q21" s="310" t="s">
        <v>109</v>
      </c>
      <c r="R21" s="310" t="s">
        <v>110</v>
      </c>
      <c r="S21" s="310" t="s">
        <v>109</v>
      </c>
      <c r="T21" s="311" t="s">
        <v>110</v>
      </c>
      <c r="U21" s="206"/>
    </row>
    <row r="22" spans="1:21" s="198" customFormat="1" ht="15" customHeight="1">
      <c r="A22" s="232" t="s">
        <v>516</v>
      </c>
      <c r="B22" s="254">
        <v>24</v>
      </c>
      <c r="C22" s="255"/>
      <c r="D22" s="255">
        <v>9</v>
      </c>
      <c r="E22" s="255"/>
      <c r="F22" s="256">
        <v>37.5</v>
      </c>
      <c r="G22" s="255">
        <v>4</v>
      </c>
      <c r="H22" s="256">
        <v>50</v>
      </c>
      <c r="I22" s="255">
        <v>2</v>
      </c>
      <c r="J22" s="256">
        <v>25</v>
      </c>
      <c r="K22" s="255">
        <v>3</v>
      </c>
      <c r="L22" s="256">
        <v>37.5</v>
      </c>
      <c r="M22" s="255">
        <v>3</v>
      </c>
      <c r="N22" s="256">
        <v>100</v>
      </c>
      <c r="O22" s="255">
        <v>4</v>
      </c>
      <c r="P22" s="255">
        <v>66.67</v>
      </c>
      <c r="Q22" s="255">
        <v>2</v>
      </c>
      <c r="R22" s="255">
        <v>22.22</v>
      </c>
      <c r="S22" s="255" t="s">
        <v>315</v>
      </c>
      <c r="T22" s="255" t="s">
        <v>315</v>
      </c>
      <c r="U22" s="206"/>
    </row>
    <row r="23" spans="1:21" s="198" customFormat="1" ht="15" customHeight="1">
      <c r="A23" s="208" t="s">
        <v>517</v>
      </c>
      <c r="B23" s="192">
        <v>36</v>
      </c>
      <c r="C23" s="257"/>
      <c r="D23" s="193">
        <v>5</v>
      </c>
      <c r="E23" s="257"/>
      <c r="F23" s="37">
        <v>13.89</v>
      </c>
      <c r="G23" s="193">
        <v>2</v>
      </c>
      <c r="H23" s="37">
        <v>16.67</v>
      </c>
      <c r="I23" s="193" t="s">
        <v>315</v>
      </c>
      <c r="J23" s="193" t="s">
        <v>315</v>
      </c>
      <c r="K23" s="193">
        <v>3</v>
      </c>
      <c r="L23" s="37">
        <v>25</v>
      </c>
      <c r="M23" s="193">
        <v>3</v>
      </c>
      <c r="N23" s="37">
        <v>50</v>
      </c>
      <c r="O23" s="193">
        <v>2</v>
      </c>
      <c r="P23" s="37">
        <v>16.67</v>
      </c>
      <c r="Q23" s="193" t="s">
        <v>315</v>
      </c>
      <c r="R23" s="193" t="s">
        <v>315</v>
      </c>
      <c r="S23" s="193" t="s">
        <v>315</v>
      </c>
      <c r="T23" s="37" t="s">
        <v>315</v>
      </c>
      <c r="U23" s="206"/>
    </row>
    <row r="24" spans="1:21" s="46" customFormat="1" ht="15" customHeight="1">
      <c r="A24" s="208" t="s">
        <v>518</v>
      </c>
      <c r="B24" s="192">
        <v>36</v>
      </c>
      <c r="C24" s="257"/>
      <c r="D24" s="37" t="s">
        <v>132</v>
      </c>
      <c r="E24" s="257"/>
      <c r="F24" s="37" t="s">
        <v>132</v>
      </c>
      <c r="G24" s="37" t="s">
        <v>132</v>
      </c>
      <c r="H24" s="37" t="s">
        <v>132</v>
      </c>
      <c r="I24" s="193" t="s">
        <v>132</v>
      </c>
      <c r="J24" s="37" t="s">
        <v>132</v>
      </c>
      <c r="K24" s="37" t="s">
        <v>132</v>
      </c>
      <c r="L24" s="37" t="s">
        <v>132</v>
      </c>
      <c r="M24" s="37" t="s">
        <v>132</v>
      </c>
      <c r="N24" s="37" t="s">
        <v>132</v>
      </c>
      <c r="O24" s="37" t="s">
        <v>132</v>
      </c>
      <c r="P24" s="37" t="s">
        <v>132</v>
      </c>
      <c r="Q24" s="193" t="s">
        <v>132</v>
      </c>
      <c r="R24" s="193" t="s">
        <v>132</v>
      </c>
      <c r="S24" s="193" t="s">
        <v>132</v>
      </c>
      <c r="T24" s="37" t="s">
        <v>132</v>
      </c>
      <c r="U24" s="49"/>
    </row>
    <row r="25" spans="1:22" s="46" customFormat="1" ht="15" customHeight="1">
      <c r="A25" s="208" t="s">
        <v>133</v>
      </c>
      <c r="B25" s="192">
        <v>36</v>
      </c>
      <c r="C25" s="257"/>
      <c r="D25" s="37" t="s">
        <v>132</v>
      </c>
      <c r="E25" s="257"/>
      <c r="F25" s="37" t="s">
        <v>132</v>
      </c>
      <c r="G25" s="37" t="s">
        <v>132</v>
      </c>
      <c r="H25" s="37" t="s">
        <v>132</v>
      </c>
      <c r="I25" s="193" t="s">
        <v>132</v>
      </c>
      <c r="J25" s="37" t="s">
        <v>132</v>
      </c>
      <c r="K25" s="37" t="s">
        <v>132</v>
      </c>
      <c r="L25" s="37" t="s">
        <v>132</v>
      </c>
      <c r="M25" s="37" t="s">
        <v>132</v>
      </c>
      <c r="N25" s="37" t="s">
        <v>132</v>
      </c>
      <c r="O25" s="37" t="s">
        <v>132</v>
      </c>
      <c r="P25" s="37" t="s">
        <v>132</v>
      </c>
      <c r="Q25" s="193" t="s">
        <v>132</v>
      </c>
      <c r="R25" s="193" t="s">
        <v>132</v>
      </c>
      <c r="S25" s="193" t="s">
        <v>132</v>
      </c>
      <c r="T25" s="37" t="s">
        <v>132</v>
      </c>
      <c r="U25" s="49"/>
      <c r="V25" s="49"/>
    </row>
    <row r="26" spans="1:22" s="46" customFormat="1" ht="15" customHeight="1">
      <c r="A26" s="208" t="s">
        <v>134</v>
      </c>
      <c r="B26" s="192">
        <v>36</v>
      </c>
      <c r="C26" s="257"/>
      <c r="D26" s="37" t="s">
        <v>132</v>
      </c>
      <c r="E26" s="257"/>
      <c r="F26" s="37" t="s">
        <v>132</v>
      </c>
      <c r="G26" s="37" t="s">
        <v>132</v>
      </c>
      <c r="H26" s="37" t="s">
        <v>132</v>
      </c>
      <c r="I26" s="193" t="s">
        <v>132</v>
      </c>
      <c r="J26" s="37" t="s">
        <v>132</v>
      </c>
      <c r="K26" s="37" t="s">
        <v>132</v>
      </c>
      <c r="L26" s="37" t="s">
        <v>132</v>
      </c>
      <c r="M26" s="37" t="s">
        <v>132</v>
      </c>
      <c r="N26" s="37" t="s">
        <v>132</v>
      </c>
      <c r="O26" s="37" t="s">
        <v>132</v>
      </c>
      <c r="P26" s="37" t="s">
        <v>132</v>
      </c>
      <c r="Q26" s="193" t="s">
        <v>132</v>
      </c>
      <c r="R26" s="193" t="s">
        <v>132</v>
      </c>
      <c r="S26" s="193" t="s">
        <v>132</v>
      </c>
      <c r="T26" s="37" t="s">
        <v>132</v>
      </c>
      <c r="U26" s="193"/>
      <c r="V26" s="193"/>
    </row>
    <row r="27" spans="1:21" s="46" customFormat="1" ht="15" customHeight="1">
      <c r="A27" s="208" t="s">
        <v>135</v>
      </c>
      <c r="B27" s="192">
        <v>36</v>
      </c>
      <c r="C27" s="257"/>
      <c r="D27" s="37" t="s">
        <v>132</v>
      </c>
      <c r="E27" s="257"/>
      <c r="F27" s="37" t="s">
        <v>132</v>
      </c>
      <c r="G27" s="37" t="s">
        <v>132</v>
      </c>
      <c r="H27" s="37" t="s">
        <v>132</v>
      </c>
      <c r="I27" s="193" t="s">
        <v>132</v>
      </c>
      <c r="J27" s="37" t="s">
        <v>132</v>
      </c>
      <c r="K27" s="37" t="s">
        <v>132</v>
      </c>
      <c r="L27" s="37" t="s">
        <v>132</v>
      </c>
      <c r="M27" s="37" t="s">
        <v>132</v>
      </c>
      <c r="N27" s="37" t="s">
        <v>132</v>
      </c>
      <c r="O27" s="37" t="s">
        <v>132</v>
      </c>
      <c r="P27" s="37" t="s">
        <v>132</v>
      </c>
      <c r="Q27" s="193" t="s">
        <v>132</v>
      </c>
      <c r="R27" s="193" t="s">
        <v>132</v>
      </c>
      <c r="S27" s="193" t="s">
        <v>132</v>
      </c>
      <c r="T27" s="37" t="s">
        <v>132</v>
      </c>
      <c r="U27" s="49"/>
    </row>
    <row r="28" spans="1:21" s="46" customFormat="1" ht="15" customHeight="1" thickBot="1">
      <c r="A28" s="209" t="s">
        <v>136</v>
      </c>
      <c r="B28" s="194">
        <v>36</v>
      </c>
      <c r="C28" s="258"/>
      <c r="D28" s="196" t="s">
        <v>132</v>
      </c>
      <c r="E28" s="258"/>
      <c r="F28" s="196" t="s">
        <v>132</v>
      </c>
      <c r="G28" s="196" t="s">
        <v>132</v>
      </c>
      <c r="H28" s="196" t="s">
        <v>132</v>
      </c>
      <c r="I28" s="195" t="s">
        <v>132</v>
      </c>
      <c r="J28" s="196" t="s">
        <v>132</v>
      </c>
      <c r="K28" s="196" t="s">
        <v>132</v>
      </c>
      <c r="L28" s="196" t="s">
        <v>132</v>
      </c>
      <c r="M28" s="196" t="s">
        <v>132</v>
      </c>
      <c r="N28" s="196" t="s">
        <v>132</v>
      </c>
      <c r="O28" s="196" t="s">
        <v>132</v>
      </c>
      <c r="P28" s="196" t="s">
        <v>132</v>
      </c>
      <c r="Q28" s="195" t="s">
        <v>132</v>
      </c>
      <c r="R28" s="195" t="s">
        <v>132</v>
      </c>
      <c r="S28" s="195" t="s">
        <v>132</v>
      </c>
      <c r="T28" s="196" t="s">
        <v>132</v>
      </c>
      <c r="U28" s="49"/>
    </row>
    <row r="29" spans="1:21" s="188" customFormat="1" ht="11.25" customHeight="1">
      <c r="A29" s="186" t="s">
        <v>137</v>
      </c>
      <c r="B29" s="187"/>
      <c r="C29" s="187"/>
      <c r="D29" s="187"/>
      <c r="E29" s="187"/>
      <c r="F29" s="187"/>
      <c r="G29" s="187"/>
      <c r="H29" s="187"/>
      <c r="K29" s="231" t="s">
        <v>317</v>
      </c>
      <c r="L29" s="187"/>
      <c r="S29" s="187"/>
      <c r="T29" s="187"/>
      <c r="U29" s="187"/>
    </row>
    <row r="30" spans="1:20" s="188" customFormat="1" ht="11.25" customHeight="1">
      <c r="A30" s="189" t="s">
        <v>138</v>
      </c>
      <c r="B30" s="190"/>
      <c r="C30" s="190"/>
      <c r="D30" s="190"/>
      <c r="E30" s="190"/>
      <c r="F30" s="190"/>
      <c r="G30" s="190"/>
      <c r="H30" s="190"/>
      <c r="I30" s="191"/>
      <c r="J30" s="191"/>
      <c r="K30" s="191" t="s">
        <v>139</v>
      </c>
      <c r="L30" s="187"/>
      <c r="S30" s="187"/>
      <c r="T30" s="187"/>
    </row>
    <row r="31" spans="1:20" s="188" customFormat="1" ht="11.25" customHeight="1">
      <c r="A31" s="189" t="s">
        <v>140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 t="s">
        <v>141</v>
      </c>
      <c r="L31" s="187"/>
      <c r="S31" s="187"/>
      <c r="T31" s="187"/>
    </row>
    <row r="32" spans="1:20" s="188" customFormat="1" ht="11.25" customHeight="1">
      <c r="A32" s="189" t="s">
        <v>142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 t="s">
        <v>143</v>
      </c>
      <c r="L32" s="187"/>
      <c r="S32" s="187"/>
      <c r="T32" s="187"/>
    </row>
    <row r="33" spans="1:20" s="188" customFormat="1" ht="11.25" customHeight="1">
      <c r="A33" s="189" t="s">
        <v>144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 t="s">
        <v>145</v>
      </c>
      <c r="L33" s="187"/>
      <c r="S33" s="187"/>
      <c r="T33" s="187"/>
    </row>
    <row r="34" spans="1:20" s="188" customFormat="1" ht="11.25" customHeight="1">
      <c r="A34" s="189" t="s">
        <v>146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 t="s">
        <v>147</v>
      </c>
      <c r="L34" s="187"/>
      <c r="S34" s="187"/>
      <c r="T34" s="187"/>
    </row>
    <row r="35" spans="1:20" s="188" customFormat="1" ht="11.25" customHeight="1">
      <c r="A35" s="189" t="s">
        <v>148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 t="s">
        <v>149</v>
      </c>
      <c r="L35" s="187"/>
      <c r="S35" s="187"/>
      <c r="T35" s="187"/>
    </row>
    <row r="36" spans="1:20" s="188" customFormat="1" ht="11.25" customHeight="1">
      <c r="A36" s="189" t="s">
        <v>150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 t="s">
        <v>151</v>
      </c>
      <c r="L36" s="187"/>
      <c r="S36" s="187"/>
      <c r="T36" s="187"/>
    </row>
    <row r="37" spans="1:20" s="188" customFormat="1" ht="11.25" customHeight="1">
      <c r="A37" s="189" t="s">
        <v>152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 t="s">
        <v>153</v>
      </c>
      <c r="L37" s="187"/>
      <c r="S37" s="187"/>
      <c r="T37" s="187"/>
    </row>
    <row r="38" spans="1:20" s="188" customFormat="1" ht="11.25" customHeight="1">
      <c r="A38" s="189" t="s">
        <v>154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 t="s">
        <v>155</v>
      </c>
      <c r="L38" s="187"/>
      <c r="S38" s="187"/>
      <c r="T38" s="187"/>
    </row>
    <row r="39" spans="1:20" s="144" customFormat="1" ht="11.25" customHeight="1">
      <c r="A39" s="189" t="s">
        <v>156</v>
      </c>
      <c r="K39" s="191" t="s">
        <v>157</v>
      </c>
      <c r="L39" s="145"/>
      <c r="M39" s="188"/>
      <c r="S39" s="145"/>
      <c r="T39" s="145"/>
    </row>
    <row r="40" spans="11:20" s="144" customFormat="1" ht="11.25" customHeight="1">
      <c r="K40" s="191" t="s">
        <v>158</v>
      </c>
      <c r="L40" s="145"/>
      <c r="S40" s="145"/>
      <c r="T40" s="145"/>
    </row>
    <row r="41" spans="11:20" s="144" customFormat="1" ht="11.25" customHeight="1">
      <c r="K41" s="191" t="s">
        <v>159</v>
      </c>
      <c r="L41" s="145"/>
      <c r="M41" s="188"/>
      <c r="S41" s="145"/>
      <c r="T41" s="145"/>
    </row>
    <row r="42" ht="11.25" customHeight="1">
      <c r="L42" s="25"/>
    </row>
    <row r="43" spans="11:12" ht="12.75">
      <c r="K43" s="25"/>
      <c r="L43" s="25"/>
    </row>
    <row r="44" ht="12.75">
      <c r="L44" s="25"/>
    </row>
  </sheetData>
  <sheetProtection/>
  <mergeCells count="49">
    <mergeCell ref="C17:F18"/>
    <mergeCell ref="C19:F19"/>
    <mergeCell ref="C20:D20"/>
    <mergeCell ref="C21:D21"/>
    <mergeCell ref="Q17:T17"/>
    <mergeCell ref="I18:J19"/>
    <mergeCell ref="K18:L19"/>
    <mergeCell ref="G18:H19"/>
    <mergeCell ref="Q19:R19"/>
    <mergeCell ref="S19:T19"/>
    <mergeCell ref="Q18:R18"/>
    <mergeCell ref="S18:T18"/>
    <mergeCell ref="G17:J17"/>
    <mergeCell ref="B20:B21"/>
    <mergeCell ref="M19:N19"/>
    <mergeCell ref="M17:P17"/>
    <mergeCell ref="O19:P19"/>
    <mergeCell ref="M18:N18"/>
    <mergeCell ref="O18:P18"/>
    <mergeCell ref="B17:B19"/>
    <mergeCell ref="K17:L17"/>
    <mergeCell ref="E20:F20"/>
    <mergeCell ref="E21:F21"/>
    <mergeCell ref="A2:J2"/>
    <mergeCell ref="K2:T2"/>
    <mergeCell ref="Q6:R6"/>
    <mergeCell ref="S6:T6"/>
    <mergeCell ref="M4:P4"/>
    <mergeCell ref="Q4:T4"/>
    <mergeCell ref="I6:J6"/>
    <mergeCell ref="K6:L6"/>
    <mergeCell ref="M6:N6"/>
    <mergeCell ref="O6:P6"/>
    <mergeCell ref="O5:P5"/>
    <mergeCell ref="Q5:R5"/>
    <mergeCell ref="B7:B8"/>
    <mergeCell ref="C6:D6"/>
    <mergeCell ref="E6:F6"/>
    <mergeCell ref="G6:H6"/>
    <mergeCell ref="S5:T5"/>
    <mergeCell ref="K4:L4"/>
    <mergeCell ref="B4:B6"/>
    <mergeCell ref="C4:D5"/>
    <mergeCell ref="E5:F5"/>
    <mergeCell ref="E4:J4"/>
    <mergeCell ref="G5:H5"/>
    <mergeCell ref="I5:J5"/>
    <mergeCell ref="K5:L5"/>
    <mergeCell ref="M5:N5"/>
  </mergeCells>
  <printOptions horizontalCentered="1"/>
  <pageMargins left="1.1811023622047245" right="1.1811023622047245" top="1.5748031496062993" bottom="1.5748031496062993" header="0.5118110236220472" footer="0.9055118110236221"/>
  <pageSetup firstPageNumber="302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2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4.125" style="39" customWidth="1"/>
    <col min="2" max="2" width="5.625" style="39" customWidth="1"/>
    <col min="3" max="3" width="7.125" style="39" customWidth="1"/>
    <col min="4" max="4" width="6.625" style="39" customWidth="1"/>
    <col min="5" max="5" width="7.125" style="39" customWidth="1"/>
    <col min="6" max="6" width="6.625" style="39" customWidth="1"/>
    <col min="7" max="7" width="7.125" style="39" customWidth="1"/>
    <col min="8" max="8" width="6.625" style="39" customWidth="1"/>
    <col min="9" max="9" width="7.125" style="39" customWidth="1"/>
    <col min="10" max="10" width="6.625" style="39" customWidth="1"/>
    <col min="11" max="11" width="8.25390625" style="39" customWidth="1"/>
    <col min="12" max="12" width="6.625" style="39" customWidth="1"/>
    <col min="13" max="13" width="8.25390625" style="39" customWidth="1"/>
    <col min="14" max="14" width="6.625" style="39" customWidth="1"/>
    <col min="15" max="15" width="8.25390625" style="39" customWidth="1"/>
    <col min="16" max="16" width="6.625" style="39" customWidth="1"/>
    <col min="17" max="17" width="8.25390625" style="39" customWidth="1"/>
    <col min="18" max="18" width="6.625" style="39" customWidth="1"/>
    <col min="19" max="19" width="8.25390625" style="39" customWidth="1"/>
    <col min="20" max="20" width="6.625" style="39" customWidth="1"/>
    <col min="21" max="16384" width="9.00390625" style="39" customWidth="1"/>
  </cols>
  <sheetData>
    <row r="1" spans="1:20" s="2" customFormat="1" ht="18" customHeight="1">
      <c r="A1" s="24" t="s">
        <v>303</v>
      </c>
      <c r="T1" s="3" t="s">
        <v>296</v>
      </c>
    </row>
    <row r="2" spans="1:20" s="4" customFormat="1" ht="24.75" customHeight="1">
      <c r="A2" s="524" t="s">
        <v>319</v>
      </c>
      <c r="B2" s="525"/>
      <c r="C2" s="525"/>
      <c r="D2" s="525"/>
      <c r="E2" s="525"/>
      <c r="F2" s="525"/>
      <c r="G2" s="525"/>
      <c r="H2" s="525"/>
      <c r="I2" s="525"/>
      <c r="J2" s="525"/>
      <c r="K2" s="525" t="s">
        <v>339</v>
      </c>
      <c r="L2" s="525"/>
      <c r="M2" s="525"/>
      <c r="N2" s="525"/>
      <c r="O2" s="525"/>
      <c r="P2" s="525"/>
      <c r="Q2" s="525"/>
      <c r="R2" s="525"/>
      <c r="S2" s="525"/>
      <c r="T2" s="525"/>
    </row>
    <row r="3" spans="1:21" s="2" customFormat="1" ht="13.5" customHeight="1" thickBot="1">
      <c r="A3" s="5"/>
      <c r="B3" s="5"/>
      <c r="C3" s="5"/>
      <c r="D3" s="5"/>
      <c r="E3" s="5"/>
      <c r="F3" s="5"/>
      <c r="G3" s="5"/>
      <c r="H3" s="233"/>
      <c r="J3" s="3"/>
      <c r="S3" s="6"/>
      <c r="T3" s="3"/>
      <c r="U3" s="6"/>
    </row>
    <row r="4" spans="1:21" s="198" customFormat="1" ht="15" customHeight="1">
      <c r="A4" s="197"/>
      <c r="B4" s="544" t="s">
        <v>325</v>
      </c>
      <c r="C4" s="546" t="s">
        <v>326</v>
      </c>
      <c r="D4" s="547"/>
      <c r="E4" s="551" t="s">
        <v>327</v>
      </c>
      <c r="F4" s="552"/>
      <c r="G4" s="552"/>
      <c r="H4" s="552"/>
      <c r="I4" s="552"/>
      <c r="J4" s="552"/>
      <c r="K4" s="542" t="s">
        <v>328</v>
      </c>
      <c r="L4" s="543"/>
      <c r="M4" s="551" t="s">
        <v>329</v>
      </c>
      <c r="N4" s="552"/>
      <c r="O4" s="552"/>
      <c r="P4" s="552"/>
      <c r="Q4" s="542" t="s">
        <v>330</v>
      </c>
      <c r="R4" s="542"/>
      <c r="S4" s="542"/>
      <c r="T4" s="542"/>
      <c r="U4" s="206"/>
    </row>
    <row r="5" spans="1:21" s="198" customFormat="1" ht="15" customHeight="1">
      <c r="A5" s="199" t="s">
        <v>340</v>
      </c>
      <c r="B5" s="545"/>
      <c r="C5" s="548"/>
      <c r="D5" s="549"/>
      <c r="E5" s="540" t="s">
        <v>331</v>
      </c>
      <c r="F5" s="550"/>
      <c r="G5" s="540" t="s">
        <v>332</v>
      </c>
      <c r="H5" s="550"/>
      <c r="I5" s="540" t="s">
        <v>333</v>
      </c>
      <c r="J5" s="550"/>
      <c r="K5" s="553" t="s">
        <v>334</v>
      </c>
      <c r="L5" s="550"/>
      <c r="M5" s="540" t="s">
        <v>335</v>
      </c>
      <c r="N5" s="550"/>
      <c r="O5" s="540" t="s">
        <v>336</v>
      </c>
      <c r="P5" s="550"/>
      <c r="Q5" s="540" t="s">
        <v>337</v>
      </c>
      <c r="R5" s="550"/>
      <c r="S5" s="540" t="s">
        <v>338</v>
      </c>
      <c r="T5" s="541"/>
      <c r="U5" s="206"/>
    </row>
    <row r="6" spans="1:21" s="198" customFormat="1" ht="15" customHeight="1">
      <c r="A6" s="201"/>
      <c r="B6" s="545"/>
      <c r="C6" s="555" t="s">
        <v>96</v>
      </c>
      <c r="D6" s="556"/>
      <c r="E6" s="555" t="s">
        <v>97</v>
      </c>
      <c r="F6" s="556"/>
      <c r="G6" s="555" t="s">
        <v>98</v>
      </c>
      <c r="H6" s="556"/>
      <c r="I6" s="555" t="s">
        <v>99</v>
      </c>
      <c r="J6" s="556"/>
      <c r="K6" s="557" t="s">
        <v>100</v>
      </c>
      <c r="L6" s="556"/>
      <c r="M6" s="555" t="s">
        <v>101</v>
      </c>
      <c r="N6" s="556"/>
      <c r="O6" s="555" t="s">
        <v>102</v>
      </c>
      <c r="P6" s="556"/>
      <c r="Q6" s="555" t="s">
        <v>103</v>
      </c>
      <c r="R6" s="556"/>
      <c r="S6" s="555" t="s">
        <v>104</v>
      </c>
      <c r="T6" s="557"/>
      <c r="U6" s="206"/>
    </row>
    <row r="7" spans="1:21" s="198" customFormat="1" ht="24.75" customHeight="1">
      <c r="A7" s="201" t="s">
        <v>105</v>
      </c>
      <c r="B7" s="545" t="s">
        <v>106</v>
      </c>
      <c r="C7" s="202" t="s">
        <v>107</v>
      </c>
      <c r="D7" s="202" t="s">
        <v>108</v>
      </c>
      <c r="E7" s="202" t="s">
        <v>107</v>
      </c>
      <c r="F7" s="202" t="s">
        <v>108</v>
      </c>
      <c r="G7" s="202" t="s">
        <v>107</v>
      </c>
      <c r="H7" s="202" t="s">
        <v>108</v>
      </c>
      <c r="I7" s="203" t="s">
        <v>107</v>
      </c>
      <c r="J7" s="202" t="s">
        <v>108</v>
      </c>
      <c r="K7" s="202" t="s">
        <v>107</v>
      </c>
      <c r="L7" s="202" t="s">
        <v>108</v>
      </c>
      <c r="M7" s="202" t="s">
        <v>107</v>
      </c>
      <c r="N7" s="202" t="s">
        <v>108</v>
      </c>
      <c r="O7" s="202" t="s">
        <v>107</v>
      </c>
      <c r="P7" s="202" t="s">
        <v>108</v>
      </c>
      <c r="Q7" s="202" t="s">
        <v>107</v>
      </c>
      <c r="R7" s="202" t="s">
        <v>108</v>
      </c>
      <c r="S7" s="204" t="s">
        <v>107</v>
      </c>
      <c r="T7" s="205" t="s">
        <v>108</v>
      </c>
      <c r="U7" s="206"/>
    </row>
    <row r="8" spans="1:21" s="198" customFormat="1" ht="36.75" customHeight="1" thickBot="1">
      <c r="A8" s="207"/>
      <c r="B8" s="554"/>
      <c r="C8" s="310" t="s">
        <v>109</v>
      </c>
      <c r="D8" s="310" t="s">
        <v>110</v>
      </c>
      <c r="E8" s="310" t="s">
        <v>109</v>
      </c>
      <c r="F8" s="310" t="s">
        <v>110</v>
      </c>
      <c r="G8" s="310" t="s">
        <v>109</v>
      </c>
      <c r="H8" s="310" t="s">
        <v>110</v>
      </c>
      <c r="I8" s="310" t="s">
        <v>109</v>
      </c>
      <c r="J8" s="310" t="s">
        <v>110</v>
      </c>
      <c r="K8" s="310" t="s">
        <v>109</v>
      </c>
      <c r="L8" s="310" t="s">
        <v>110</v>
      </c>
      <c r="M8" s="310" t="s">
        <v>109</v>
      </c>
      <c r="N8" s="310" t="s">
        <v>110</v>
      </c>
      <c r="O8" s="310" t="s">
        <v>109</v>
      </c>
      <c r="P8" s="310" t="s">
        <v>110</v>
      </c>
      <c r="Q8" s="310" t="s">
        <v>109</v>
      </c>
      <c r="R8" s="310" t="s">
        <v>110</v>
      </c>
      <c r="S8" s="310" t="s">
        <v>109</v>
      </c>
      <c r="T8" s="311" t="s">
        <v>110</v>
      </c>
      <c r="U8" s="206"/>
    </row>
    <row r="9" spans="1:21" s="46" customFormat="1" ht="15" customHeight="1">
      <c r="A9" s="208" t="s">
        <v>111</v>
      </c>
      <c r="B9" s="211">
        <v>36</v>
      </c>
      <c r="C9" s="193">
        <v>7</v>
      </c>
      <c r="D9" s="37">
        <v>19.44</v>
      </c>
      <c r="E9" s="193">
        <v>2</v>
      </c>
      <c r="F9" s="37">
        <v>22.22</v>
      </c>
      <c r="G9" s="193">
        <v>1</v>
      </c>
      <c r="H9" s="37">
        <v>11.11</v>
      </c>
      <c r="I9" s="193">
        <v>2</v>
      </c>
      <c r="J9" s="37">
        <v>22.22</v>
      </c>
      <c r="K9" s="193">
        <v>2</v>
      </c>
      <c r="L9" s="37">
        <v>22.22</v>
      </c>
      <c r="M9" s="193" t="s">
        <v>315</v>
      </c>
      <c r="N9" s="37" t="s">
        <v>315</v>
      </c>
      <c r="O9" s="193">
        <v>7</v>
      </c>
      <c r="P9" s="37">
        <v>87.5</v>
      </c>
      <c r="Q9" s="193" t="s">
        <v>315</v>
      </c>
      <c r="R9" s="37" t="s">
        <v>315</v>
      </c>
      <c r="S9" s="193" t="s">
        <v>315</v>
      </c>
      <c r="T9" s="37" t="s">
        <v>315</v>
      </c>
      <c r="U9" s="49"/>
    </row>
    <row r="10" spans="1:21" s="46" customFormat="1" ht="15" customHeight="1">
      <c r="A10" s="208" t="s">
        <v>112</v>
      </c>
      <c r="B10" s="211">
        <v>33</v>
      </c>
      <c r="C10" s="193">
        <v>12</v>
      </c>
      <c r="D10" s="37">
        <v>25</v>
      </c>
      <c r="E10" s="193">
        <v>3</v>
      </c>
      <c r="F10" s="37">
        <v>25</v>
      </c>
      <c r="G10" s="193">
        <v>2</v>
      </c>
      <c r="H10" s="37">
        <v>16.67</v>
      </c>
      <c r="I10" s="193">
        <v>4</v>
      </c>
      <c r="J10" s="37">
        <v>33.33</v>
      </c>
      <c r="K10" s="193">
        <v>3</v>
      </c>
      <c r="L10" s="37">
        <v>25</v>
      </c>
      <c r="M10" s="193" t="s">
        <v>315</v>
      </c>
      <c r="N10" s="37" t="s">
        <v>315</v>
      </c>
      <c r="O10" s="193">
        <v>10</v>
      </c>
      <c r="P10" s="37">
        <v>62.5</v>
      </c>
      <c r="Q10" s="193">
        <v>2</v>
      </c>
      <c r="R10" s="37">
        <v>8.33</v>
      </c>
      <c r="S10" s="193" t="s">
        <v>315</v>
      </c>
      <c r="T10" s="37" t="s">
        <v>315</v>
      </c>
      <c r="U10" s="49"/>
    </row>
    <row r="11" spans="1:21" s="46" customFormat="1" ht="15" customHeight="1">
      <c r="A11" s="208" t="s">
        <v>113</v>
      </c>
      <c r="B11" s="211">
        <v>33</v>
      </c>
      <c r="C11" s="193">
        <v>12</v>
      </c>
      <c r="D11" s="37">
        <v>25</v>
      </c>
      <c r="E11" s="193">
        <v>3</v>
      </c>
      <c r="F11" s="37">
        <v>25</v>
      </c>
      <c r="G11" s="193">
        <v>2</v>
      </c>
      <c r="H11" s="37">
        <v>16.67</v>
      </c>
      <c r="I11" s="193">
        <v>4</v>
      </c>
      <c r="J11" s="37">
        <v>33.33</v>
      </c>
      <c r="K11" s="193">
        <v>3</v>
      </c>
      <c r="L11" s="37">
        <v>25</v>
      </c>
      <c r="M11" s="193" t="s">
        <v>315</v>
      </c>
      <c r="N11" s="37" t="s">
        <v>315</v>
      </c>
      <c r="O11" s="193">
        <v>10</v>
      </c>
      <c r="P11" s="37">
        <v>62.5</v>
      </c>
      <c r="Q11" s="193">
        <v>2</v>
      </c>
      <c r="R11" s="37">
        <v>8.33</v>
      </c>
      <c r="S11" s="193" t="s">
        <v>315</v>
      </c>
      <c r="T11" s="37" t="s">
        <v>315</v>
      </c>
      <c r="U11" s="49"/>
    </row>
    <row r="12" spans="1:21" s="46" customFormat="1" ht="15" customHeight="1">
      <c r="A12" s="208" t="s">
        <v>114</v>
      </c>
      <c r="B12" s="211">
        <v>40</v>
      </c>
      <c r="C12" s="193">
        <v>3</v>
      </c>
      <c r="D12" s="37">
        <v>3.75</v>
      </c>
      <c r="E12" s="193" t="s">
        <v>315</v>
      </c>
      <c r="F12" s="37" t="s">
        <v>315</v>
      </c>
      <c r="G12" s="193">
        <v>1</v>
      </c>
      <c r="H12" s="37">
        <v>10</v>
      </c>
      <c r="I12" s="193">
        <v>1</v>
      </c>
      <c r="J12" s="37">
        <v>10</v>
      </c>
      <c r="K12" s="193">
        <v>1</v>
      </c>
      <c r="L12" s="37">
        <v>10</v>
      </c>
      <c r="M12" s="193">
        <v>3</v>
      </c>
      <c r="N12" s="37">
        <v>37.5</v>
      </c>
      <c r="O12" s="193" t="s">
        <v>315</v>
      </c>
      <c r="P12" s="37" t="s">
        <v>315</v>
      </c>
      <c r="Q12" s="193" t="s">
        <v>315</v>
      </c>
      <c r="R12" s="37" t="s">
        <v>315</v>
      </c>
      <c r="S12" s="193" t="s">
        <v>315</v>
      </c>
      <c r="T12" s="37" t="s">
        <v>315</v>
      </c>
      <c r="U12" s="49"/>
    </row>
    <row r="13" spans="1:21" s="46" customFormat="1" ht="15" customHeight="1">
      <c r="A13" s="208" t="s">
        <v>115</v>
      </c>
      <c r="B13" s="211">
        <v>40</v>
      </c>
      <c r="C13" s="212">
        <v>6</v>
      </c>
      <c r="D13" s="213">
        <v>15</v>
      </c>
      <c r="E13" s="212">
        <v>1</v>
      </c>
      <c r="F13" s="213">
        <v>10</v>
      </c>
      <c r="G13" s="212">
        <v>2</v>
      </c>
      <c r="H13" s="213">
        <v>20</v>
      </c>
      <c r="I13" s="212">
        <v>2</v>
      </c>
      <c r="J13" s="213">
        <v>20</v>
      </c>
      <c r="K13" s="212">
        <v>1</v>
      </c>
      <c r="L13" s="213">
        <v>10</v>
      </c>
      <c r="M13" s="220" t="s">
        <v>315</v>
      </c>
      <c r="N13" s="221" t="s">
        <v>315</v>
      </c>
      <c r="O13" s="212">
        <v>4</v>
      </c>
      <c r="P13" s="213">
        <v>50</v>
      </c>
      <c r="Q13" s="212">
        <v>2</v>
      </c>
      <c r="R13" s="213">
        <v>8.33</v>
      </c>
      <c r="S13" s="220" t="s">
        <v>315</v>
      </c>
      <c r="T13" s="221" t="s">
        <v>315</v>
      </c>
      <c r="U13" s="49"/>
    </row>
    <row r="14" spans="1:21" s="46" customFormat="1" ht="15" customHeight="1">
      <c r="A14" s="208" t="s">
        <v>116</v>
      </c>
      <c r="B14" s="211">
        <v>40</v>
      </c>
      <c r="C14" s="212">
        <v>6</v>
      </c>
      <c r="D14" s="213">
        <v>15</v>
      </c>
      <c r="E14" s="212">
        <v>1</v>
      </c>
      <c r="F14" s="213">
        <v>10</v>
      </c>
      <c r="G14" s="212">
        <v>2</v>
      </c>
      <c r="H14" s="213">
        <v>20</v>
      </c>
      <c r="I14" s="212">
        <v>2</v>
      </c>
      <c r="J14" s="213">
        <v>20</v>
      </c>
      <c r="K14" s="212">
        <v>1</v>
      </c>
      <c r="L14" s="213">
        <v>10</v>
      </c>
      <c r="M14" s="220" t="s">
        <v>315</v>
      </c>
      <c r="N14" s="221" t="s">
        <v>315</v>
      </c>
      <c r="O14" s="212">
        <v>4</v>
      </c>
      <c r="P14" s="213">
        <v>50</v>
      </c>
      <c r="Q14" s="212">
        <v>2</v>
      </c>
      <c r="R14" s="213">
        <v>8.33</v>
      </c>
      <c r="S14" s="220" t="s">
        <v>315</v>
      </c>
      <c r="T14" s="221" t="s">
        <v>315</v>
      </c>
      <c r="U14" s="49"/>
    </row>
    <row r="15" spans="1:21" s="218" customFormat="1" ht="15" customHeight="1" thickBot="1">
      <c r="A15" s="228" t="s">
        <v>161</v>
      </c>
      <c r="B15" s="214">
        <v>40</v>
      </c>
      <c r="C15" s="215">
        <v>12</v>
      </c>
      <c r="D15" s="216">
        <v>23.08</v>
      </c>
      <c r="E15" s="215">
        <v>3</v>
      </c>
      <c r="F15" s="216">
        <v>23.08</v>
      </c>
      <c r="G15" s="215">
        <v>4</v>
      </c>
      <c r="H15" s="216">
        <v>30.77</v>
      </c>
      <c r="I15" s="215">
        <v>3</v>
      </c>
      <c r="J15" s="216">
        <v>23.08</v>
      </c>
      <c r="K15" s="215">
        <v>2</v>
      </c>
      <c r="L15" s="216">
        <v>15.38</v>
      </c>
      <c r="M15" s="365" t="s">
        <v>315</v>
      </c>
      <c r="N15" s="366" t="s">
        <v>315</v>
      </c>
      <c r="O15" s="215">
        <v>8</v>
      </c>
      <c r="P15" s="216">
        <v>50</v>
      </c>
      <c r="Q15" s="215">
        <v>4</v>
      </c>
      <c r="R15" s="216">
        <v>16.67</v>
      </c>
      <c r="S15" s="365" t="s">
        <v>315</v>
      </c>
      <c r="T15" s="366" t="s">
        <v>315</v>
      </c>
      <c r="U15" s="217"/>
    </row>
    <row r="16" spans="1:20" s="49" customFormat="1" ht="10.5" customHeight="1" thickBot="1">
      <c r="A16" s="210"/>
      <c r="B16" s="219"/>
      <c r="C16" s="212"/>
      <c r="D16" s="213"/>
      <c r="E16" s="212"/>
      <c r="F16" s="213"/>
      <c r="G16" s="212"/>
      <c r="H16" s="213"/>
      <c r="I16" s="212"/>
      <c r="J16" s="213"/>
      <c r="K16" s="212"/>
      <c r="L16" s="213"/>
      <c r="M16" s="220"/>
      <c r="N16" s="221"/>
      <c r="O16" s="212"/>
      <c r="P16" s="213"/>
      <c r="Q16" s="212"/>
      <c r="R16" s="213"/>
      <c r="S16" s="220"/>
      <c r="T16" s="221"/>
    </row>
    <row r="17" spans="1:21" s="198" customFormat="1" ht="15" customHeight="1">
      <c r="A17" s="197"/>
      <c r="B17" s="544" t="s">
        <v>117</v>
      </c>
      <c r="C17" s="546" t="s">
        <v>118</v>
      </c>
      <c r="D17" s="547"/>
      <c r="E17" s="551" t="s">
        <v>119</v>
      </c>
      <c r="F17" s="552"/>
      <c r="G17" s="552"/>
      <c r="H17" s="552"/>
      <c r="I17" s="542" t="s">
        <v>120</v>
      </c>
      <c r="J17" s="543"/>
      <c r="K17" s="570" t="s">
        <v>121</v>
      </c>
      <c r="L17" s="552"/>
      <c r="M17" s="552"/>
      <c r="N17" s="552"/>
      <c r="O17" s="552"/>
      <c r="P17" s="552"/>
      <c r="Q17" s="542" t="s">
        <v>122</v>
      </c>
      <c r="R17" s="542"/>
      <c r="S17" s="542"/>
      <c r="T17" s="542"/>
      <c r="U17" s="206"/>
    </row>
    <row r="18" spans="1:21" s="198" customFormat="1" ht="15" customHeight="1">
      <c r="A18" s="199" t="s">
        <v>123</v>
      </c>
      <c r="B18" s="545"/>
      <c r="C18" s="548"/>
      <c r="D18" s="549"/>
      <c r="E18" s="540" t="s">
        <v>124</v>
      </c>
      <c r="F18" s="550"/>
      <c r="G18" s="540" t="s">
        <v>125</v>
      </c>
      <c r="H18" s="550"/>
      <c r="I18" s="540" t="s">
        <v>126</v>
      </c>
      <c r="J18" s="550"/>
      <c r="K18" s="553" t="s">
        <v>127</v>
      </c>
      <c r="L18" s="550"/>
      <c r="M18" s="540" t="s">
        <v>128</v>
      </c>
      <c r="N18" s="550"/>
      <c r="O18" s="540" t="s">
        <v>129</v>
      </c>
      <c r="P18" s="541"/>
      <c r="Q18" s="550"/>
      <c r="R18" s="540" t="s">
        <v>130</v>
      </c>
      <c r="S18" s="541"/>
      <c r="T18" s="541"/>
      <c r="U18" s="206"/>
    </row>
    <row r="19" spans="1:21" s="198" customFormat="1" ht="15" customHeight="1">
      <c r="A19" s="201"/>
      <c r="B19" s="545"/>
      <c r="C19" s="555" t="s">
        <v>96</v>
      </c>
      <c r="D19" s="556"/>
      <c r="E19" s="555"/>
      <c r="F19" s="556"/>
      <c r="G19" s="555"/>
      <c r="H19" s="556"/>
      <c r="I19" s="555"/>
      <c r="J19" s="556"/>
      <c r="K19" s="557" t="s">
        <v>101</v>
      </c>
      <c r="L19" s="556"/>
      <c r="M19" s="555" t="s">
        <v>102</v>
      </c>
      <c r="N19" s="556"/>
      <c r="O19" s="555" t="s">
        <v>103</v>
      </c>
      <c r="P19" s="557"/>
      <c r="Q19" s="556"/>
      <c r="R19" s="555" t="s">
        <v>104</v>
      </c>
      <c r="S19" s="557"/>
      <c r="T19" s="557"/>
      <c r="U19" s="206"/>
    </row>
    <row r="20" spans="1:21" s="198" customFormat="1" ht="24.75" customHeight="1">
      <c r="A20" s="201" t="s">
        <v>131</v>
      </c>
      <c r="B20" s="545" t="s">
        <v>106</v>
      </c>
      <c r="C20" s="202" t="s">
        <v>107</v>
      </c>
      <c r="D20" s="202" t="s">
        <v>108</v>
      </c>
      <c r="E20" s="202" t="s">
        <v>107</v>
      </c>
      <c r="F20" s="202" t="s">
        <v>108</v>
      </c>
      <c r="G20" s="203" t="s">
        <v>107</v>
      </c>
      <c r="H20" s="202" t="s">
        <v>108</v>
      </c>
      <c r="I20" s="203" t="s">
        <v>107</v>
      </c>
      <c r="J20" s="202" t="s">
        <v>108</v>
      </c>
      <c r="K20" s="202" t="s">
        <v>107</v>
      </c>
      <c r="L20" s="202" t="s">
        <v>108</v>
      </c>
      <c r="M20" s="202" t="s">
        <v>107</v>
      </c>
      <c r="N20" s="202" t="s">
        <v>108</v>
      </c>
      <c r="O20" s="569" t="s">
        <v>107</v>
      </c>
      <c r="P20" s="549"/>
      <c r="Q20" s="202" t="s">
        <v>108</v>
      </c>
      <c r="R20" s="569" t="s">
        <v>107</v>
      </c>
      <c r="S20" s="562"/>
      <c r="T20" s="200" t="s">
        <v>108</v>
      </c>
      <c r="U20" s="206"/>
    </row>
    <row r="21" spans="1:21" s="198" customFormat="1" ht="36.75" customHeight="1" thickBot="1">
      <c r="A21" s="207"/>
      <c r="B21" s="545"/>
      <c r="C21" s="310" t="s">
        <v>109</v>
      </c>
      <c r="D21" s="310" t="s">
        <v>110</v>
      </c>
      <c r="E21" s="310" t="s">
        <v>109</v>
      </c>
      <c r="F21" s="310" t="s">
        <v>110</v>
      </c>
      <c r="G21" s="310" t="s">
        <v>109</v>
      </c>
      <c r="H21" s="310" t="s">
        <v>110</v>
      </c>
      <c r="I21" s="310" t="s">
        <v>109</v>
      </c>
      <c r="J21" s="310" t="s">
        <v>110</v>
      </c>
      <c r="K21" s="310" t="s">
        <v>109</v>
      </c>
      <c r="L21" s="310" t="s">
        <v>110</v>
      </c>
      <c r="M21" s="310" t="s">
        <v>109</v>
      </c>
      <c r="N21" s="310" t="s">
        <v>110</v>
      </c>
      <c r="O21" s="529" t="s">
        <v>109</v>
      </c>
      <c r="P21" s="530"/>
      <c r="Q21" s="310" t="s">
        <v>110</v>
      </c>
      <c r="R21" s="529" t="s">
        <v>345</v>
      </c>
      <c r="S21" s="530"/>
      <c r="T21" s="311" t="s">
        <v>110</v>
      </c>
      <c r="U21" s="206"/>
    </row>
    <row r="22" spans="1:21" s="198" customFormat="1" ht="15" customHeight="1">
      <c r="A22" s="232" t="s">
        <v>516</v>
      </c>
      <c r="B22" s="222">
        <v>30</v>
      </c>
      <c r="C22" s="223">
        <v>3</v>
      </c>
      <c r="D22" s="224">
        <v>10</v>
      </c>
      <c r="E22" s="223">
        <v>1</v>
      </c>
      <c r="F22" s="224">
        <v>10</v>
      </c>
      <c r="G22" s="223">
        <v>1</v>
      </c>
      <c r="H22" s="224">
        <v>10</v>
      </c>
      <c r="I22" s="223">
        <v>1</v>
      </c>
      <c r="J22" s="224">
        <v>10</v>
      </c>
      <c r="K22" s="367" t="s">
        <v>315</v>
      </c>
      <c r="L22" s="368" t="s">
        <v>315</v>
      </c>
      <c r="M22" s="367" t="s">
        <v>315</v>
      </c>
      <c r="N22" s="368" t="s">
        <v>315</v>
      </c>
      <c r="O22" s="566">
        <v>3</v>
      </c>
      <c r="P22" s="566"/>
      <c r="Q22" s="224">
        <v>20</v>
      </c>
      <c r="R22" s="564" t="s">
        <v>315</v>
      </c>
      <c r="S22" s="564"/>
      <c r="T22" s="369" t="s">
        <v>315</v>
      </c>
      <c r="U22" s="206"/>
    </row>
    <row r="23" spans="1:21" s="198" customFormat="1" ht="15" customHeight="1">
      <c r="A23" s="230" t="s">
        <v>162</v>
      </c>
      <c r="B23" s="225">
        <v>36</v>
      </c>
      <c r="C23" s="220" t="s">
        <v>315</v>
      </c>
      <c r="D23" s="220" t="s">
        <v>315</v>
      </c>
      <c r="E23" s="220" t="s">
        <v>315</v>
      </c>
      <c r="F23" s="220" t="s">
        <v>315</v>
      </c>
      <c r="G23" s="220" t="s">
        <v>315</v>
      </c>
      <c r="H23" s="220" t="s">
        <v>315</v>
      </c>
      <c r="I23" s="220" t="s">
        <v>315</v>
      </c>
      <c r="J23" s="220" t="s">
        <v>315</v>
      </c>
      <c r="K23" s="220" t="s">
        <v>315</v>
      </c>
      <c r="L23" s="221" t="s">
        <v>315</v>
      </c>
      <c r="M23" s="220" t="s">
        <v>315</v>
      </c>
      <c r="N23" s="221" t="s">
        <v>315</v>
      </c>
      <c r="O23" s="565" t="s">
        <v>315</v>
      </c>
      <c r="P23" s="565"/>
      <c r="Q23" s="220" t="s">
        <v>315</v>
      </c>
      <c r="R23" s="563" t="s">
        <v>315</v>
      </c>
      <c r="S23" s="563"/>
      <c r="T23" s="370" t="s">
        <v>315</v>
      </c>
      <c r="U23" s="206"/>
    </row>
    <row r="24" spans="1:21" s="218" customFormat="1" ht="15" customHeight="1">
      <c r="A24" s="230" t="s">
        <v>163</v>
      </c>
      <c r="B24" s="225">
        <v>36</v>
      </c>
      <c r="C24" s="220" t="s">
        <v>315</v>
      </c>
      <c r="D24" s="220" t="s">
        <v>315</v>
      </c>
      <c r="E24" s="220" t="s">
        <v>315</v>
      </c>
      <c r="F24" s="220" t="s">
        <v>315</v>
      </c>
      <c r="G24" s="220" t="s">
        <v>315</v>
      </c>
      <c r="H24" s="220" t="s">
        <v>315</v>
      </c>
      <c r="I24" s="220" t="s">
        <v>315</v>
      </c>
      <c r="J24" s="220" t="s">
        <v>315</v>
      </c>
      <c r="K24" s="220" t="s">
        <v>315</v>
      </c>
      <c r="L24" s="221" t="s">
        <v>315</v>
      </c>
      <c r="M24" s="220" t="s">
        <v>315</v>
      </c>
      <c r="N24" s="221" t="s">
        <v>315</v>
      </c>
      <c r="O24" s="565" t="s">
        <v>315</v>
      </c>
      <c r="P24" s="565"/>
      <c r="Q24" s="220" t="s">
        <v>315</v>
      </c>
      <c r="R24" s="563" t="s">
        <v>315</v>
      </c>
      <c r="S24" s="563"/>
      <c r="T24" s="370" t="s">
        <v>315</v>
      </c>
      <c r="U24" s="217"/>
    </row>
    <row r="25" spans="1:21" s="46" customFormat="1" ht="15" customHeight="1">
      <c r="A25" s="208" t="s">
        <v>164</v>
      </c>
      <c r="B25" s="226">
        <v>36</v>
      </c>
      <c r="C25" s="220" t="s">
        <v>315</v>
      </c>
      <c r="D25" s="220" t="s">
        <v>315</v>
      </c>
      <c r="E25" s="220" t="s">
        <v>315</v>
      </c>
      <c r="F25" s="220" t="s">
        <v>315</v>
      </c>
      <c r="G25" s="220" t="s">
        <v>315</v>
      </c>
      <c r="H25" s="220" t="s">
        <v>315</v>
      </c>
      <c r="I25" s="220" t="s">
        <v>315</v>
      </c>
      <c r="J25" s="220" t="s">
        <v>315</v>
      </c>
      <c r="K25" s="220" t="s">
        <v>315</v>
      </c>
      <c r="L25" s="221" t="s">
        <v>315</v>
      </c>
      <c r="M25" s="220" t="s">
        <v>315</v>
      </c>
      <c r="N25" s="221" t="s">
        <v>315</v>
      </c>
      <c r="O25" s="565" t="s">
        <v>315</v>
      </c>
      <c r="P25" s="565"/>
      <c r="Q25" s="220" t="s">
        <v>315</v>
      </c>
      <c r="R25" s="563" t="s">
        <v>315</v>
      </c>
      <c r="S25" s="563"/>
      <c r="T25" s="370" t="s">
        <v>315</v>
      </c>
      <c r="U25" s="49"/>
    </row>
    <row r="26" spans="1:21" s="46" customFormat="1" ht="15" customHeight="1">
      <c r="A26" s="208" t="s">
        <v>165</v>
      </c>
      <c r="B26" s="226">
        <v>36</v>
      </c>
      <c r="C26" s="220" t="s">
        <v>315</v>
      </c>
      <c r="D26" s="220" t="s">
        <v>315</v>
      </c>
      <c r="E26" s="220" t="s">
        <v>315</v>
      </c>
      <c r="F26" s="220" t="s">
        <v>315</v>
      </c>
      <c r="G26" s="220" t="s">
        <v>315</v>
      </c>
      <c r="H26" s="220" t="s">
        <v>315</v>
      </c>
      <c r="I26" s="220" t="s">
        <v>315</v>
      </c>
      <c r="J26" s="220" t="s">
        <v>315</v>
      </c>
      <c r="K26" s="220" t="s">
        <v>315</v>
      </c>
      <c r="L26" s="221" t="s">
        <v>315</v>
      </c>
      <c r="M26" s="220" t="s">
        <v>315</v>
      </c>
      <c r="N26" s="221" t="s">
        <v>315</v>
      </c>
      <c r="O26" s="565" t="s">
        <v>315</v>
      </c>
      <c r="P26" s="565"/>
      <c r="Q26" s="220" t="s">
        <v>315</v>
      </c>
      <c r="R26" s="563" t="s">
        <v>315</v>
      </c>
      <c r="S26" s="563"/>
      <c r="T26" s="370" t="s">
        <v>315</v>
      </c>
      <c r="U26" s="49"/>
    </row>
    <row r="27" spans="1:20" s="49" customFormat="1" ht="15" customHeight="1">
      <c r="A27" s="208" t="s">
        <v>166</v>
      </c>
      <c r="B27" s="226">
        <v>36</v>
      </c>
      <c r="C27" s="220" t="s">
        <v>315</v>
      </c>
      <c r="D27" s="220" t="s">
        <v>315</v>
      </c>
      <c r="E27" s="220" t="s">
        <v>315</v>
      </c>
      <c r="F27" s="220" t="s">
        <v>315</v>
      </c>
      <c r="G27" s="220" t="s">
        <v>315</v>
      </c>
      <c r="H27" s="220" t="s">
        <v>315</v>
      </c>
      <c r="I27" s="220" t="s">
        <v>315</v>
      </c>
      <c r="J27" s="220" t="s">
        <v>315</v>
      </c>
      <c r="K27" s="220" t="s">
        <v>315</v>
      </c>
      <c r="L27" s="221" t="s">
        <v>315</v>
      </c>
      <c r="M27" s="220" t="s">
        <v>315</v>
      </c>
      <c r="N27" s="221" t="s">
        <v>315</v>
      </c>
      <c r="O27" s="565" t="s">
        <v>315</v>
      </c>
      <c r="P27" s="565"/>
      <c r="Q27" s="220" t="s">
        <v>315</v>
      </c>
      <c r="R27" s="563" t="s">
        <v>315</v>
      </c>
      <c r="S27" s="563"/>
      <c r="T27" s="370" t="s">
        <v>315</v>
      </c>
    </row>
    <row r="28" spans="1:20" s="49" customFormat="1" ht="15" customHeight="1" thickBot="1">
      <c r="A28" s="209" t="s">
        <v>167</v>
      </c>
      <c r="B28" s="227">
        <v>36</v>
      </c>
      <c r="C28" s="371" t="s">
        <v>315</v>
      </c>
      <c r="D28" s="371" t="s">
        <v>315</v>
      </c>
      <c r="E28" s="371" t="s">
        <v>315</v>
      </c>
      <c r="F28" s="371" t="s">
        <v>315</v>
      </c>
      <c r="G28" s="371" t="s">
        <v>315</v>
      </c>
      <c r="H28" s="371" t="s">
        <v>315</v>
      </c>
      <c r="I28" s="371" t="s">
        <v>315</v>
      </c>
      <c r="J28" s="371" t="s">
        <v>315</v>
      </c>
      <c r="K28" s="371" t="s">
        <v>315</v>
      </c>
      <c r="L28" s="372" t="s">
        <v>315</v>
      </c>
      <c r="M28" s="371" t="s">
        <v>315</v>
      </c>
      <c r="N28" s="372" t="s">
        <v>315</v>
      </c>
      <c r="O28" s="567" t="s">
        <v>315</v>
      </c>
      <c r="P28" s="567"/>
      <c r="Q28" s="371" t="s">
        <v>315</v>
      </c>
      <c r="R28" s="568" t="s">
        <v>315</v>
      </c>
      <c r="S28" s="568"/>
      <c r="T28" s="365" t="s">
        <v>315</v>
      </c>
    </row>
    <row r="29" spans="1:21" s="188" customFormat="1" ht="11.25" customHeight="1">
      <c r="A29" s="186" t="s">
        <v>137</v>
      </c>
      <c r="B29" s="187"/>
      <c r="C29" s="187"/>
      <c r="D29" s="187"/>
      <c r="E29" s="187"/>
      <c r="F29" s="187"/>
      <c r="G29" s="187"/>
      <c r="H29" s="187"/>
      <c r="K29" s="231" t="s">
        <v>317</v>
      </c>
      <c r="L29" s="187"/>
      <c r="S29" s="187"/>
      <c r="T29" s="187"/>
      <c r="U29" s="187"/>
    </row>
    <row r="30" spans="1:21" s="188" customFormat="1" ht="11.25" customHeight="1">
      <c r="A30" s="189" t="s">
        <v>168</v>
      </c>
      <c r="B30" s="190"/>
      <c r="C30" s="190"/>
      <c r="D30" s="190"/>
      <c r="E30" s="190"/>
      <c r="F30" s="190"/>
      <c r="G30" s="190"/>
      <c r="H30" s="190"/>
      <c r="I30" s="191"/>
      <c r="J30" s="191"/>
      <c r="K30" s="191" t="s">
        <v>139</v>
      </c>
      <c r="L30" s="187"/>
      <c r="S30" s="187"/>
      <c r="T30" s="187"/>
      <c r="U30" s="187"/>
    </row>
    <row r="31" spans="1:21" s="188" customFormat="1" ht="11.25" customHeight="1">
      <c r="A31" s="189" t="s">
        <v>169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 t="s">
        <v>141</v>
      </c>
      <c r="L31" s="187"/>
      <c r="S31" s="187"/>
      <c r="T31" s="187"/>
      <c r="U31" s="187"/>
    </row>
    <row r="32" spans="1:21" s="188" customFormat="1" ht="11.25" customHeight="1">
      <c r="A32" s="189" t="s">
        <v>170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 t="s">
        <v>143</v>
      </c>
      <c r="L32" s="187"/>
      <c r="S32" s="187"/>
      <c r="T32" s="187"/>
      <c r="U32" s="187"/>
    </row>
    <row r="33" spans="1:20" s="188" customFormat="1" ht="11.25" customHeight="1">
      <c r="A33" s="189" t="s">
        <v>171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 t="s">
        <v>145</v>
      </c>
      <c r="L33" s="187"/>
      <c r="S33" s="187"/>
      <c r="T33" s="187"/>
    </row>
    <row r="34" spans="1:20" s="188" customFormat="1" ht="11.25" customHeight="1">
      <c r="A34" s="189" t="s">
        <v>172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 t="s">
        <v>147</v>
      </c>
      <c r="L34" s="187"/>
      <c r="S34" s="187"/>
      <c r="T34" s="187"/>
    </row>
    <row r="35" spans="1:20" s="188" customFormat="1" ht="11.25" customHeight="1">
      <c r="A35" s="189" t="s">
        <v>173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 t="s">
        <v>149</v>
      </c>
      <c r="L35" s="187"/>
      <c r="S35" s="187"/>
      <c r="T35" s="187"/>
    </row>
    <row r="36" spans="1:20" s="188" customFormat="1" ht="11.25" customHeight="1">
      <c r="A36" s="189" t="s">
        <v>174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 t="s">
        <v>151</v>
      </c>
      <c r="L36" s="187"/>
      <c r="S36" s="187"/>
      <c r="T36" s="187"/>
    </row>
    <row r="37" spans="1:20" s="188" customFormat="1" ht="11.25" customHeight="1">
      <c r="A37" s="189" t="s">
        <v>175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 t="s">
        <v>176</v>
      </c>
      <c r="L37" s="187"/>
      <c r="S37" s="187"/>
      <c r="T37" s="187"/>
    </row>
    <row r="38" spans="1:20" s="188" customFormat="1" ht="11.25" customHeight="1">
      <c r="A38" s="189" t="s">
        <v>177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 t="s">
        <v>155</v>
      </c>
      <c r="L38" s="145"/>
      <c r="M38" s="144"/>
      <c r="N38" s="144"/>
      <c r="O38" s="144"/>
      <c r="P38" s="144"/>
      <c r="Q38" s="144"/>
      <c r="R38" s="144"/>
      <c r="S38" s="145"/>
      <c r="T38" s="187"/>
    </row>
    <row r="39" spans="1:20" s="144" customFormat="1" ht="11.25" customHeight="1">
      <c r="A39" s="189" t="s">
        <v>178</v>
      </c>
      <c r="K39" s="191" t="s">
        <v>179</v>
      </c>
      <c r="L39" s="145"/>
      <c r="S39" s="145"/>
      <c r="T39" s="145"/>
    </row>
    <row r="40" spans="11:20" s="144" customFormat="1" ht="11.25" customHeight="1">
      <c r="K40" s="191" t="s">
        <v>158</v>
      </c>
      <c r="L40" s="145"/>
      <c r="S40" s="145"/>
      <c r="T40" s="145"/>
    </row>
    <row r="41" spans="11:20" s="144" customFormat="1" ht="11.25" customHeight="1">
      <c r="K41" s="191" t="s">
        <v>180</v>
      </c>
      <c r="L41" s="145"/>
      <c r="S41" s="145"/>
      <c r="T41" s="145"/>
    </row>
    <row r="42" ht="11.25" customHeight="1">
      <c r="T42" s="40"/>
    </row>
  </sheetData>
  <sheetProtection/>
  <mergeCells count="63">
    <mergeCell ref="B20:B21"/>
    <mergeCell ref="E17:H17"/>
    <mergeCell ref="I17:J17"/>
    <mergeCell ref="M19:N19"/>
    <mergeCell ref="B17:B19"/>
    <mergeCell ref="C17:D18"/>
    <mergeCell ref="C19:D19"/>
    <mergeCell ref="E18:F19"/>
    <mergeCell ref="K19:L19"/>
    <mergeCell ref="K17:P17"/>
    <mergeCell ref="K6:L6"/>
    <mergeCell ref="M6:N6"/>
    <mergeCell ref="M18:N18"/>
    <mergeCell ref="O19:Q19"/>
    <mergeCell ref="O18:Q18"/>
    <mergeCell ref="O6:P6"/>
    <mergeCell ref="S6:T6"/>
    <mergeCell ref="Q6:R6"/>
    <mergeCell ref="Q17:T17"/>
    <mergeCell ref="G18:H19"/>
    <mergeCell ref="K18:L18"/>
    <mergeCell ref="B7:B8"/>
    <mergeCell ref="Q5:R5"/>
    <mergeCell ref="C6:D6"/>
    <mergeCell ref="E6:F6"/>
    <mergeCell ref="G6:H6"/>
    <mergeCell ref="I6:J6"/>
    <mergeCell ref="I18:J19"/>
    <mergeCell ref="R18:T18"/>
    <mergeCell ref="A2:J2"/>
    <mergeCell ref="K2:T2"/>
    <mergeCell ref="B4:B6"/>
    <mergeCell ref="C4:D5"/>
    <mergeCell ref="E4:J4"/>
    <mergeCell ref="K4:L4"/>
    <mergeCell ref="M4:P4"/>
    <mergeCell ref="Q4:T4"/>
    <mergeCell ref="E5:F5"/>
    <mergeCell ref="G5:H5"/>
    <mergeCell ref="R21:S21"/>
    <mergeCell ref="R20:S20"/>
    <mergeCell ref="O20:P20"/>
    <mergeCell ref="I5:J5"/>
    <mergeCell ref="K5:L5"/>
    <mergeCell ref="M5:N5"/>
    <mergeCell ref="O5:P5"/>
    <mergeCell ref="S5:T5"/>
    <mergeCell ref="O21:P21"/>
    <mergeCell ref="R19:T19"/>
    <mergeCell ref="R28:S28"/>
    <mergeCell ref="R27:S27"/>
    <mergeCell ref="R26:S26"/>
    <mergeCell ref="R25:S25"/>
    <mergeCell ref="O28:P28"/>
    <mergeCell ref="O27:P27"/>
    <mergeCell ref="O26:P26"/>
    <mergeCell ref="O25:P25"/>
    <mergeCell ref="R24:S24"/>
    <mergeCell ref="R22:S22"/>
    <mergeCell ref="O24:P24"/>
    <mergeCell ref="O23:P23"/>
    <mergeCell ref="R23:S23"/>
    <mergeCell ref="O22:P22"/>
  </mergeCells>
  <printOptions horizontalCentered="1"/>
  <pageMargins left="1.1811023622047245" right="1.1811023622047245" top="1.5748031496062993" bottom="1.5748031496062993" header="0.5118110236220472" footer="0.9055118110236221"/>
  <pageSetup firstPageNumber="304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4.625" style="36" customWidth="1"/>
    <col min="2" max="3" width="7.625" style="36" customWidth="1"/>
    <col min="4" max="4" width="7.125" style="36" customWidth="1"/>
    <col min="5" max="9" width="7.625" style="36" customWidth="1"/>
    <col min="10" max="16384" width="9.00390625" style="36" customWidth="1"/>
  </cols>
  <sheetData>
    <row r="1" spans="1:9" s="27" customFormat="1" ht="18" customHeight="1">
      <c r="A1" s="24" t="s">
        <v>303</v>
      </c>
      <c r="I1" s="32"/>
    </row>
    <row r="2" spans="1:9" s="33" customFormat="1" ht="37.5" customHeight="1">
      <c r="A2" s="588" t="s">
        <v>322</v>
      </c>
      <c r="B2" s="589"/>
      <c r="C2" s="589"/>
      <c r="D2" s="589"/>
      <c r="E2" s="589"/>
      <c r="F2" s="589"/>
      <c r="G2" s="589"/>
      <c r="H2" s="589"/>
      <c r="I2" s="589"/>
    </row>
    <row r="3" spans="1:9" s="27" customFormat="1" ht="24.75" customHeight="1" thickBot="1">
      <c r="A3" s="41"/>
      <c r="B3" s="41"/>
      <c r="C3" s="41"/>
      <c r="D3" s="41"/>
      <c r="E3" s="41"/>
      <c r="H3" s="538" t="s">
        <v>83</v>
      </c>
      <c r="I3" s="590"/>
    </row>
    <row r="4" spans="1:9" s="234" customFormat="1" ht="16.5" customHeight="1">
      <c r="A4" s="591" t="s">
        <v>181</v>
      </c>
      <c r="B4" s="594" t="s">
        <v>182</v>
      </c>
      <c r="C4" s="577"/>
      <c r="D4" s="577"/>
      <c r="E4" s="587"/>
      <c r="F4" s="576" t="s">
        <v>183</v>
      </c>
      <c r="G4" s="577"/>
      <c r="H4" s="577"/>
      <c r="I4" s="577"/>
    </row>
    <row r="5" spans="1:9" s="234" customFormat="1" ht="16.5" customHeight="1">
      <c r="A5" s="581"/>
      <c r="B5" s="595"/>
      <c r="C5" s="574"/>
      <c r="D5" s="574"/>
      <c r="E5" s="593"/>
      <c r="F5" s="571" t="s">
        <v>184</v>
      </c>
      <c r="G5" s="575"/>
      <c r="H5" s="575"/>
      <c r="I5" s="575"/>
    </row>
    <row r="6" spans="1:9" s="234" customFormat="1" ht="16.5" customHeight="1">
      <c r="A6" s="582"/>
      <c r="B6" s="592" t="s">
        <v>185</v>
      </c>
      <c r="C6" s="574"/>
      <c r="D6" s="574"/>
      <c r="E6" s="593"/>
      <c r="F6" s="578" t="s">
        <v>186</v>
      </c>
      <c r="G6" s="579"/>
      <c r="H6" s="578" t="s">
        <v>187</v>
      </c>
      <c r="I6" s="584"/>
    </row>
    <row r="7" spans="1:9" s="234" customFormat="1" ht="16.5" customHeight="1">
      <c r="A7" s="582"/>
      <c r="B7" s="585"/>
      <c r="C7" s="575"/>
      <c r="D7" s="575"/>
      <c r="E7" s="572"/>
      <c r="F7" s="571" t="s">
        <v>188</v>
      </c>
      <c r="G7" s="572"/>
      <c r="H7" s="571" t="s">
        <v>189</v>
      </c>
      <c r="I7" s="575"/>
    </row>
    <row r="8" spans="1:9" s="234" customFormat="1" ht="16.5" customHeight="1">
      <c r="A8" s="582"/>
      <c r="B8" s="583" t="s">
        <v>190</v>
      </c>
      <c r="C8" s="579"/>
      <c r="D8" s="578" t="s">
        <v>191</v>
      </c>
      <c r="E8" s="579"/>
      <c r="F8" s="239" t="s">
        <v>190</v>
      </c>
      <c r="G8" s="235" t="s">
        <v>191</v>
      </c>
      <c r="H8" s="239" t="s">
        <v>190</v>
      </c>
      <c r="I8" s="235" t="s">
        <v>191</v>
      </c>
    </row>
    <row r="9" spans="1:9" s="236" customFormat="1" ht="16.5" customHeight="1" thickBot="1">
      <c r="A9" s="240"/>
      <c r="B9" s="598" t="s">
        <v>192</v>
      </c>
      <c r="C9" s="597"/>
      <c r="D9" s="596" t="s">
        <v>193</v>
      </c>
      <c r="E9" s="597"/>
      <c r="F9" s="278" t="s">
        <v>192</v>
      </c>
      <c r="G9" s="277" t="s">
        <v>193</v>
      </c>
      <c r="H9" s="278" t="s">
        <v>192</v>
      </c>
      <c r="I9" s="277" t="s">
        <v>193</v>
      </c>
    </row>
    <row r="10" spans="1:10" s="27" customFormat="1" ht="21" customHeight="1">
      <c r="A10" s="179" t="s">
        <v>194</v>
      </c>
      <c r="B10" s="42"/>
      <c r="C10" s="77">
        <v>32733</v>
      </c>
      <c r="D10" s="83"/>
      <c r="E10" s="77">
        <v>7484</v>
      </c>
      <c r="F10" s="77">
        <v>985</v>
      </c>
      <c r="G10" s="77">
        <v>75</v>
      </c>
      <c r="H10" s="77">
        <v>4516</v>
      </c>
      <c r="I10" s="77">
        <v>192</v>
      </c>
      <c r="J10" s="34"/>
    </row>
    <row r="11" spans="1:10" s="27" customFormat="1" ht="21" customHeight="1">
      <c r="A11" s="179" t="s">
        <v>195</v>
      </c>
      <c r="B11" s="42"/>
      <c r="C11" s="77">
        <v>7076</v>
      </c>
      <c r="D11" s="83"/>
      <c r="E11" s="77">
        <v>347</v>
      </c>
      <c r="F11" s="77">
        <v>206</v>
      </c>
      <c r="G11" s="77">
        <v>31</v>
      </c>
      <c r="H11" s="77">
        <v>13541</v>
      </c>
      <c r="I11" s="77">
        <v>910</v>
      </c>
      <c r="J11" s="34"/>
    </row>
    <row r="12" spans="1:10" s="27" customFormat="1" ht="21" customHeight="1">
      <c r="A12" s="179" t="s">
        <v>196</v>
      </c>
      <c r="B12" s="42"/>
      <c r="C12" s="77">
        <v>5769</v>
      </c>
      <c r="D12" s="83"/>
      <c r="E12" s="77">
        <v>376</v>
      </c>
      <c r="F12" s="77">
        <v>11</v>
      </c>
      <c r="G12" s="77">
        <v>2</v>
      </c>
      <c r="H12" s="77">
        <v>5952</v>
      </c>
      <c r="I12" s="77">
        <v>569</v>
      </c>
      <c r="J12" s="34"/>
    </row>
    <row r="13" spans="1:10" s="27" customFormat="1" ht="21" customHeight="1">
      <c r="A13" s="179" t="s">
        <v>197</v>
      </c>
      <c r="B13" s="42"/>
      <c r="C13" s="77">
        <v>6935</v>
      </c>
      <c r="D13" s="83"/>
      <c r="E13" s="77">
        <v>366</v>
      </c>
      <c r="F13" s="77">
        <v>30</v>
      </c>
      <c r="G13" s="77">
        <v>16</v>
      </c>
      <c r="H13" s="77">
        <v>7515</v>
      </c>
      <c r="I13" s="77">
        <v>831</v>
      </c>
      <c r="J13" s="34"/>
    </row>
    <row r="14" spans="1:10" s="27" customFormat="1" ht="21" customHeight="1">
      <c r="A14" s="179" t="s">
        <v>198</v>
      </c>
      <c r="B14" s="43"/>
      <c r="C14" s="84">
        <v>6607</v>
      </c>
      <c r="D14" s="83"/>
      <c r="E14" s="84">
        <v>323</v>
      </c>
      <c r="F14" s="84" t="s">
        <v>315</v>
      </c>
      <c r="G14" s="84" t="s">
        <v>315</v>
      </c>
      <c r="H14" s="84">
        <v>1725</v>
      </c>
      <c r="I14" s="84">
        <v>516</v>
      </c>
      <c r="J14" s="34"/>
    </row>
    <row r="15" spans="1:10" s="27" customFormat="1" ht="21" customHeight="1">
      <c r="A15" s="179" t="s">
        <v>199</v>
      </c>
      <c r="B15" s="43"/>
      <c r="C15" s="84">
        <v>11290</v>
      </c>
      <c r="D15" s="83"/>
      <c r="E15" s="84">
        <v>452</v>
      </c>
      <c r="F15" s="84" t="s">
        <v>315</v>
      </c>
      <c r="G15" s="84" t="s">
        <v>315</v>
      </c>
      <c r="H15" s="84">
        <v>28379</v>
      </c>
      <c r="I15" s="84">
        <v>1909</v>
      </c>
      <c r="J15" s="34"/>
    </row>
    <row r="16" spans="1:10" s="27" customFormat="1" ht="21" customHeight="1" thickBot="1">
      <c r="A16" s="247" t="s">
        <v>200</v>
      </c>
      <c r="B16" s="44"/>
      <c r="C16" s="85">
        <v>6468</v>
      </c>
      <c r="D16" s="86"/>
      <c r="E16" s="85">
        <v>457</v>
      </c>
      <c r="F16" s="85" t="s">
        <v>315</v>
      </c>
      <c r="G16" s="85" t="s">
        <v>315</v>
      </c>
      <c r="H16" s="85">
        <v>14783</v>
      </c>
      <c r="I16" s="85">
        <v>1428</v>
      </c>
      <c r="J16" s="34"/>
    </row>
    <row r="17" spans="1:7" s="27" customFormat="1" ht="15" customHeight="1" thickBot="1">
      <c r="A17" s="45"/>
      <c r="B17" s="81"/>
      <c r="C17" s="81"/>
      <c r="D17" s="82"/>
      <c r="E17" s="82"/>
      <c r="F17" s="81"/>
      <c r="G17" s="81"/>
    </row>
    <row r="18" spans="1:9" s="234" customFormat="1" ht="16.5" customHeight="1">
      <c r="A18" s="580" t="s">
        <v>201</v>
      </c>
      <c r="B18" s="586" t="s">
        <v>202</v>
      </c>
      <c r="C18" s="577"/>
      <c r="D18" s="577"/>
      <c r="E18" s="587"/>
      <c r="F18" s="576" t="s">
        <v>203</v>
      </c>
      <c r="G18" s="577"/>
      <c r="H18" s="577"/>
      <c r="I18" s="577"/>
    </row>
    <row r="19" spans="1:9" s="234" customFormat="1" ht="16.5" customHeight="1">
      <c r="A19" s="581"/>
      <c r="B19" s="585" t="s">
        <v>204</v>
      </c>
      <c r="C19" s="575"/>
      <c r="D19" s="575"/>
      <c r="E19" s="572"/>
      <c r="F19" s="571" t="s">
        <v>184</v>
      </c>
      <c r="G19" s="575"/>
      <c r="H19" s="575"/>
      <c r="I19" s="575"/>
    </row>
    <row r="20" spans="1:9" s="234" customFormat="1" ht="16.5" customHeight="1">
      <c r="A20" s="582"/>
      <c r="B20" s="583" t="s">
        <v>205</v>
      </c>
      <c r="C20" s="584"/>
      <c r="D20" s="578" t="s">
        <v>206</v>
      </c>
      <c r="E20" s="584"/>
      <c r="F20" s="578" t="s">
        <v>205</v>
      </c>
      <c r="G20" s="579"/>
      <c r="H20" s="573" t="s">
        <v>206</v>
      </c>
      <c r="I20" s="574"/>
    </row>
    <row r="21" spans="1:9" s="234" customFormat="1" ht="16.5" customHeight="1">
      <c r="A21" s="582"/>
      <c r="B21" s="585" t="s">
        <v>207</v>
      </c>
      <c r="C21" s="575"/>
      <c r="D21" s="571" t="s">
        <v>208</v>
      </c>
      <c r="E21" s="575"/>
      <c r="F21" s="571" t="s">
        <v>207</v>
      </c>
      <c r="G21" s="572"/>
      <c r="H21" s="571" t="s">
        <v>208</v>
      </c>
      <c r="I21" s="575"/>
    </row>
    <row r="22" spans="1:9" s="234" customFormat="1" ht="16.5" customHeight="1">
      <c r="A22" s="582"/>
      <c r="B22" s="237" t="s">
        <v>190</v>
      </c>
      <c r="C22" s="235" t="s">
        <v>191</v>
      </c>
      <c r="D22" s="238" t="s">
        <v>209</v>
      </c>
      <c r="E22" s="238" t="s">
        <v>191</v>
      </c>
      <c r="F22" s="239" t="s">
        <v>190</v>
      </c>
      <c r="G22" s="235" t="s">
        <v>191</v>
      </c>
      <c r="H22" s="238" t="s">
        <v>209</v>
      </c>
      <c r="I22" s="235" t="s">
        <v>191</v>
      </c>
    </row>
    <row r="23" spans="1:9" s="236" customFormat="1" ht="16.5" customHeight="1" thickBot="1">
      <c r="A23" s="240"/>
      <c r="B23" s="241" t="s">
        <v>192</v>
      </c>
      <c r="C23" s="242" t="s">
        <v>193</v>
      </c>
      <c r="D23" s="243" t="s">
        <v>210</v>
      </c>
      <c r="E23" s="243" t="s">
        <v>193</v>
      </c>
      <c r="F23" s="243" t="s">
        <v>192</v>
      </c>
      <c r="G23" s="242" t="s">
        <v>193</v>
      </c>
      <c r="H23" s="243" t="s">
        <v>210</v>
      </c>
      <c r="I23" s="242" t="s">
        <v>193</v>
      </c>
    </row>
    <row r="24" spans="1:9" s="34" customFormat="1" ht="21" customHeight="1">
      <c r="A24" s="179" t="s">
        <v>211</v>
      </c>
      <c r="B24" s="87">
        <v>4817</v>
      </c>
      <c r="C24" s="88">
        <v>55</v>
      </c>
      <c r="D24" s="88">
        <v>5406</v>
      </c>
      <c r="E24" s="88">
        <v>629</v>
      </c>
      <c r="F24" s="88">
        <v>178454</v>
      </c>
      <c r="G24" s="88">
        <v>11499</v>
      </c>
      <c r="H24" s="88">
        <v>1762</v>
      </c>
      <c r="I24" s="88">
        <v>187</v>
      </c>
    </row>
    <row r="25" spans="1:9" s="34" customFormat="1" ht="21" customHeight="1">
      <c r="A25" s="179" t="s">
        <v>212</v>
      </c>
      <c r="B25" s="89">
        <v>4972</v>
      </c>
      <c r="C25" s="84">
        <v>16</v>
      </c>
      <c r="D25" s="84">
        <v>5660</v>
      </c>
      <c r="E25" s="84">
        <v>376</v>
      </c>
      <c r="F25" s="84">
        <v>228481</v>
      </c>
      <c r="G25" s="84">
        <v>10245</v>
      </c>
      <c r="H25" s="373" t="s">
        <v>315</v>
      </c>
      <c r="I25" s="373" t="s">
        <v>315</v>
      </c>
    </row>
    <row r="26" spans="1:10" s="27" customFormat="1" ht="21" customHeight="1">
      <c r="A26" s="179" t="s">
        <v>213</v>
      </c>
      <c r="B26" s="89">
        <f aca="true" t="shared" si="0" ref="B26:G26">SUM(B27:B30)</f>
        <v>5605</v>
      </c>
      <c r="C26" s="84">
        <f t="shared" si="0"/>
        <v>73</v>
      </c>
      <c r="D26" s="84">
        <f t="shared" si="0"/>
        <v>6432</v>
      </c>
      <c r="E26" s="84">
        <f t="shared" si="0"/>
        <v>342</v>
      </c>
      <c r="F26" s="84">
        <f t="shared" si="0"/>
        <v>63313</v>
      </c>
      <c r="G26" s="84">
        <f t="shared" si="0"/>
        <v>4818</v>
      </c>
      <c r="H26" s="373" t="s">
        <v>315</v>
      </c>
      <c r="I26" s="373" t="s">
        <v>315</v>
      </c>
      <c r="J26" s="34"/>
    </row>
    <row r="27" spans="1:10" s="27" customFormat="1" ht="21" customHeight="1">
      <c r="A27" s="180" t="s">
        <v>214</v>
      </c>
      <c r="B27" s="89">
        <v>1829</v>
      </c>
      <c r="C27" s="373" t="s">
        <v>315</v>
      </c>
      <c r="D27" s="84">
        <v>2689</v>
      </c>
      <c r="E27" s="84">
        <v>137</v>
      </c>
      <c r="F27" s="84">
        <v>20168</v>
      </c>
      <c r="G27" s="84">
        <v>964</v>
      </c>
      <c r="H27" s="373" t="s">
        <v>315</v>
      </c>
      <c r="I27" s="373" t="s">
        <v>315</v>
      </c>
      <c r="J27" s="34"/>
    </row>
    <row r="28" spans="1:10" s="27" customFormat="1" ht="21" customHeight="1">
      <c r="A28" s="180" t="s">
        <v>215</v>
      </c>
      <c r="B28" s="89">
        <v>1219</v>
      </c>
      <c r="C28" s="373" t="s">
        <v>315</v>
      </c>
      <c r="D28" s="84">
        <v>1579</v>
      </c>
      <c r="E28" s="84">
        <v>89</v>
      </c>
      <c r="F28" s="84">
        <v>14066</v>
      </c>
      <c r="G28" s="84">
        <v>1415</v>
      </c>
      <c r="H28" s="373" t="s">
        <v>315</v>
      </c>
      <c r="I28" s="373" t="s">
        <v>315</v>
      </c>
      <c r="J28" s="34"/>
    </row>
    <row r="29" spans="1:10" s="27" customFormat="1" ht="21" customHeight="1">
      <c r="A29" s="180" t="s">
        <v>216</v>
      </c>
      <c r="B29" s="90">
        <v>1432</v>
      </c>
      <c r="C29" s="373" t="s">
        <v>315</v>
      </c>
      <c r="D29" s="84">
        <v>1437</v>
      </c>
      <c r="E29" s="84">
        <v>116</v>
      </c>
      <c r="F29" s="84">
        <v>19068</v>
      </c>
      <c r="G29" s="84">
        <v>1431</v>
      </c>
      <c r="H29" s="373" t="s">
        <v>315</v>
      </c>
      <c r="I29" s="373" t="s">
        <v>315</v>
      </c>
      <c r="J29" s="34"/>
    </row>
    <row r="30" spans="1:10" s="27" customFormat="1" ht="21" customHeight="1" thickBot="1">
      <c r="A30" s="181" t="s">
        <v>217</v>
      </c>
      <c r="B30" s="91">
        <v>1125</v>
      </c>
      <c r="C30" s="85">
        <v>73</v>
      </c>
      <c r="D30" s="85">
        <v>727</v>
      </c>
      <c r="E30" s="374" t="s">
        <v>315</v>
      </c>
      <c r="F30" s="85">
        <v>10011</v>
      </c>
      <c r="G30" s="85">
        <v>1008</v>
      </c>
      <c r="H30" s="374" t="s">
        <v>315</v>
      </c>
      <c r="I30" s="374" t="s">
        <v>315</v>
      </c>
      <c r="J30" s="34"/>
    </row>
    <row r="31" spans="1:10" s="185" customFormat="1" ht="13.5" customHeight="1">
      <c r="A31" s="182" t="s">
        <v>94</v>
      </c>
      <c r="B31" s="244"/>
      <c r="C31" s="244"/>
      <c r="D31" s="244"/>
      <c r="E31" s="244"/>
      <c r="J31" s="244"/>
    </row>
    <row r="32" spans="1:10" s="234" customFormat="1" ht="13.5" customHeight="1">
      <c r="A32" s="245" t="s">
        <v>218</v>
      </c>
      <c r="J32" s="236"/>
    </row>
    <row r="33" s="234" customFormat="1" ht="13.5" customHeight="1">
      <c r="A33" s="246" t="s">
        <v>219</v>
      </c>
    </row>
    <row r="34" s="234" customFormat="1" ht="13.5" customHeight="1">
      <c r="A34" s="173" t="s">
        <v>220</v>
      </c>
    </row>
  </sheetData>
  <sheetProtection/>
  <mergeCells count="28">
    <mergeCell ref="H6:I6"/>
    <mergeCell ref="B4:E5"/>
    <mergeCell ref="B19:E19"/>
    <mergeCell ref="D8:E8"/>
    <mergeCell ref="D9:E9"/>
    <mergeCell ref="B9:C9"/>
    <mergeCell ref="A2:I2"/>
    <mergeCell ref="F7:G7"/>
    <mergeCell ref="H7:I7"/>
    <mergeCell ref="H3:I3"/>
    <mergeCell ref="A4:A8"/>
    <mergeCell ref="F4:I4"/>
    <mergeCell ref="F5:I5"/>
    <mergeCell ref="F6:G6"/>
    <mergeCell ref="B6:E7"/>
    <mergeCell ref="B8:C8"/>
    <mergeCell ref="A18:A22"/>
    <mergeCell ref="B20:C20"/>
    <mergeCell ref="D20:E20"/>
    <mergeCell ref="B21:C21"/>
    <mergeCell ref="D21:E21"/>
    <mergeCell ref="B18:E18"/>
    <mergeCell ref="F21:G21"/>
    <mergeCell ref="H20:I20"/>
    <mergeCell ref="H21:I21"/>
    <mergeCell ref="F18:I18"/>
    <mergeCell ref="F19:I19"/>
    <mergeCell ref="F20:G20"/>
  </mergeCells>
  <printOptions horizontalCentered="1"/>
  <pageMargins left="1.1811023622047245" right="1.1811023622047245" top="1.5748031496062993" bottom="1.5748031496062993" header="0.5118110236220472" footer="0.9055118110236221"/>
  <pageSetup firstPageNumber="306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TIGER-XP</cp:lastModifiedBy>
  <cp:lastPrinted>2013-08-22T08:33:57Z</cp:lastPrinted>
  <dcterms:created xsi:type="dcterms:W3CDTF">1999-07-17T03:52:56Z</dcterms:created>
  <dcterms:modified xsi:type="dcterms:W3CDTF">2013-08-22T08:34:37Z</dcterms:modified>
  <cp:category/>
  <cp:version/>
  <cp:contentType/>
  <cp:contentStatus/>
</cp:coreProperties>
</file>