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0" windowWidth="15315" windowHeight="3900" tabRatio="693" activeTab="0"/>
  </bookViews>
  <sheets>
    <sheet name="11-1、各級人民團體數及會員數" sheetId="1" r:id="rId1"/>
    <sheet name="11-2、宗教教務概況" sheetId="2" r:id="rId2"/>
    <sheet name="11-3、宗教社會服務概況" sheetId="3" r:id="rId3"/>
    <sheet name="11-4、合作社概況" sheetId="4" r:id="rId4"/>
    <sheet name="11-5、推行社區發展工作成果" sheetId="5" r:id="rId5"/>
    <sheet name="11-6、低收入戶人口 " sheetId="6" r:id="rId6"/>
    <sheet name="11-6、低收入戶人口 (續)" sheetId="7" r:id="rId7"/>
    <sheet name="11-7、身心障礙人口" sheetId="8" r:id="rId8"/>
    <sheet name="11-8、中低收入老人生活津貼與老農津貼" sheetId="9" r:id="rId9"/>
    <sheet name="11-9、辦理社會救助醫療費用及看護補助概況" sheetId="10" r:id="rId10"/>
    <sheet name="11-10、辦理急難救助概況" sheetId="11" r:id="rId11"/>
    <sheet name="11-11、遭受天然災害救助情形" sheetId="12" r:id="rId12"/>
    <sheet name="11-12、遊民人數及處理情形 " sheetId="13" r:id="rId13"/>
    <sheet name="11-13、社會福利機構收容動態" sheetId="14" r:id="rId14"/>
    <sheet name="11-14、托育機構概況" sheetId="15" r:id="rId15"/>
    <sheet name="11-15、社會福利工作人員數" sheetId="16" r:id="rId16"/>
    <sheet name="11-15、社會福利工作人員數 (續)" sheetId="17" r:id="rId17"/>
  </sheets>
  <definedNames/>
  <calcPr fullCalcOnLoad="1"/>
</workbook>
</file>

<file path=xl/sharedStrings.xml><?xml version="1.0" encoding="utf-8"?>
<sst xmlns="http://schemas.openxmlformats.org/spreadsheetml/2006/main" count="2226" uniqueCount="824">
  <si>
    <r>
      <t xml:space="preserve">年　底　別
及鄉鎮市別
</t>
    </r>
    <r>
      <rPr>
        <sz val="8.5"/>
        <rFont val="Arial Narrow"/>
        <family val="2"/>
      </rPr>
      <t>End of Year &amp; District</t>
    </r>
  </si>
  <si>
    <r>
      <t xml:space="preserve">占總戶
數比率
</t>
    </r>
    <r>
      <rPr>
        <sz val="8.5"/>
        <rFont val="Arial Narrow"/>
        <family val="2"/>
      </rPr>
      <t>(</t>
    </r>
    <r>
      <rPr>
        <sz val="8.5"/>
        <rFont val="華康粗圓體"/>
        <family val="3"/>
      </rPr>
      <t>％</t>
    </r>
    <r>
      <rPr>
        <sz val="8.5"/>
        <rFont val="Arial Narrow"/>
        <family val="2"/>
      </rPr>
      <t>)</t>
    </r>
  </si>
  <si>
    <r>
      <t xml:space="preserve">占總人
口比率
</t>
    </r>
    <r>
      <rPr>
        <sz val="8.5"/>
        <rFont val="Arial Narrow"/>
        <family val="2"/>
      </rPr>
      <t>(</t>
    </r>
    <r>
      <rPr>
        <sz val="8.5"/>
        <rFont val="華康粗圓體"/>
        <family val="3"/>
      </rPr>
      <t>％</t>
    </r>
    <r>
      <rPr>
        <sz val="8.5"/>
        <rFont val="Arial Narrow"/>
        <family val="2"/>
      </rPr>
      <t>)</t>
    </r>
  </si>
  <si>
    <r>
      <t>民國</t>
    </r>
    <r>
      <rPr>
        <sz val="9"/>
        <rFont val="Arial Narrow"/>
        <family val="2"/>
      </rPr>
      <t>100</t>
    </r>
    <r>
      <rPr>
        <sz val="9"/>
        <rFont val="華康粗圓體"/>
        <family val="3"/>
      </rPr>
      <t xml:space="preserve">年底
</t>
    </r>
    <r>
      <rPr>
        <sz val="9"/>
        <rFont val="Arial Narrow"/>
        <family val="2"/>
      </rPr>
      <t>End of 2011</t>
    </r>
  </si>
  <si>
    <r>
      <t xml:space="preserve">桃園市
</t>
    </r>
    <r>
      <rPr>
        <sz val="8.5"/>
        <rFont val="Arial Narrow"/>
        <family val="2"/>
      </rPr>
      <t>Taoyuan City</t>
    </r>
  </si>
  <si>
    <r>
      <t xml:space="preserve">中壢市
</t>
    </r>
    <r>
      <rPr>
        <sz val="8.5"/>
        <rFont val="Arial Narrow"/>
        <family val="2"/>
      </rPr>
      <t>Jhongli City</t>
    </r>
  </si>
  <si>
    <r>
      <t xml:space="preserve">平鎮市
</t>
    </r>
    <r>
      <rPr>
        <sz val="8.5"/>
        <rFont val="Arial Narrow"/>
        <family val="2"/>
      </rPr>
      <t>Pingjhen City</t>
    </r>
  </si>
  <si>
    <r>
      <t xml:space="preserve">八德市
</t>
    </r>
    <r>
      <rPr>
        <sz val="8.5"/>
        <rFont val="Arial Narrow"/>
        <family val="2"/>
      </rPr>
      <t>Bade City</t>
    </r>
  </si>
  <si>
    <r>
      <t xml:space="preserve">楊梅市
</t>
    </r>
    <r>
      <rPr>
        <sz val="8.5"/>
        <rFont val="Arial Narrow"/>
        <family val="2"/>
      </rPr>
      <t>Yangmei  City</t>
    </r>
  </si>
  <si>
    <r>
      <t xml:space="preserve">大溪鎮
</t>
    </r>
    <r>
      <rPr>
        <sz val="8.5"/>
        <rFont val="Arial Narrow"/>
        <family val="2"/>
      </rPr>
      <t>Dasi Township</t>
    </r>
  </si>
  <si>
    <r>
      <t xml:space="preserve">蘆竹鄉
</t>
    </r>
    <r>
      <rPr>
        <sz val="8.5"/>
        <rFont val="Arial Narrow"/>
        <family val="2"/>
      </rPr>
      <t>Lujhu Township</t>
    </r>
  </si>
  <si>
    <r>
      <t xml:space="preserve">大園鄉
</t>
    </r>
    <r>
      <rPr>
        <sz val="8.5"/>
        <rFont val="Arial Narrow"/>
        <family val="2"/>
      </rPr>
      <t>Dayuan Township</t>
    </r>
  </si>
  <si>
    <r>
      <t xml:space="preserve">龜山鄉
</t>
    </r>
    <r>
      <rPr>
        <sz val="8.5"/>
        <rFont val="Arial Narrow"/>
        <family val="2"/>
      </rPr>
      <t>Gueishan Township</t>
    </r>
  </si>
  <si>
    <r>
      <t xml:space="preserve">龍潭鄉
</t>
    </r>
    <r>
      <rPr>
        <sz val="8.5"/>
        <rFont val="Arial Narrow"/>
        <family val="2"/>
      </rPr>
      <t>Longtan Township</t>
    </r>
  </si>
  <si>
    <r>
      <t xml:space="preserve">新屋鄉
</t>
    </r>
    <r>
      <rPr>
        <sz val="8.5"/>
        <rFont val="Arial Narrow"/>
        <family val="2"/>
      </rPr>
      <t>Sinwu Township</t>
    </r>
  </si>
  <si>
    <r>
      <t xml:space="preserve">觀音鄉
</t>
    </r>
    <r>
      <rPr>
        <sz val="8.5"/>
        <rFont val="Arial Narrow"/>
        <family val="2"/>
      </rPr>
      <t>Guanyin Township</t>
    </r>
  </si>
  <si>
    <r>
      <t xml:space="preserve">復興鄉
</t>
    </r>
    <r>
      <rPr>
        <sz val="8.5"/>
        <rFont val="Arial Narrow"/>
        <family val="2"/>
      </rPr>
      <t>Fusing Township</t>
    </r>
  </si>
  <si>
    <t>End of  Year
&amp; District</t>
  </si>
  <si>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</si>
  <si>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</si>
  <si>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</si>
  <si>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</si>
  <si>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</si>
  <si>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</si>
  <si>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</si>
  <si>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</si>
  <si>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</si>
  <si>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</si>
  <si>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r>
      <t>　桃園市</t>
    </r>
    <r>
      <rPr>
        <sz val="9"/>
        <rFont val="Arial Narrow"/>
        <family val="2"/>
      </rPr>
      <t xml:space="preserve"> Taoyuan City</t>
    </r>
  </si>
  <si>
    <r>
      <t>　中壢市</t>
    </r>
    <r>
      <rPr>
        <sz val="9"/>
        <rFont val="Arial Narrow"/>
        <family val="2"/>
      </rPr>
      <t xml:space="preserve"> Jhongli City</t>
    </r>
  </si>
  <si>
    <r>
      <t>　平鎮市</t>
    </r>
    <r>
      <rPr>
        <sz val="9"/>
        <rFont val="Arial Narrow"/>
        <family val="2"/>
      </rPr>
      <t xml:space="preserve"> Pingjhen City</t>
    </r>
  </si>
  <si>
    <r>
      <t>　八德市</t>
    </r>
    <r>
      <rPr>
        <sz val="9"/>
        <rFont val="Arial Narrow"/>
        <family val="2"/>
      </rPr>
      <t xml:space="preserve"> Bade City</t>
    </r>
  </si>
  <si>
    <r>
      <t>　楊梅市</t>
    </r>
    <r>
      <rPr>
        <sz val="9"/>
        <rFont val="Arial Narrow"/>
        <family val="2"/>
      </rPr>
      <t xml:space="preserve"> Yangmei City</t>
    </r>
  </si>
  <si>
    <r>
      <t>　大溪鎮</t>
    </r>
    <r>
      <rPr>
        <sz val="9"/>
        <rFont val="Arial Narrow"/>
        <family val="2"/>
      </rPr>
      <t xml:space="preserve"> Dasi Township</t>
    </r>
  </si>
  <si>
    <r>
      <t>　蘆竹鄉</t>
    </r>
    <r>
      <rPr>
        <sz val="9"/>
        <rFont val="Arial Narrow"/>
        <family val="2"/>
      </rPr>
      <t xml:space="preserve"> Lujhu Township</t>
    </r>
  </si>
  <si>
    <r>
      <t>　大園鄉</t>
    </r>
    <r>
      <rPr>
        <sz val="9"/>
        <rFont val="Arial Narrow"/>
        <family val="2"/>
      </rPr>
      <t xml:space="preserve"> Dayuan Township</t>
    </r>
  </si>
  <si>
    <r>
      <t>　龜山鄉</t>
    </r>
    <r>
      <rPr>
        <sz val="9"/>
        <rFont val="Arial Narrow"/>
        <family val="2"/>
      </rPr>
      <t xml:space="preserve"> Gueishan Township</t>
    </r>
  </si>
  <si>
    <r>
      <t>　龍潭鄉</t>
    </r>
    <r>
      <rPr>
        <sz val="9"/>
        <rFont val="Arial Narrow"/>
        <family val="2"/>
      </rPr>
      <t xml:space="preserve"> Longtan Township</t>
    </r>
  </si>
  <si>
    <r>
      <t>　新屋鄉</t>
    </r>
    <r>
      <rPr>
        <sz val="9"/>
        <rFont val="Arial Narrow"/>
        <family val="2"/>
      </rPr>
      <t xml:space="preserve"> Sinwu Township</t>
    </r>
  </si>
  <si>
    <r>
      <t>　觀音鄉</t>
    </r>
    <r>
      <rPr>
        <sz val="9"/>
        <rFont val="Arial Narrow"/>
        <family val="2"/>
      </rPr>
      <t xml:space="preserve"> Guanyin Township</t>
    </r>
  </si>
  <si>
    <r>
      <t>　復興鄉</t>
    </r>
    <r>
      <rPr>
        <sz val="9"/>
        <rFont val="Arial Narrow"/>
        <family val="2"/>
      </rPr>
      <t xml:space="preserve"> Fusing Township</t>
    </r>
  </si>
  <si>
    <t>人數</t>
  </si>
  <si>
    <t>占總人
口比率
（％）</t>
  </si>
  <si>
    <t>障礙者</t>
  </si>
  <si>
    <t>機能障礙者</t>
  </si>
  <si>
    <t>言機能障礙者</t>
  </si>
  <si>
    <t>失去功能者</t>
  </si>
  <si>
    <t>傷殘者</t>
  </si>
  <si>
    <t>患　　　者</t>
  </si>
  <si>
    <t>病　　患</t>
  </si>
  <si>
    <t>No. of  Persons</t>
  </si>
  <si>
    <t>Vision Handicapped</t>
  </si>
  <si>
    <t>Hearing or Balancing Organism Handicapped</t>
  </si>
  <si>
    <t>Voice or Speaking Organism Handicapped</t>
  </si>
  <si>
    <t>Limbs Handicapped</t>
  </si>
  <si>
    <t>Mentally Handicapped</t>
  </si>
  <si>
    <t>Losing Functions of Primary Organs</t>
  </si>
  <si>
    <t>Disfigurements</t>
  </si>
  <si>
    <t>Dementia</t>
  </si>
  <si>
    <t>Alzheimer Disease</t>
  </si>
  <si>
    <t>Autism</t>
  </si>
  <si>
    <t>Chromic Psychopath</t>
  </si>
  <si>
    <t>Others</t>
  </si>
  <si>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</si>
  <si>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</si>
  <si>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</si>
  <si>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八德市</t>
    </r>
    <r>
      <rPr>
        <sz val="9"/>
        <rFont val="Arial Narrow"/>
        <family val="2"/>
      </rPr>
      <t xml:space="preserve"> Bade City</t>
    </r>
  </si>
  <si>
    <r>
      <t>楊梅市</t>
    </r>
    <r>
      <rPr>
        <sz val="9"/>
        <rFont val="Arial Narrow"/>
        <family val="2"/>
      </rPr>
      <t xml:space="preserve"> Yangmei  City</t>
    </r>
  </si>
  <si>
    <r>
      <t>大溪鎮</t>
    </r>
    <r>
      <rPr>
        <sz val="9"/>
        <rFont val="Arial Narrow"/>
        <family val="2"/>
      </rPr>
      <t xml:space="preserve"> Dasi Township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</si>
  <si>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</si>
  <si>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</si>
  <si>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</si>
  <si>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</si>
  <si>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</si>
  <si>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</si>
  <si>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</si>
  <si>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r>
      <t>資料來源：本府社會局</t>
    </r>
    <r>
      <rPr>
        <sz val="9"/>
        <rFont val="Arial Narrow"/>
        <family val="2"/>
      </rPr>
      <t xml:space="preserve"> 1836-01-01-2</t>
    </r>
    <r>
      <rPr>
        <sz val="9"/>
        <rFont val="華康中黑體"/>
        <family val="3"/>
      </rPr>
      <t>。</t>
    </r>
  </si>
  <si>
    <t>Source : Statistical reports by Dept. of Social Welfare of the County (1836-01-01-2).</t>
  </si>
  <si>
    <r>
      <t>11-7</t>
    </r>
    <r>
      <rPr>
        <sz val="12"/>
        <rFont val="華康粗圓體"/>
        <family val="3"/>
      </rPr>
      <t>、</t>
    </r>
    <r>
      <rPr>
        <sz val="12"/>
        <rFont val="Arial"/>
        <family val="2"/>
      </rPr>
      <t>Population of the Handicapped</t>
    </r>
  </si>
  <si>
    <r>
      <t>年</t>
    </r>
    <r>
      <rPr>
        <sz val="9"/>
        <rFont val="Arial Narrow"/>
        <family val="2"/>
      </rPr>
      <t xml:space="preserve">    </t>
    </r>
    <r>
      <rPr>
        <sz val="9"/>
        <rFont val="華康粗圓體"/>
        <family val="3"/>
      </rPr>
      <t>　　別</t>
    </r>
  </si>
  <si>
    <t>綜　　計</t>
  </si>
  <si>
    <r>
      <t>低　　收　　入　　戶　</t>
    </r>
    <r>
      <rPr>
        <sz val="9"/>
        <rFont val="Arial Narrow"/>
        <family val="2"/>
      </rPr>
      <t xml:space="preserve"> Low Income Family</t>
    </r>
  </si>
  <si>
    <r>
      <t>中　低　收　入　戶　</t>
    </r>
    <r>
      <rPr>
        <sz val="9"/>
        <rFont val="Arial Narrow"/>
        <family val="2"/>
      </rPr>
      <t>Medium  Income Family</t>
    </r>
  </si>
  <si>
    <t>核　付
人　數</t>
  </si>
  <si>
    <t>核　付
金　額</t>
  </si>
  <si>
    <t>第　一　款</t>
  </si>
  <si>
    <t>第　二　款</t>
  </si>
  <si>
    <t>第　三　款</t>
  </si>
  <si>
    <r>
      <t>未超過最低生活費用
標準</t>
    </r>
    <r>
      <rPr>
        <sz val="9"/>
        <rFont val="Arial Narrow"/>
        <family val="2"/>
      </rPr>
      <t>1.5</t>
    </r>
    <r>
      <rPr>
        <sz val="9"/>
        <rFont val="華康粗圓體"/>
        <family val="3"/>
      </rPr>
      <t>倍</t>
    </r>
  </si>
  <si>
    <r>
      <t>未超過最低生活費用
標準</t>
    </r>
    <r>
      <rPr>
        <sz val="9"/>
        <rFont val="Arial Narrow"/>
        <family val="2"/>
      </rPr>
      <t>2.5</t>
    </r>
    <r>
      <rPr>
        <sz val="9"/>
        <rFont val="華康粗圓體"/>
        <family val="3"/>
      </rPr>
      <t>倍</t>
    </r>
  </si>
  <si>
    <t>Grand Total</t>
  </si>
  <si>
    <t>Class 1</t>
  </si>
  <si>
    <t>Class 2</t>
  </si>
  <si>
    <t>Class 3</t>
  </si>
  <si>
    <t>Under 1.5 Times Living Exp.</t>
  </si>
  <si>
    <t>Under 2.5 Times Living Exp.</t>
  </si>
  <si>
    <t xml:space="preserve"> Number of Persons Received as Percent of Population Aged 65 and Over</t>
  </si>
  <si>
    <t>Year</t>
  </si>
  <si>
    <t>金額</t>
  </si>
  <si>
    <t>Persons of Received</t>
  </si>
  <si>
    <t>Amount of Received</t>
  </si>
  <si>
    <t>Persons</t>
  </si>
  <si>
    <t>Amount</t>
  </si>
  <si>
    <r>
      <t>民國</t>
    </r>
    <r>
      <rPr>
        <sz val="9"/>
        <rFont val="Arial Narrow"/>
        <family val="2"/>
      </rPr>
      <t>92</t>
    </r>
    <r>
      <rPr>
        <sz val="9"/>
        <rFont val="華康粗圓體"/>
        <family val="3"/>
      </rPr>
      <t xml:space="preserve">年底
</t>
    </r>
    <r>
      <rPr>
        <sz val="9"/>
        <rFont val="Arial Narrow"/>
        <family val="2"/>
      </rPr>
      <t>End of 2003</t>
    </r>
  </si>
  <si>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</si>
  <si>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95</t>
    </r>
    <r>
      <rPr>
        <sz val="9"/>
        <rFont val="華康粗圓體"/>
        <family val="3"/>
      </rPr>
      <t xml:space="preserve">年底
</t>
    </r>
    <r>
      <rPr>
        <sz val="9"/>
        <rFont val="Arial Narrow"/>
        <family val="2"/>
      </rPr>
      <t>End of 2006</t>
    </r>
  </si>
  <si>
    <r>
      <t>民國</t>
    </r>
    <r>
      <rPr>
        <sz val="9"/>
        <rFont val="Arial Narrow"/>
        <family val="2"/>
      </rPr>
      <t>96</t>
    </r>
    <r>
      <rPr>
        <sz val="9"/>
        <rFont val="華康粗圓體"/>
        <family val="3"/>
      </rPr>
      <t xml:space="preserve">年底
</t>
    </r>
    <r>
      <rPr>
        <sz val="9"/>
        <rFont val="Arial Narrow"/>
        <family val="2"/>
      </rPr>
      <t>End of 2007</t>
    </r>
  </si>
  <si>
    <r>
      <t>民國</t>
    </r>
    <r>
      <rPr>
        <sz val="9"/>
        <rFont val="Arial Narrow"/>
        <family val="2"/>
      </rPr>
      <t>97</t>
    </r>
    <r>
      <rPr>
        <sz val="9"/>
        <rFont val="華康粗圓體"/>
        <family val="3"/>
      </rPr>
      <t xml:space="preserve">年底
</t>
    </r>
    <r>
      <rPr>
        <sz val="9"/>
        <rFont val="Arial Narrow"/>
        <family val="2"/>
      </rPr>
      <t>End of 2008</t>
    </r>
  </si>
  <si>
    <r>
      <t>民國</t>
    </r>
    <r>
      <rPr>
        <sz val="9"/>
        <rFont val="Arial Narrow"/>
        <family val="2"/>
      </rPr>
      <t>98</t>
    </r>
    <r>
      <rPr>
        <sz val="9"/>
        <rFont val="華康粗圓體"/>
        <family val="3"/>
      </rPr>
      <t xml:space="preserve">年底
</t>
    </r>
    <r>
      <rPr>
        <sz val="9"/>
        <rFont val="Arial Narrow"/>
        <family val="2"/>
      </rPr>
      <t>End of 2009</t>
    </r>
  </si>
  <si>
    <t>資料來源：內政部統計處。</t>
  </si>
  <si>
    <t>Source : Ministry of the Interior.</t>
  </si>
  <si>
    <t>說　　明：人數為年底數字；金額為全年數字。</t>
  </si>
  <si>
    <r>
      <t>11-8</t>
    </r>
    <r>
      <rPr>
        <sz val="12"/>
        <rFont val="華康粗圓體"/>
        <family val="3"/>
      </rPr>
      <t>、</t>
    </r>
    <r>
      <rPr>
        <sz val="12"/>
        <rFont val="Arial"/>
        <family val="2"/>
      </rPr>
      <t xml:space="preserve">Living Subsidy for Low-Income Senior and Old-age Farmer Allowance </t>
    </r>
  </si>
  <si>
    <t>比　　照
低收入戶</t>
  </si>
  <si>
    <t>總　計</t>
  </si>
  <si>
    <t>住院醫療及看護費用補助</t>
  </si>
  <si>
    <t>門診醫療
補　　助</t>
  </si>
  <si>
    <t>Number of Medical Care Facilities</t>
  </si>
  <si>
    <t xml:space="preserve">Times of Visits 
(Times of Person) </t>
  </si>
  <si>
    <t>Non Low Income Family</t>
  </si>
  <si>
    <t>Assistance for visit</t>
  </si>
  <si>
    <r>
      <t>民國</t>
    </r>
    <r>
      <rPr>
        <sz val="9"/>
        <rFont val="Arial Narrow"/>
        <family val="2"/>
      </rPr>
      <t>91</t>
    </r>
    <r>
      <rPr>
        <sz val="9"/>
        <rFont val="華康粗圓體"/>
        <family val="3"/>
      </rPr>
      <t xml:space="preserve">年
</t>
    </r>
    <r>
      <rPr>
        <sz val="9"/>
        <rFont val="Arial Narrow"/>
        <family val="2"/>
      </rPr>
      <t>2002</t>
    </r>
  </si>
  <si>
    <r>
      <t>民國</t>
    </r>
    <r>
      <rPr>
        <sz val="9"/>
        <rFont val="Arial Narrow"/>
        <family val="2"/>
      </rPr>
      <t>92</t>
    </r>
    <r>
      <rPr>
        <sz val="9"/>
        <rFont val="華康粗圓體"/>
        <family val="3"/>
      </rPr>
      <t xml:space="preserve">年
</t>
    </r>
    <r>
      <rPr>
        <sz val="9"/>
        <rFont val="Arial Narrow"/>
        <family val="2"/>
      </rPr>
      <t>2003</t>
    </r>
  </si>
  <si>
    <t>…</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</si>
  <si>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</si>
  <si>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</si>
  <si>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rFont val="Arial Narrow"/>
        <family val="2"/>
      </rPr>
      <t>95</t>
    </r>
    <r>
      <rPr>
        <sz val="9"/>
        <rFont val="華康粗圓體"/>
        <family val="3"/>
      </rPr>
      <t xml:space="preserve">年
</t>
    </r>
    <r>
      <rPr>
        <sz val="9"/>
        <rFont val="Arial Narrow"/>
        <family val="2"/>
      </rPr>
      <t>2006</t>
    </r>
  </si>
  <si>
    <r>
      <t>民國</t>
    </r>
    <r>
      <rPr>
        <sz val="9"/>
        <color indexed="8"/>
        <rFont val="Arial Narrow"/>
        <family val="2"/>
      </rPr>
      <t>96</t>
    </r>
    <r>
      <rPr>
        <sz val="9"/>
        <color indexed="8"/>
        <rFont val="華康粗圓體"/>
        <family val="3"/>
      </rPr>
      <t xml:space="preserve">年
</t>
    </r>
    <r>
      <rPr>
        <sz val="9"/>
        <color indexed="8"/>
        <rFont val="Arial Narrow"/>
        <family val="2"/>
      </rPr>
      <t>2007</t>
    </r>
  </si>
  <si>
    <r>
      <t>民國</t>
    </r>
    <r>
      <rPr>
        <sz val="9"/>
        <color indexed="8"/>
        <rFont val="Arial Narrow"/>
        <family val="2"/>
      </rPr>
      <t>97</t>
    </r>
    <r>
      <rPr>
        <sz val="9"/>
        <color indexed="8"/>
        <rFont val="華康粗圓體"/>
        <family val="3"/>
      </rPr>
      <t xml:space="preserve">年
</t>
    </r>
    <r>
      <rPr>
        <sz val="9"/>
        <color indexed="8"/>
        <rFont val="Arial Narrow"/>
        <family val="2"/>
      </rPr>
      <t>2008</t>
    </r>
  </si>
  <si>
    <r>
      <t>民國</t>
    </r>
    <r>
      <rPr>
        <sz val="9"/>
        <rFont val="Arial Narrow"/>
        <family val="2"/>
      </rPr>
      <t>98</t>
    </r>
    <r>
      <rPr>
        <sz val="9"/>
        <rFont val="華康粗圓體"/>
        <family val="3"/>
      </rPr>
      <t xml:space="preserve">年
</t>
    </r>
    <r>
      <rPr>
        <sz val="9"/>
        <rFont val="Arial Narrow"/>
        <family val="2"/>
      </rPr>
      <t>2009</t>
    </r>
  </si>
  <si>
    <r>
      <t>民國</t>
    </r>
    <r>
      <rPr>
        <sz val="9"/>
        <rFont val="Arial Narrow"/>
        <family val="2"/>
      </rPr>
      <t>99</t>
    </r>
    <r>
      <rPr>
        <sz val="9"/>
        <rFont val="華康粗圓體"/>
        <family val="3"/>
      </rPr>
      <t xml:space="preserve">年
</t>
    </r>
    <r>
      <rPr>
        <sz val="9"/>
        <rFont val="Arial Narrow"/>
        <family val="2"/>
      </rPr>
      <t>2010</t>
    </r>
  </si>
  <si>
    <r>
      <t>民國</t>
    </r>
    <r>
      <rPr>
        <sz val="9"/>
        <rFont val="Arial Narrow"/>
        <family val="2"/>
      </rPr>
      <t>100</t>
    </r>
    <r>
      <rPr>
        <sz val="9"/>
        <rFont val="華康粗圓體"/>
        <family val="3"/>
      </rPr>
      <t xml:space="preserve">年
</t>
    </r>
    <r>
      <rPr>
        <sz val="9"/>
        <rFont val="Arial Narrow"/>
        <family val="2"/>
      </rPr>
      <t>2011</t>
    </r>
  </si>
  <si>
    <r>
      <t xml:space="preserve">第　一　季
</t>
    </r>
    <r>
      <rPr>
        <sz val="9"/>
        <rFont val="Arial Narrow"/>
        <family val="2"/>
      </rPr>
      <t>1st Quarter</t>
    </r>
  </si>
  <si>
    <r>
      <t xml:space="preserve">第　二　季
</t>
    </r>
    <r>
      <rPr>
        <sz val="9"/>
        <rFont val="Arial Narrow"/>
        <family val="2"/>
      </rPr>
      <t>2nd Quarter</t>
    </r>
  </si>
  <si>
    <r>
      <t xml:space="preserve">第　三　季
</t>
    </r>
    <r>
      <rPr>
        <sz val="9"/>
        <rFont val="Arial Narrow"/>
        <family val="2"/>
      </rPr>
      <t>3rd Quarter</t>
    </r>
  </si>
  <si>
    <r>
      <t xml:space="preserve">第　四　季
</t>
    </r>
    <r>
      <rPr>
        <sz val="9"/>
        <rFont val="Arial Narrow"/>
        <family val="2"/>
      </rPr>
      <t>4th Quarter</t>
    </r>
  </si>
  <si>
    <r>
      <t>資料來源：本府社會局</t>
    </r>
    <r>
      <rPr>
        <sz val="9"/>
        <rFont val="Arial Narrow"/>
        <family val="2"/>
      </rPr>
      <t xml:space="preserve"> 1821-90-01-2</t>
    </r>
    <r>
      <rPr>
        <sz val="9"/>
        <rFont val="華康中黑體"/>
        <family val="3"/>
      </rPr>
      <t>。</t>
    </r>
  </si>
  <si>
    <t>Source : Statistical reports by Dept. of Social Welfare of the County (1821-90-01-2).</t>
  </si>
  <si>
    <r>
      <t>說　　明：自</t>
    </r>
    <r>
      <rPr>
        <sz val="9"/>
        <rFont val="Arial Narrow"/>
        <family val="2"/>
      </rPr>
      <t>92</t>
    </r>
    <r>
      <rPr>
        <sz val="9"/>
        <rFont val="華康中黑體"/>
        <family val="3"/>
      </rPr>
      <t>年起公務報表不再提供醫療院</t>
    </r>
    <r>
      <rPr>
        <sz val="9"/>
        <rFont val="Arial Narrow"/>
        <family val="2"/>
      </rPr>
      <t>(</t>
    </r>
    <r>
      <rPr>
        <sz val="9"/>
        <rFont val="華康中黑體"/>
        <family val="3"/>
      </rPr>
      <t>所</t>
    </r>
    <r>
      <rPr>
        <sz val="9"/>
        <rFont val="Arial Narrow"/>
        <family val="2"/>
      </rPr>
      <t>)</t>
    </r>
    <r>
      <rPr>
        <sz val="9"/>
        <rFont val="華康中黑體"/>
        <family val="3"/>
      </rPr>
      <t>數資料。</t>
    </r>
  </si>
  <si>
    <r>
      <t>11-9</t>
    </r>
    <r>
      <rPr>
        <sz val="12"/>
        <rFont val="華康粗圓體"/>
        <family val="3"/>
      </rPr>
      <t>、</t>
    </r>
    <r>
      <rPr>
        <sz val="12"/>
        <rFont val="Arial"/>
        <family val="2"/>
      </rPr>
      <t>Social Assistance for the Medical Charge and Caretaker</t>
    </r>
  </si>
  <si>
    <t>後備軍人及榮民</t>
  </si>
  <si>
    <t>合　　　　　計</t>
  </si>
  <si>
    <t>川資突然發生困難者</t>
  </si>
  <si>
    <t>生活突然發生困難者</t>
  </si>
  <si>
    <t>醫療費用及喪葬費用無力負擔者</t>
  </si>
  <si>
    <t>其他意外變故需緊急救助者</t>
  </si>
  <si>
    <t>Militia and Veteran</t>
  </si>
  <si>
    <t>救助人次</t>
  </si>
  <si>
    <t>救助金額</t>
  </si>
  <si>
    <t>Time of Persons</t>
  </si>
  <si>
    <r>
      <t>民國</t>
    </r>
    <r>
      <rPr>
        <sz val="9"/>
        <rFont val="Arial Narrow"/>
        <family val="2"/>
      </rPr>
      <t>93</t>
    </r>
    <r>
      <rPr>
        <sz val="9"/>
        <rFont val="華康粗圓體"/>
        <family val="3"/>
      </rPr>
      <t xml:space="preserve">年
</t>
    </r>
    <r>
      <rPr>
        <sz val="9"/>
        <rFont val="Arial Narrow"/>
        <family val="2"/>
      </rPr>
      <t>2004</t>
    </r>
  </si>
  <si>
    <r>
      <t>民國</t>
    </r>
    <r>
      <rPr>
        <sz val="9"/>
        <rFont val="Arial Narrow"/>
        <family val="2"/>
      </rPr>
      <t>94</t>
    </r>
    <r>
      <rPr>
        <sz val="9"/>
        <rFont val="華康粗圓體"/>
        <family val="3"/>
      </rPr>
      <t xml:space="preserve">年
</t>
    </r>
    <r>
      <rPr>
        <sz val="9"/>
        <rFont val="Arial Narrow"/>
        <family val="2"/>
      </rPr>
      <t>2005</t>
    </r>
  </si>
  <si>
    <r>
      <t>民國</t>
    </r>
    <r>
      <rPr>
        <sz val="9"/>
        <color indexed="8"/>
        <rFont val="Arial Narrow"/>
        <family val="2"/>
      </rPr>
      <t>95</t>
    </r>
    <r>
      <rPr>
        <sz val="9"/>
        <color indexed="8"/>
        <rFont val="華康粗圓體"/>
        <family val="3"/>
      </rPr>
      <t xml:space="preserve">年
</t>
    </r>
    <r>
      <rPr>
        <sz val="9"/>
        <color indexed="8"/>
        <rFont val="Arial Narrow"/>
        <family val="2"/>
      </rPr>
      <t>2006</t>
    </r>
  </si>
  <si>
    <r>
      <t>民國</t>
    </r>
    <r>
      <rPr>
        <sz val="9"/>
        <color indexed="8"/>
        <rFont val="Arial Narrow"/>
        <family val="2"/>
      </rPr>
      <t>96</t>
    </r>
    <r>
      <rPr>
        <sz val="9"/>
        <color indexed="8"/>
        <rFont val="華康粗圓體"/>
        <family val="3"/>
      </rPr>
      <t xml:space="preserve">年
</t>
    </r>
    <r>
      <rPr>
        <sz val="9"/>
        <color indexed="8"/>
        <rFont val="Arial Narrow"/>
        <family val="2"/>
      </rPr>
      <t>2007</t>
    </r>
  </si>
  <si>
    <r>
      <t>民國</t>
    </r>
    <r>
      <rPr>
        <sz val="9"/>
        <color indexed="8"/>
        <rFont val="Arial Narrow"/>
        <family val="2"/>
      </rPr>
      <t>97</t>
    </r>
    <r>
      <rPr>
        <sz val="9"/>
        <color indexed="8"/>
        <rFont val="華康粗圓體"/>
        <family val="3"/>
      </rPr>
      <t xml:space="preserve">年
</t>
    </r>
    <r>
      <rPr>
        <sz val="9"/>
        <color indexed="8"/>
        <rFont val="Arial Narrow"/>
        <family val="2"/>
      </rPr>
      <t>2008</t>
    </r>
  </si>
  <si>
    <r>
      <t>民國</t>
    </r>
    <r>
      <rPr>
        <sz val="9"/>
        <color indexed="8"/>
        <rFont val="Arial Narrow"/>
        <family val="2"/>
      </rPr>
      <t>98</t>
    </r>
    <r>
      <rPr>
        <sz val="9"/>
        <color indexed="8"/>
        <rFont val="華康粗圓體"/>
        <family val="3"/>
      </rPr>
      <t xml:space="preserve">年
</t>
    </r>
    <r>
      <rPr>
        <sz val="9"/>
        <color indexed="8"/>
        <rFont val="Arial Narrow"/>
        <family val="2"/>
      </rPr>
      <t>2009</t>
    </r>
  </si>
  <si>
    <r>
      <t>民國</t>
    </r>
    <r>
      <rPr>
        <sz val="9"/>
        <color indexed="8"/>
        <rFont val="Arial Narrow"/>
        <family val="2"/>
      </rPr>
      <t>99</t>
    </r>
    <r>
      <rPr>
        <sz val="9"/>
        <color indexed="8"/>
        <rFont val="華康粗圓體"/>
        <family val="3"/>
      </rPr>
      <t xml:space="preserve">年
</t>
    </r>
    <r>
      <rPr>
        <sz val="9"/>
        <color indexed="8"/>
        <rFont val="Arial Narrow"/>
        <family val="2"/>
      </rPr>
      <t>2010</t>
    </r>
  </si>
  <si>
    <r>
      <t>民國</t>
    </r>
    <r>
      <rPr>
        <sz val="9"/>
        <color indexed="8"/>
        <rFont val="Arial Narrow"/>
        <family val="2"/>
      </rPr>
      <t>100</t>
    </r>
    <r>
      <rPr>
        <sz val="9"/>
        <color indexed="8"/>
        <rFont val="華康粗圓體"/>
        <family val="3"/>
      </rPr>
      <t xml:space="preserve">年
</t>
    </r>
    <r>
      <rPr>
        <sz val="9"/>
        <color indexed="8"/>
        <rFont val="Arial Narrow"/>
        <family val="2"/>
      </rPr>
      <t>2011</t>
    </r>
  </si>
  <si>
    <r>
      <t xml:space="preserve">第　一　季
</t>
    </r>
    <r>
      <rPr>
        <sz val="9"/>
        <rFont val="Arial Narrow"/>
        <family val="2"/>
      </rPr>
      <t>1st Quarter</t>
    </r>
  </si>
  <si>
    <r>
      <t>資料來源：本府社會局</t>
    </r>
    <r>
      <rPr>
        <sz val="9"/>
        <rFont val="Arial Narrow"/>
        <family val="2"/>
      </rPr>
      <t xml:space="preserve"> 1812-04-01-2</t>
    </r>
    <r>
      <rPr>
        <sz val="9"/>
        <rFont val="華康中黑體"/>
        <family val="3"/>
      </rPr>
      <t>。</t>
    </r>
  </si>
  <si>
    <t>Source : Statistical reports by Dept. of Social Welfare of the County (1812-04-01-2).</t>
  </si>
  <si>
    <r>
      <t>11-10</t>
    </r>
    <r>
      <rPr>
        <sz val="12"/>
        <rFont val="華康粗圓體"/>
        <family val="3"/>
      </rPr>
      <t>、</t>
    </r>
    <r>
      <rPr>
        <sz val="12"/>
        <rFont val="Arial"/>
        <family val="2"/>
      </rPr>
      <t>Social Assistance for the Emergent Needed</t>
    </r>
  </si>
  <si>
    <t>年　　別</t>
  </si>
  <si>
    <r>
      <t xml:space="preserve">災害
次數
</t>
    </r>
    <r>
      <rPr>
        <sz val="9"/>
        <rFont val="Arial Narrow"/>
        <family val="2"/>
      </rPr>
      <t>(</t>
    </r>
    <r>
      <rPr>
        <sz val="9"/>
        <rFont val="華康粗圓體"/>
        <family val="3"/>
      </rPr>
      <t>次</t>
    </r>
    <r>
      <rPr>
        <sz val="9"/>
        <rFont val="Arial Narrow"/>
        <family val="2"/>
      </rPr>
      <t>)</t>
    </r>
  </si>
  <si>
    <r>
      <t xml:space="preserve">受災人數（人）
</t>
    </r>
    <r>
      <rPr>
        <sz val="9"/>
        <rFont val="Arial Narrow"/>
        <family val="2"/>
      </rPr>
      <t>Numbers of  People Suffered (Person)</t>
    </r>
  </si>
  <si>
    <t>房屋損毀
（戶）</t>
  </si>
  <si>
    <r>
      <t>財物受損
影響生計
戶數</t>
    </r>
    <r>
      <rPr>
        <sz val="9"/>
        <rFont val="Arial Narrow"/>
        <family val="2"/>
      </rPr>
      <t>(</t>
    </r>
    <r>
      <rPr>
        <sz val="9"/>
        <rFont val="華康粗圓體"/>
        <family val="3"/>
      </rPr>
      <t>戶</t>
    </r>
    <r>
      <rPr>
        <sz val="9"/>
        <rFont val="Arial Narrow"/>
        <family val="2"/>
      </rPr>
      <t>)</t>
    </r>
  </si>
  <si>
    <r>
      <t xml:space="preserve">救助金額
</t>
    </r>
    <r>
      <rPr>
        <sz val="9"/>
        <rFont val="Arial Narrow"/>
        <family val="2"/>
      </rPr>
      <t>(</t>
    </r>
    <r>
      <rPr>
        <sz val="9"/>
        <rFont val="華康粗圓體"/>
        <family val="3"/>
      </rPr>
      <t>千元</t>
    </r>
    <r>
      <rPr>
        <sz val="9"/>
        <rFont val="Arial Narrow"/>
        <family val="2"/>
      </rPr>
      <t>)</t>
    </r>
  </si>
  <si>
    <t>合計</t>
  </si>
  <si>
    <t>臨時
收容</t>
  </si>
  <si>
    <t>死亡</t>
  </si>
  <si>
    <t>失蹤</t>
  </si>
  <si>
    <t>重傷</t>
  </si>
  <si>
    <t>其他</t>
  </si>
  <si>
    <t xml:space="preserve">Year </t>
  </si>
  <si>
    <t>Frequency of suffering (Frequency)</t>
  </si>
  <si>
    <t>Total</t>
  </si>
  <si>
    <t>Temporarity Sheltered</t>
  </si>
  <si>
    <t>Death</t>
  </si>
  <si>
    <t>Missing</t>
  </si>
  <si>
    <t>Serious Injury</t>
  </si>
  <si>
    <t>House Destroyed (Household)</t>
  </si>
  <si>
    <t>Losing  Property Impaction Living  (Household)</t>
  </si>
  <si>
    <t>Money for Assistance (N.T.$1,000)</t>
  </si>
  <si>
    <r>
      <t>民國</t>
    </r>
    <r>
      <rPr>
        <sz val="9"/>
        <rFont val="Arial Narrow"/>
        <family val="2"/>
      </rPr>
      <t>91</t>
    </r>
    <r>
      <rPr>
        <sz val="9"/>
        <rFont val="華康粗圓體"/>
        <family val="3"/>
      </rPr>
      <t xml:space="preserve">年
</t>
    </r>
    <r>
      <rPr>
        <sz val="9"/>
        <rFont val="Arial Narrow"/>
        <family val="2"/>
      </rPr>
      <t>2002</t>
    </r>
  </si>
  <si>
    <r>
      <t>民國</t>
    </r>
    <r>
      <rPr>
        <sz val="9"/>
        <rFont val="Arial Narrow"/>
        <family val="2"/>
      </rPr>
      <t>95</t>
    </r>
    <r>
      <rPr>
        <sz val="9"/>
        <rFont val="華康粗圓體"/>
        <family val="3"/>
      </rPr>
      <t xml:space="preserve">年
</t>
    </r>
    <r>
      <rPr>
        <sz val="9"/>
        <rFont val="Arial Narrow"/>
        <family val="2"/>
      </rPr>
      <t>2006</t>
    </r>
  </si>
  <si>
    <r>
      <t>民國</t>
    </r>
    <r>
      <rPr>
        <sz val="9"/>
        <rFont val="Arial Narrow"/>
        <family val="2"/>
      </rPr>
      <t>96</t>
    </r>
    <r>
      <rPr>
        <sz val="9"/>
        <rFont val="華康粗圓體"/>
        <family val="3"/>
      </rPr>
      <t xml:space="preserve">年
</t>
    </r>
    <r>
      <rPr>
        <sz val="9"/>
        <rFont val="Arial Narrow"/>
        <family val="2"/>
      </rPr>
      <t>2007</t>
    </r>
  </si>
  <si>
    <r>
      <t>民國</t>
    </r>
    <r>
      <rPr>
        <sz val="9"/>
        <rFont val="Arial Narrow"/>
        <family val="2"/>
      </rPr>
      <t>98</t>
    </r>
    <r>
      <rPr>
        <sz val="9"/>
        <rFont val="華康粗圓體"/>
        <family val="3"/>
      </rPr>
      <t xml:space="preserve">年
</t>
    </r>
    <r>
      <rPr>
        <sz val="9"/>
        <rFont val="Arial Narrow"/>
        <family val="2"/>
      </rPr>
      <t>2009</t>
    </r>
  </si>
  <si>
    <r>
      <t>民國</t>
    </r>
    <r>
      <rPr>
        <sz val="9"/>
        <rFont val="Arial Narrow"/>
        <family val="2"/>
      </rPr>
      <t>100</t>
    </r>
    <r>
      <rPr>
        <sz val="9"/>
        <rFont val="華康粗圓體"/>
        <family val="3"/>
      </rPr>
      <t xml:space="preserve">年
</t>
    </r>
    <r>
      <rPr>
        <sz val="9"/>
        <rFont val="Arial Narrow"/>
        <family val="2"/>
      </rPr>
      <t>2011</t>
    </r>
  </si>
  <si>
    <r>
      <t>資料來源：本府社會局</t>
    </r>
    <r>
      <rPr>
        <sz val="9"/>
        <rFont val="Arial Narrow"/>
        <family val="2"/>
      </rPr>
      <t xml:space="preserve"> 1821-03-01-2</t>
    </r>
    <r>
      <rPr>
        <sz val="9"/>
        <rFont val="華康中黑體"/>
        <family val="3"/>
      </rPr>
      <t>。</t>
    </r>
  </si>
  <si>
    <r>
      <t>說　　明：民國</t>
    </r>
    <r>
      <rPr>
        <sz val="9"/>
        <rFont val="Arial Narrow"/>
        <family val="2"/>
      </rPr>
      <t>93</t>
    </r>
    <r>
      <rPr>
        <sz val="9"/>
        <rFont val="華康中黑體"/>
        <family val="3"/>
      </rPr>
      <t>年敏督利颱風（七二水災）造成臨時收容人數</t>
    </r>
    <r>
      <rPr>
        <sz val="9"/>
        <rFont val="Arial Narrow"/>
        <family val="2"/>
      </rPr>
      <t>6,430</t>
    </r>
    <r>
      <rPr>
        <sz val="9"/>
        <rFont val="華康中黑體"/>
        <family val="3"/>
      </rPr>
      <t>人。</t>
    </r>
  </si>
  <si>
    <t>Source : Statistical reports by Dept. of Social Welfare of the County (1821-90-03-2).</t>
  </si>
  <si>
    <t>協助
返家</t>
  </si>
  <si>
    <t>協助就
醫治療</t>
  </si>
  <si>
    <t>因故
死亡</t>
  </si>
  <si>
    <t>單位：人</t>
  </si>
  <si>
    <t>Unit : Persons</t>
  </si>
  <si>
    <t>合計</t>
  </si>
  <si>
    <t>其他</t>
  </si>
  <si>
    <t>精　神
療養院</t>
  </si>
  <si>
    <t>老人安
養機構</t>
  </si>
  <si>
    <t>老人養
護機構</t>
  </si>
  <si>
    <t>身心障礙
教養機構</t>
  </si>
  <si>
    <t>遊　民
收容所</t>
  </si>
  <si>
    <t xml:space="preserve">Year </t>
  </si>
  <si>
    <r>
      <t>資料來源：本府社會局</t>
    </r>
    <r>
      <rPr>
        <sz val="9"/>
        <rFont val="Arial Narrow"/>
        <family val="2"/>
      </rPr>
      <t>1821-90-03-2</t>
    </r>
    <r>
      <rPr>
        <sz val="9"/>
        <rFont val="華康中黑體"/>
        <family val="3"/>
      </rPr>
      <t>。</t>
    </r>
  </si>
  <si>
    <r>
      <t>表</t>
    </r>
    <r>
      <rPr>
        <sz val="12"/>
        <rFont val="Arial"/>
        <family val="2"/>
      </rPr>
      <t>11-12</t>
    </r>
    <r>
      <rPr>
        <sz val="12"/>
        <rFont val="華康粗圓體"/>
        <family val="3"/>
      </rPr>
      <t>、遊民人數及處理情形</t>
    </r>
    <r>
      <rPr>
        <sz val="12"/>
        <rFont val="Arial"/>
        <family val="2"/>
      </rPr>
      <t xml:space="preserve"> 
11-12</t>
    </r>
    <r>
      <rPr>
        <sz val="12"/>
        <rFont val="華康粗圓體"/>
        <family val="3"/>
      </rPr>
      <t>、</t>
    </r>
    <r>
      <rPr>
        <sz val="12"/>
        <rFont val="Arial"/>
        <family val="2"/>
      </rPr>
      <t>Number of Vagrant and Handling Situation</t>
    </r>
  </si>
  <si>
    <t>No. of  Vagrant not Handling of End of Year</t>
  </si>
  <si>
    <r>
      <t>民國</t>
    </r>
    <r>
      <rPr>
        <sz val="8.5"/>
        <rFont val="Arial Narrow"/>
        <family val="2"/>
      </rPr>
      <t>91</t>
    </r>
    <r>
      <rPr>
        <sz val="8.5"/>
        <rFont val="華康粗圓體"/>
        <family val="3"/>
      </rPr>
      <t xml:space="preserve">年
</t>
    </r>
    <r>
      <rPr>
        <sz val="8.5"/>
        <rFont val="Arial Narrow"/>
        <family val="2"/>
      </rPr>
      <t>2002</t>
    </r>
  </si>
  <si>
    <r>
      <t>民國</t>
    </r>
    <r>
      <rPr>
        <sz val="8.5"/>
        <rFont val="Arial Narrow"/>
        <family val="2"/>
      </rPr>
      <t>92</t>
    </r>
    <r>
      <rPr>
        <sz val="8.5"/>
        <rFont val="華康粗圓體"/>
        <family val="3"/>
      </rPr>
      <t xml:space="preserve">年
</t>
    </r>
    <r>
      <rPr>
        <sz val="8.5"/>
        <rFont val="Arial Narrow"/>
        <family val="2"/>
      </rPr>
      <t>2003</t>
    </r>
  </si>
  <si>
    <r>
      <t>民國</t>
    </r>
    <r>
      <rPr>
        <sz val="8.5"/>
        <rFont val="Arial Narrow"/>
        <family val="2"/>
      </rPr>
      <t>93</t>
    </r>
    <r>
      <rPr>
        <sz val="8.5"/>
        <rFont val="華康粗圓體"/>
        <family val="3"/>
      </rPr>
      <t xml:space="preserve">年
</t>
    </r>
    <r>
      <rPr>
        <sz val="8.5"/>
        <rFont val="Arial Narrow"/>
        <family val="2"/>
      </rPr>
      <t>2004</t>
    </r>
  </si>
  <si>
    <r>
      <t>民國</t>
    </r>
    <r>
      <rPr>
        <sz val="8.5"/>
        <rFont val="Arial Narrow"/>
        <family val="2"/>
      </rPr>
      <t>94</t>
    </r>
    <r>
      <rPr>
        <sz val="8.5"/>
        <rFont val="華康粗圓體"/>
        <family val="3"/>
      </rPr>
      <t xml:space="preserve">年
</t>
    </r>
    <r>
      <rPr>
        <sz val="8.5"/>
        <rFont val="Arial Narrow"/>
        <family val="2"/>
      </rPr>
      <t>2005</t>
    </r>
  </si>
  <si>
    <r>
      <t>民國</t>
    </r>
    <r>
      <rPr>
        <sz val="8.5"/>
        <rFont val="Arial Narrow"/>
        <family val="2"/>
      </rPr>
      <t>95</t>
    </r>
    <r>
      <rPr>
        <sz val="8.5"/>
        <rFont val="華康粗圓體"/>
        <family val="3"/>
      </rPr>
      <t xml:space="preserve">年
</t>
    </r>
    <r>
      <rPr>
        <sz val="8.5"/>
        <rFont val="Arial Narrow"/>
        <family val="2"/>
      </rPr>
      <t>2006</t>
    </r>
  </si>
  <si>
    <r>
      <t>民國</t>
    </r>
    <r>
      <rPr>
        <sz val="8.5"/>
        <rFont val="Arial Narrow"/>
        <family val="2"/>
      </rPr>
      <t>96</t>
    </r>
    <r>
      <rPr>
        <sz val="8.5"/>
        <rFont val="華康粗圓體"/>
        <family val="3"/>
      </rPr>
      <t xml:space="preserve">年
</t>
    </r>
    <r>
      <rPr>
        <sz val="8.5"/>
        <rFont val="Arial Narrow"/>
        <family val="2"/>
      </rPr>
      <t>2007</t>
    </r>
  </si>
  <si>
    <r>
      <t>民國</t>
    </r>
    <r>
      <rPr>
        <sz val="8.5"/>
        <rFont val="Arial Narrow"/>
        <family val="2"/>
      </rPr>
      <t>97</t>
    </r>
    <r>
      <rPr>
        <sz val="8.5"/>
        <rFont val="華康粗圓體"/>
        <family val="3"/>
      </rPr>
      <t xml:space="preserve">年
</t>
    </r>
    <r>
      <rPr>
        <sz val="8.5"/>
        <rFont val="Arial Narrow"/>
        <family val="2"/>
      </rPr>
      <t>2008</t>
    </r>
  </si>
  <si>
    <r>
      <t>民國</t>
    </r>
    <r>
      <rPr>
        <sz val="8.5"/>
        <rFont val="Arial Narrow"/>
        <family val="2"/>
      </rPr>
      <t>98</t>
    </r>
    <r>
      <rPr>
        <sz val="8.5"/>
        <rFont val="華康粗圓體"/>
        <family val="3"/>
      </rPr>
      <t xml:space="preserve">年
</t>
    </r>
    <r>
      <rPr>
        <sz val="8.5"/>
        <rFont val="Arial Narrow"/>
        <family val="2"/>
      </rPr>
      <t>2009</t>
    </r>
  </si>
  <si>
    <r>
      <t>民國</t>
    </r>
    <r>
      <rPr>
        <sz val="8.5"/>
        <rFont val="Arial Narrow"/>
        <family val="2"/>
      </rPr>
      <t>99</t>
    </r>
    <r>
      <rPr>
        <sz val="8.5"/>
        <rFont val="華康粗圓體"/>
        <family val="3"/>
      </rPr>
      <t xml:space="preserve">年
</t>
    </r>
    <r>
      <rPr>
        <sz val="8.5"/>
        <rFont val="Arial Narrow"/>
        <family val="2"/>
      </rPr>
      <t>2010</t>
    </r>
  </si>
  <si>
    <r>
      <t>民國</t>
    </r>
    <r>
      <rPr>
        <sz val="8.5"/>
        <rFont val="Arial Narrow"/>
        <family val="2"/>
      </rPr>
      <t>100</t>
    </r>
    <r>
      <rPr>
        <sz val="8.5"/>
        <rFont val="華康粗圓體"/>
        <family val="3"/>
      </rPr>
      <t xml:space="preserve">年
</t>
    </r>
    <r>
      <rPr>
        <sz val="8.5"/>
        <rFont val="Arial Narrow"/>
        <family val="2"/>
      </rPr>
      <t>2011</t>
    </r>
  </si>
  <si>
    <r>
      <t xml:space="preserve">協助轉介機構收容
</t>
    </r>
    <r>
      <rPr>
        <sz val="8.5"/>
        <rFont val="Arial Narrow"/>
        <family val="2"/>
      </rPr>
      <t>To  Help  Settle  Down  to  Organization</t>
    </r>
  </si>
  <si>
    <t>期底未處理之遊民人數</t>
  </si>
  <si>
    <r>
      <t xml:space="preserve">遊民處理情形
</t>
    </r>
    <r>
      <rPr>
        <sz val="8.5"/>
        <rFont val="Arial Narrow"/>
        <family val="2"/>
      </rPr>
      <t>Situation  of  Handling  Vagrants</t>
    </r>
  </si>
  <si>
    <r>
      <t>民國</t>
    </r>
    <r>
      <rPr>
        <sz val="8.5"/>
        <rFont val="Arial Narrow"/>
        <family val="2"/>
      </rPr>
      <t>92</t>
    </r>
    <r>
      <rPr>
        <sz val="8.5"/>
        <rFont val="華康粗圓體"/>
        <family val="3"/>
      </rPr>
      <t xml:space="preserve">年底
</t>
    </r>
    <r>
      <rPr>
        <sz val="8.5"/>
        <rFont val="Arial Narrow"/>
        <family val="2"/>
      </rPr>
      <t>End of 2003</t>
    </r>
  </si>
  <si>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</si>
  <si>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94</t>
    </r>
    <r>
      <rPr>
        <sz val="9"/>
        <rFont val="華康粗圓體"/>
        <family val="3"/>
      </rPr>
      <t xml:space="preserve">年底
</t>
    </r>
    <r>
      <rPr>
        <sz val="9"/>
        <rFont val="Arial Narrow"/>
        <family val="2"/>
      </rPr>
      <t>End of 2005</t>
    </r>
  </si>
  <si>
    <r>
      <t>民國</t>
    </r>
    <r>
      <rPr>
        <sz val="9"/>
        <rFont val="Arial Narrow"/>
        <family val="2"/>
      </rPr>
      <t>99</t>
    </r>
    <r>
      <rPr>
        <sz val="9"/>
        <rFont val="華康粗圓體"/>
        <family val="3"/>
      </rPr>
      <t xml:space="preserve">年底
</t>
    </r>
    <r>
      <rPr>
        <sz val="9"/>
        <rFont val="Arial Narrow"/>
        <family val="2"/>
      </rPr>
      <t>End of 2010</t>
    </r>
  </si>
  <si>
    <r>
      <t>資料來源：本府社會局</t>
    </r>
    <r>
      <rPr>
        <sz val="8.5"/>
        <rFont val="Arial Narrow"/>
        <family val="2"/>
      </rPr>
      <t>1833-01-01-2</t>
    </r>
    <r>
      <rPr>
        <sz val="8.5"/>
        <rFont val="華康中黑體"/>
        <family val="3"/>
      </rPr>
      <t>、</t>
    </r>
    <r>
      <rPr>
        <sz val="8.5"/>
        <rFont val="Arial Narrow"/>
        <family val="2"/>
      </rPr>
      <t>1832-01-02-2</t>
    </r>
    <r>
      <rPr>
        <sz val="8.5"/>
        <rFont val="華康中黑體"/>
        <family val="3"/>
      </rPr>
      <t>、</t>
    </r>
    <r>
      <rPr>
        <sz val="8.5"/>
        <rFont val="Arial Narrow"/>
        <family val="2"/>
      </rPr>
      <t>1835-01-01-2</t>
    </r>
    <r>
      <rPr>
        <sz val="8.5"/>
        <rFont val="華康中黑體"/>
        <family val="3"/>
      </rPr>
      <t>、</t>
    </r>
    <r>
      <rPr>
        <sz val="8.5"/>
        <rFont val="Arial Narrow"/>
        <family val="2"/>
      </rPr>
      <t>1836-01-04-2</t>
    </r>
    <r>
      <rPr>
        <sz val="8.5"/>
        <rFont val="華康中黑體"/>
        <family val="3"/>
      </rPr>
      <t>。</t>
    </r>
  </si>
  <si>
    <r>
      <t>Source : Statistical reports by Dept. of Social Welfare of the County (1833-01-01-2</t>
    </r>
    <r>
      <rPr>
        <sz val="8.5"/>
        <rFont val="華康中黑體"/>
        <family val="3"/>
      </rPr>
      <t>、</t>
    </r>
    <r>
      <rPr>
        <sz val="8.5"/>
        <rFont val="Arial Narrow"/>
        <family val="2"/>
      </rPr>
      <t>1832-01-02-2</t>
    </r>
    <r>
      <rPr>
        <sz val="8.5"/>
        <rFont val="華康中黑體"/>
        <family val="3"/>
      </rPr>
      <t>、</t>
    </r>
    <r>
      <rPr>
        <sz val="8.5"/>
        <rFont val="Arial Narrow"/>
        <family val="2"/>
      </rPr>
      <t>1835-01-01-2</t>
    </r>
    <r>
      <rPr>
        <sz val="8.5"/>
        <rFont val="華康中黑體"/>
        <family val="3"/>
      </rPr>
      <t>、</t>
    </r>
    <r>
      <rPr>
        <sz val="8.5"/>
        <rFont val="Arial Narrow"/>
        <family val="2"/>
      </rPr>
      <t>1836-01-04-2).</t>
    </r>
  </si>
  <si>
    <r>
      <t>11-13</t>
    </r>
    <r>
      <rPr>
        <sz val="12"/>
        <rFont val="華康粗圓體"/>
        <family val="3"/>
      </rPr>
      <t>、</t>
    </r>
    <r>
      <rPr>
        <sz val="12"/>
        <rFont val="Arial"/>
        <family val="2"/>
      </rPr>
      <t>Social Welfare Number of Persons Housed</t>
    </r>
  </si>
  <si>
    <t>收容人數</t>
  </si>
  <si>
    <t>福利機構</t>
  </si>
  <si>
    <t>兒童及少年</t>
  </si>
  <si>
    <t xml:space="preserve">Welfare Services Institutions for Children </t>
  </si>
  <si>
    <t>and the Youth</t>
  </si>
  <si>
    <t>實際</t>
  </si>
  <si>
    <t xml:space="preserve">Number of </t>
  </si>
  <si>
    <t>Persons Housed</t>
  </si>
  <si>
    <r>
      <t>資料來源：本府社會局</t>
    </r>
    <r>
      <rPr>
        <sz val="9"/>
        <rFont val="Arial Narrow"/>
        <family val="2"/>
      </rPr>
      <t xml:space="preserve"> 1832-01-01-2</t>
    </r>
    <r>
      <rPr>
        <sz val="9"/>
        <rFont val="華康中黑體"/>
        <family val="3"/>
      </rPr>
      <t>。</t>
    </r>
  </si>
  <si>
    <t>Source : Stastical reports by Dept. of Social Welfare of the county (1832-01-01-2).</t>
  </si>
  <si>
    <r>
      <t>說　　明：民國</t>
    </r>
    <r>
      <rPr>
        <sz val="9"/>
        <rFont val="Arial Narrow"/>
        <family val="2"/>
      </rPr>
      <t>92</t>
    </r>
    <r>
      <rPr>
        <sz val="9"/>
        <rFont val="華康中黑體"/>
        <family val="3"/>
      </rPr>
      <t>年起無班數統計。</t>
    </r>
  </si>
  <si>
    <r>
      <t>11-14</t>
    </r>
    <r>
      <rPr>
        <sz val="12"/>
        <rFont val="華康粗圓體"/>
        <family val="3"/>
      </rPr>
      <t>、</t>
    </r>
    <r>
      <rPr>
        <sz val="12"/>
        <rFont val="Arial"/>
        <family val="2"/>
      </rPr>
      <t>Profile of Nursery Institution</t>
    </r>
  </si>
  <si>
    <t>單位：人</t>
  </si>
  <si>
    <t>Unit : Person</t>
  </si>
  <si>
    <t>總　　　　　計</t>
  </si>
  <si>
    <r>
      <t>兒</t>
    </r>
    <r>
      <rPr>
        <sz val="8"/>
        <rFont val="Arial Narrow"/>
        <family val="2"/>
      </rPr>
      <t xml:space="preserve"> </t>
    </r>
    <r>
      <rPr>
        <sz val="8"/>
        <rFont val="華康粗圓體"/>
        <family val="3"/>
      </rPr>
      <t>童</t>
    </r>
    <r>
      <rPr>
        <sz val="8"/>
        <rFont val="Arial Narrow"/>
        <family val="2"/>
      </rPr>
      <t xml:space="preserve"> </t>
    </r>
    <r>
      <rPr>
        <sz val="8"/>
        <rFont val="華康粗圓體"/>
        <family val="3"/>
      </rPr>
      <t>及</t>
    </r>
    <r>
      <rPr>
        <sz val="8"/>
        <rFont val="Arial Narrow"/>
        <family val="2"/>
      </rPr>
      <t xml:space="preserve"> </t>
    </r>
    <r>
      <rPr>
        <sz val="8"/>
        <rFont val="華康粗圓體"/>
        <family val="3"/>
      </rPr>
      <t>少</t>
    </r>
    <r>
      <rPr>
        <sz val="8"/>
        <rFont val="Arial Narrow"/>
        <family val="2"/>
      </rPr>
      <t xml:space="preserve"> </t>
    </r>
    <r>
      <rPr>
        <sz val="8"/>
        <rFont val="華康粗圓體"/>
        <family val="3"/>
      </rPr>
      <t>年</t>
    </r>
    <r>
      <rPr>
        <sz val="8"/>
        <rFont val="Arial Narrow"/>
        <family val="2"/>
      </rPr>
      <t xml:space="preserve"> </t>
    </r>
    <r>
      <rPr>
        <sz val="8"/>
        <rFont val="華康粗圓體"/>
        <family val="3"/>
      </rPr>
      <t>福</t>
    </r>
    <r>
      <rPr>
        <sz val="8"/>
        <rFont val="Arial Narrow"/>
        <family val="2"/>
      </rPr>
      <t xml:space="preserve"> </t>
    </r>
    <r>
      <rPr>
        <sz val="8"/>
        <rFont val="華康粗圓體"/>
        <family val="3"/>
      </rPr>
      <t>利</t>
    </r>
  </si>
  <si>
    <t>婦　女　福　利</t>
  </si>
  <si>
    <t>老　人　福　利</t>
  </si>
  <si>
    <t>殘　障　福　利</t>
  </si>
  <si>
    <t>Grand  Total</t>
  </si>
  <si>
    <t>Child Welfare</t>
  </si>
  <si>
    <t>Woman Welfare</t>
  </si>
  <si>
    <t>Senior Citizen Welfare</t>
  </si>
  <si>
    <t>Disability Welfare</t>
  </si>
  <si>
    <t>年底別及機關別</t>
  </si>
  <si>
    <t>行政</t>
  </si>
  <si>
    <t>社會工</t>
  </si>
  <si>
    <t>社　會</t>
  </si>
  <si>
    <t>專業</t>
  </si>
  <si>
    <t>其他</t>
  </si>
  <si>
    <t>人員</t>
  </si>
  <si>
    <t>作人員</t>
  </si>
  <si>
    <t>工作師</t>
  </si>
  <si>
    <t>End of Year &amp; Institution</t>
  </si>
  <si>
    <r>
      <t>民國</t>
    </r>
    <r>
      <rPr>
        <sz val="8"/>
        <rFont val="Arial Narrow"/>
        <family val="2"/>
      </rPr>
      <t>91</t>
    </r>
    <r>
      <rPr>
        <sz val="8"/>
        <rFont val="華康粗圓體"/>
        <family val="3"/>
      </rPr>
      <t>年底</t>
    </r>
    <r>
      <rPr>
        <sz val="8"/>
        <rFont val="Arial Narrow"/>
        <family val="2"/>
      </rPr>
      <t xml:space="preserve"> End of 2002</t>
    </r>
  </si>
  <si>
    <r>
      <t>民國</t>
    </r>
    <r>
      <rPr>
        <sz val="8"/>
        <rFont val="Arial Narrow"/>
        <family val="2"/>
      </rPr>
      <t>92</t>
    </r>
    <r>
      <rPr>
        <sz val="8"/>
        <rFont val="華康粗圓體"/>
        <family val="3"/>
      </rPr>
      <t>年底</t>
    </r>
    <r>
      <rPr>
        <sz val="8"/>
        <rFont val="Arial Narrow"/>
        <family val="2"/>
      </rPr>
      <t xml:space="preserve"> End of 2003</t>
    </r>
  </si>
  <si>
    <r>
      <t>民國</t>
    </r>
    <r>
      <rPr>
        <sz val="8"/>
        <rFont val="Arial Narrow"/>
        <family val="2"/>
      </rPr>
      <t>93</t>
    </r>
    <r>
      <rPr>
        <sz val="8"/>
        <rFont val="華康粗圓體"/>
        <family val="3"/>
      </rPr>
      <t>年底</t>
    </r>
    <r>
      <rPr>
        <sz val="8"/>
        <rFont val="Arial Narrow"/>
        <family val="2"/>
      </rPr>
      <t xml:space="preserve"> End of 2004</t>
    </r>
  </si>
  <si>
    <r>
      <t>民國</t>
    </r>
    <r>
      <rPr>
        <sz val="8"/>
        <rFont val="Arial Narrow"/>
        <family val="2"/>
      </rPr>
      <t>94</t>
    </r>
    <r>
      <rPr>
        <sz val="8"/>
        <rFont val="華康粗圓體"/>
        <family val="3"/>
      </rPr>
      <t>年底</t>
    </r>
    <r>
      <rPr>
        <sz val="8"/>
        <rFont val="Arial Narrow"/>
        <family val="2"/>
      </rPr>
      <t xml:space="preserve"> End of 2005</t>
    </r>
  </si>
  <si>
    <r>
      <t>民國</t>
    </r>
    <r>
      <rPr>
        <sz val="8"/>
        <rFont val="Arial Narrow"/>
        <family val="2"/>
      </rPr>
      <t>95</t>
    </r>
    <r>
      <rPr>
        <sz val="8"/>
        <rFont val="華康粗圓體"/>
        <family val="3"/>
      </rPr>
      <t>年底</t>
    </r>
    <r>
      <rPr>
        <sz val="8"/>
        <rFont val="Arial Narrow"/>
        <family val="2"/>
      </rPr>
      <t xml:space="preserve"> End of 2006</t>
    </r>
  </si>
  <si>
    <r>
      <t>民國</t>
    </r>
    <r>
      <rPr>
        <sz val="8"/>
        <rFont val="Arial Narrow"/>
        <family val="2"/>
      </rPr>
      <t>96</t>
    </r>
    <r>
      <rPr>
        <sz val="8"/>
        <rFont val="華康粗圓體"/>
        <family val="3"/>
      </rPr>
      <t>年底</t>
    </r>
    <r>
      <rPr>
        <sz val="8"/>
        <rFont val="Arial Narrow"/>
        <family val="2"/>
      </rPr>
      <t xml:space="preserve"> End of 2007</t>
    </r>
  </si>
  <si>
    <r>
      <t>民國</t>
    </r>
    <r>
      <rPr>
        <sz val="8"/>
        <color indexed="8"/>
        <rFont val="Arial Narrow"/>
        <family val="2"/>
      </rPr>
      <t>97</t>
    </r>
    <r>
      <rPr>
        <sz val="8"/>
        <color indexed="8"/>
        <rFont val="華康粗圓體"/>
        <family val="3"/>
      </rPr>
      <t>年底</t>
    </r>
    <r>
      <rPr>
        <sz val="8"/>
        <color indexed="8"/>
        <rFont val="Arial Narrow"/>
        <family val="2"/>
      </rPr>
      <t xml:space="preserve"> End of 2008</t>
    </r>
  </si>
  <si>
    <r>
      <t>民國</t>
    </r>
    <r>
      <rPr>
        <sz val="8"/>
        <rFont val="Arial Narrow"/>
        <family val="2"/>
      </rPr>
      <t>98</t>
    </r>
    <r>
      <rPr>
        <sz val="8"/>
        <rFont val="華康粗圓體"/>
        <family val="3"/>
      </rPr>
      <t>年底</t>
    </r>
    <r>
      <rPr>
        <sz val="8"/>
        <rFont val="Arial Narrow"/>
        <family val="2"/>
      </rPr>
      <t xml:space="preserve"> End of 2009</t>
    </r>
  </si>
  <si>
    <r>
      <t>民國</t>
    </r>
    <r>
      <rPr>
        <sz val="8"/>
        <rFont val="Arial Narrow"/>
        <family val="2"/>
      </rPr>
      <t>99</t>
    </r>
    <r>
      <rPr>
        <sz val="8"/>
        <rFont val="華康粗圓體"/>
        <family val="3"/>
      </rPr>
      <t>年底</t>
    </r>
    <r>
      <rPr>
        <sz val="8"/>
        <rFont val="Arial Narrow"/>
        <family val="2"/>
      </rPr>
      <t xml:space="preserve"> End of 2010</t>
    </r>
  </si>
  <si>
    <r>
      <t>民國</t>
    </r>
    <r>
      <rPr>
        <sz val="8"/>
        <color indexed="8"/>
        <rFont val="Arial Narrow"/>
        <family val="2"/>
      </rPr>
      <t>100</t>
    </r>
    <r>
      <rPr>
        <sz val="8"/>
        <color indexed="8"/>
        <rFont val="華康粗圓體"/>
        <family val="3"/>
      </rPr>
      <t>年底</t>
    </r>
    <r>
      <rPr>
        <sz val="8"/>
        <color indexed="8"/>
        <rFont val="Arial Narrow"/>
        <family val="2"/>
      </rPr>
      <t xml:space="preserve"> End of 2011</t>
    </r>
  </si>
  <si>
    <t>Source : Stastical reports by Dept. of Social Welfare of the county (1890-01-01-2).</t>
  </si>
  <si>
    <t>說　　明：本表數字依個人實際承辦該項業務付出時間佔實際上班時間之比例換算而成。</t>
  </si>
  <si>
    <r>
      <t>11-15</t>
    </r>
    <r>
      <rPr>
        <sz val="12"/>
        <rFont val="華康粗圓體"/>
        <family val="3"/>
      </rPr>
      <t>、</t>
    </r>
    <r>
      <rPr>
        <sz val="12"/>
        <rFont val="Arial"/>
        <family val="2"/>
      </rPr>
      <t>Number of  Social Workers</t>
    </r>
  </si>
  <si>
    <r>
      <t>　縣政府
　</t>
    </r>
    <r>
      <rPr>
        <sz val="8"/>
        <color indexed="8"/>
        <rFont val="Arial Narrow"/>
        <family val="2"/>
      </rPr>
      <t>Government</t>
    </r>
  </si>
  <si>
    <r>
      <t>　鄉鎮市公所
　</t>
    </r>
    <r>
      <rPr>
        <sz val="8"/>
        <color indexed="8"/>
        <rFont val="Arial Narrow"/>
        <family val="2"/>
      </rPr>
      <t>Townships</t>
    </r>
  </si>
  <si>
    <r>
      <t>　其他：
　</t>
    </r>
    <r>
      <rPr>
        <sz val="8"/>
        <color indexed="8"/>
        <rFont val="Arial Narrow"/>
        <family val="2"/>
      </rPr>
      <t>Others</t>
    </r>
  </si>
  <si>
    <r>
      <t>　　青少年福利服務中心
　　</t>
    </r>
    <r>
      <rPr>
        <sz val="8"/>
        <color indexed="8"/>
        <rFont val="Arial Narrow"/>
        <family val="2"/>
      </rPr>
      <t>Welfare Center for the Youth</t>
    </r>
  </si>
  <si>
    <r>
      <t>　　村里托兒所
　　</t>
    </r>
    <r>
      <rPr>
        <sz val="8"/>
        <color indexed="8"/>
        <rFont val="Arial Narrow"/>
        <family val="2"/>
      </rPr>
      <t>Child Day Care Center</t>
    </r>
  </si>
  <si>
    <r>
      <t>　　其他福利機構
　　</t>
    </r>
    <r>
      <rPr>
        <sz val="8"/>
        <color indexed="8"/>
        <rFont val="Arial Narrow"/>
        <family val="2"/>
      </rPr>
      <t>(</t>
    </r>
    <r>
      <rPr>
        <sz val="8"/>
        <color indexed="8"/>
        <rFont val="華康粗圓體"/>
        <family val="3"/>
      </rPr>
      <t>老人活動中心</t>
    </r>
    <r>
      <rPr>
        <sz val="8"/>
        <color indexed="8"/>
        <rFont val="Arial Narrow"/>
        <family val="2"/>
      </rPr>
      <t xml:space="preserve">)
</t>
    </r>
    <r>
      <rPr>
        <sz val="8"/>
        <color indexed="8"/>
        <rFont val="華康粗圓體"/>
        <family val="3"/>
      </rPr>
      <t>　　</t>
    </r>
    <r>
      <rPr>
        <sz val="8"/>
        <color indexed="8"/>
        <rFont val="Arial Narrow"/>
        <family val="2"/>
      </rPr>
      <t>Other Welfare Institutions</t>
    </r>
  </si>
  <si>
    <r>
      <t>資料來源：本府社會局</t>
    </r>
    <r>
      <rPr>
        <sz val="8"/>
        <rFont val="Arial Narrow"/>
        <family val="2"/>
      </rPr>
      <t>1890-01-01-2</t>
    </r>
    <r>
      <rPr>
        <sz val="8"/>
        <rFont val="華康中黑體"/>
        <family val="3"/>
      </rPr>
      <t>。</t>
    </r>
  </si>
  <si>
    <r>
      <t>表</t>
    </r>
    <r>
      <rPr>
        <sz val="12"/>
        <rFont val="Arial"/>
        <family val="2"/>
      </rPr>
      <t>11-15</t>
    </r>
    <r>
      <rPr>
        <sz val="12"/>
        <rFont val="華康粗圓體"/>
        <family val="3"/>
      </rPr>
      <t>、社會福利工作人員數</t>
    </r>
  </si>
  <si>
    <t>社　區　發　展</t>
  </si>
  <si>
    <t>社　會　救　助</t>
  </si>
  <si>
    <t>社　會　保　險</t>
  </si>
  <si>
    <t>社　會　工　作</t>
  </si>
  <si>
    <t>志　願　服　務</t>
  </si>
  <si>
    <t>Community Development</t>
  </si>
  <si>
    <t>Social Assistance</t>
  </si>
  <si>
    <t xml:space="preserve">Social Insurance </t>
  </si>
  <si>
    <t>Social Work</t>
  </si>
  <si>
    <t>Voluntary Service</t>
  </si>
  <si>
    <r>
      <t>表</t>
    </r>
    <r>
      <rPr>
        <sz val="12"/>
        <rFont val="Arial"/>
        <family val="2"/>
      </rPr>
      <t>11-15</t>
    </r>
    <r>
      <rPr>
        <sz val="12"/>
        <rFont val="華康粗圓體"/>
        <family val="3"/>
      </rPr>
      <t>、社會福利工作人員數（續）</t>
    </r>
  </si>
  <si>
    <r>
      <t>11-15</t>
    </r>
    <r>
      <rPr>
        <sz val="12"/>
        <rFont val="華康粗圓體"/>
        <family val="3"/>
      </rPr>
      <t>、</t>
    </r>
    <r>
      <rPr>
        <sz val="12"/>
        <rFont val="Arial"/>
        <family val="2"/>
      </rPr>
      <t>Number of  Social Workers (Cont.)</t>
    </r>
  </si>
  <si>
    <t>Industrial Supply C.S.</t>
  </si>
  <si>
    <t>工業利用</t>
  </si>
  <si>
    <t>Industrial Utilities C.S.</t>
  </si>
  <si>
    <t>工業勞動</t>
  </si>
  <si>
    <t>Industrial Labor C.S</t>
  </si>
  <si>
    <t>工業運輸</t>
  </si>
  <si>
    <t xml:space="preserve">Industrial Transport C.S. </t>
  </si>
  <si>
    <t>原住民勞動</t>
  </si>
  <si>
    <t>Aborigine Labor C.S.</t>
  </si>
  <si>
    <t>三、消費合作社</t>
  </si>
  <si>
    <t>Consumption C.S.</t>
  </si>
  <si>
    <t>地　　區</t>
  </si>
  <si>
    <t xml:space="preserve">District C.S.  </t>
  </si>
  <si>
    <t>勞　　工</t>
  </si>
  <si>
    <t xml:space="preserve">Labor C.S. </t>
  </si>
  <si>
    <t>人民團體</t>
  </si>
  <si>
    <t xml:space="preserve">Civic Organization C.S.   </t>
  </si>
  <si>
    <t>機　　關</t>
  </si>
  <si>
    <t xml:space="preserve">Organization C.S. </t>
  </si>
  <si>
    <t>學　　校</t>
  </si>
  <si>
    <t xml:space="preserve">School C.S. </t>
  </si>
  <si>
    <t>四、公用</t>
  </si>
  <si>
    <t>Public Utility C.S.</t>
  </si>
  <si>
    <t>五、保險</t>
  </si>
  <si>
    <t>Insurance C.S.</t>
  </si>
  <si>
    <t>乙、兼營合作社</t>
  </si>
  <si>
    <t>一、區域性</t>
  </si>
  <si>
    <t>District General C.S.</t>
  </si>
  <si>
    <t>二、社區</t>
  </si>
  <si>
    <t>Community C.S.</t>
  </si>
  <si>
    <t>三、合作農場</t>
  </si>
  <si>
    <t>Cooperative Farm C.S.</t>
  </si>
  <si>
    <r>
      <t>資料來源：本府社會局</t>
    </r>
    <r>
      <rPr>
        <sz val="8"/>
        <rFont val="Arial Narrow"/>
        <family val="2"/>
      </rPr>
      <t xml:space="preserve"> 2922-02-01-2</t>
    </r>
    <r>
      <rPr>
        <sz val="8"/>
        <rFont val="華康中黑體"/>
        <family val="3"/>
      </rPr>
      <t>。</t>
    </r>
  </si>
  <si>
    <t>Source : Statistical reports by Dept. of Social Welfare of the County (2922-02-01-2).</t>
  </si>
  <si>
    <r>
      <t>說　　明：自</t>
    </r>
    <r>
      <rPr>
        <sz val="8"/>
        <rFont val="Arial Narrow"/>
        <family val="2"/>
      </rPr>
      <t>98</t>
    </r>
    <r>
      <rPr>
        <sz val="8"/>
        <rFont val="華康中黑體"/>
        <family val="3"/>
      </rPr>
      <t>年起公務報表異動不再提供股數資料。</t>
    </r>
  </si>
  <si>
    <r>
      <t>11-4</t>
    </r>
    <r>
      <rPr>
        <sz val="12"/>
        <rFont val="華康粗圓體"/>
        <family val="3"/>
      </rPr>
      <t>、</t>
    </r>
    <r>
      <rPr>
        <sz val="12"/>
        <rFont val="Arial"/>
        <family val="2"/>
      </rPr>
      <t>Conditions of Cooperative Societies</t>
    </r>
  </si>
  <si>
    <t>No. of Cooperative
Societies</t>
  </si>
  <si>
    <r>
      <t>表</t>
    </r>
    <r>
      <rPr>
        <sz val="12"/>
        <rFont val="Arial"/>
        <family val="2"/>
      </rPr>
      <t>11-4</t>
    </r>
    <r>
      <rPr>
        <sz val="12"/>
        <rFont val="華康粗圓體"/>
        <family val="3"/>
      </rPr>
      <t>、合作社概況</t>
    </r>
  </si>
  <si>
    <t>低收入戶</t>
  </si>
  <si>
    <t>民</t>
  </si>
  <si>
    <t>眾</t>
  </si>
  <si>
    <t>Public</t>
  </si>
  <si>
    <r>
      <t>民國</t>
    </r>
    <r>
      <rPr>
        <sz val="9"/>
        <rFont val="Arial Narrow"/>
        <family val="2"/>
      </rPr>
      <t>97</t>
    </r>
    <r>
      <rPr>
        <sz val="9"/>
        <rFont val="華康粗圓體"/>
        <family val="3"/>
      </rPr>
      <t xml:space="preserve">年
</t>
    </r>
    <r>
      <rPr>
        <sz val="9"/>
        <rFont val="Arial Narrow"/>
        <family val="2"/>
      </rPr>
      <t>2008</t>
    </r>
  </si>
  <si>
    <t>Others</t>
  </si>
  <si>
    <t>Social Welfare</t>
  </si>
  <si>
    <t>合　計</t>
  </si>
  <si>
    <t>Total</t>
  </si>
  <si>
    <t>單位：所；人</t>
  </si>
  <si>
    <t>總　　　　　　　　　　計</t>
  </si>
  <si>
    <t>縣　（市）　立</t>
  </si>
  <si>
    <t>托　兒　所</t>
  </si>
  <si>
    <t>私　立　托　兒　所</t>
  </si>
  <si>
    <t>所數</t>
  </si>
  <si>
    <t>班數</t>
  </si>
  <si>
    <t>職工人數</t>
  </si>
  <si>
    <t>保育人數</t>
  </si>
  <si>
    <t>No. of Nursery</t>
  </si>
  <si>
    <t>No. of Class</t>
  </si>
  <si>
    <t>No. of Child</t>
  </si>
  <si>
    <t>No. of Staffs and Workers</t>
  </si>
  <si>
    <t xml:space="preserve">Childcare Assistant </t>
  </si>
  <si>
    <t>Multi-Purpose C.S.</t>
  </si>
  <si>
    <t>Non Low Income Family</t>
  </si>
  <si>
    <t>Grand Total</t>
  </si>
  <si>
    <t>Social Welfare</t>
  </si>
  <si>
    <t>Social Welfare</t>
  </si>
  <si>
    <r>
      <t>民國</t>
    </r>
    <r>
      <rPr>
        <sz val="9"/>
        <rFont val="Arial Narrow"/>
        <family val="2"/>
      </rPr>
      <t>95</t>
    </r>
    <r>
      <rPr>
        <sz val="9"/>
        <rFont val="華康粗圓體"/>
        <family val="3"/>
      </rPr>
      <t xml:space="preserve">年底
</t>
    </r>
    <r>
      <rPr>
        <sz val="9"/>
        <rFont val="Arial Narrow"/>
        <family val="2"/>
      </rPr>
      <t>End of 2006</t>
    </r>
  </si>
  <si>
    <t>單位：人</t>
  </si>
  <si>
    <t>視　覺</t>
  </si>
  <si>
    <t>聽覺或平衡</t>
  </si>
  <si>
    <t>聲音機能或語</t>
  </si>
  <si>
    <t>肢　體</t>
  </si>
  <si>
    <t>智　能</t>
  </si>
  <si>
    <t>多　重</t>
  </si>
  <si>
    <t>顏　面</t>
  </si>
  <si>
    <t>植物人</t>
  </si>
  <si>
    <t>老人痴呆症</t>
  </si>
  <si>
    <t>自閉症者</t>
  </si>
  <si>
    <t>慢性精神</t>
  </si>
  <si>
    <t>其　他</t>
  </si>
  <si>
    <t>年　　別</t>
  </si>
  <si>
    <t>To Help Return Home</t>
  </si>
  <si>
    <t>Medical Care Assistance</t>
  </si>
  <si>
    <t>Insane Asylum</t>
  </si>
  <si>
    <t>Elder Caring Organizations</t>
  </si>
  <si>
    <t>Elder Nursing Organizations</t>
  </si>
  <si>
    <t>Disability Home</t>
  </si>
  <si>
    <t>Homeless Shelter</t>
  </si>
  <si>
    <t>Death</t>
  </si>
  <si>
    <t>機構數</t>
  </si>
  <si>
    <t>實際收容人數</t>
  </si>
  <si>
    <t>Number of Persons Housed</t>
  </si>
  <si>
    <t>End of  Year</t>
  </si>
  <si>
    <t>Number of Institutions</t>
  </si>
  <si>
    <t>男</t>
  </si>
  <si>
    <t>女</t>
  </si>
  <si>
    <t>Men</t>
  </si>
  <si>
    <t>Women</t>
  </si>
  <si>
    <t>…</t>
  </si>
  <si>
    <r>
      <t>年</t>
    </r>
    <r>
      <rPr>
        <sz val="8.5"/>
        <rFont val="Arial Narrow"/>
        <family val="2"/>
      </rPr>
      <t xml:space="preserve">  </t>
    </r>
    <r>
      <rPr>
        <sz val="8.5"/>
        <rFont val="華康粗圓體"/>
        <family val="3"/>
      </rPr>
      <t>底</t>
    </r>
    <r>
      <rPr>
        <sz val="8.5"/>
        <rFont val="Arial Narrow"/>
        <family val="2"/>
      </rPr>
      <t xml:space="preserve">  </t>
    </r>
    <r>
      <rPr>
        <sz val="8.5"/>
        <rFont val="華康粗圓體"/>
        <family val="3"/>
      </rPr>
      <t>別</t>
    </r>
  </si>
  <si>
    <t>老人福利機構</t>
  </si>
  <si>
    <t>兒童福利機構</t>
  </si>
  <si>
    <t>婦女福利機構</t>
  </si>
  <si>
    <t>身心障礙福利機構</t>
  </si>
  <si>
    <r>
      <t>民國</t>
    </r>
    <r>
      <rPr>
        <sz val="8.5"/>
        <rFont val="Arial Narrow"/>
        <family val="2"/>
      </rPr>
      <t>91</t>
    </r>
    <r>
      <rPr>
        <sz val="8.5"/>
        <rFont val="華康粗圓體"/>
        <family val="3"/>
      </rPr>
      <t xml:space="preserve">年底
</t>
    </r>
    <r>
      <rPr>
        <sz val="8.5"/>
        <rFont val="Arial Narrow"/>
        <family val="2"/>
      </rPr>
      <t>End of 2002</t>
    </r>
  </si>
  <si>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</si>
  <si>
    <t>Unit : Person</t>
  </si>
  <si>
    <t>合計</t>
  </si>
  <si>
    <t>其他</t>
  </si>
  <si>
    <t>實際收容人次</t>
  </si>
  <si>
    <t>Grand Total</t>
  </si>
  <si>
    <r>
      <t>民國</t>
    </r>
    <r>
      <rPr>
        <sz val="9"/>
        <rFont val="Arial Narrow"/>
        <family val="2"/>
      </rPr>
      <t>98</t>
    </r>
    <r>
      <rPr>
        <sz val="9"/>
        <rFont val="華康粗圓體"/>
        <family val="3"/>
      </rPr>
      <t xml:space="preserve">年底
</t>
    </r>
    <r>
      <rPr>
        <sz val="9"/>
        <rFont val="Arial Narrow"/>
        <family val="2"/>
      </rPr>
      <t>End of 2008</t>
    </r>
  </si>
  <si>
    <t>年　底　別</t>
  </si>
  <si>
    <t>…</t>
  </si>
  <si>
    <r>
      <t>民國</t>
    </r>
    <r>
      <rPr>
        <sz val="9"/>
        <rFont val="Arial Narrow"/>
        <family val="2"/>
      </rPr>
      <t>91</t>
    </r>
    <r>
      <rPr>
        <sz val="9"/>
        <rFont val="華康粗圓體"/>
        <family val="3"/>
      </rPr>
      <t xml:space="preserve">年底
</t>
    </r>
    <r>
      <rPr>
        <sz val="9"/>
        <rFont val="Arial Narrow"/>
        <family val="2"/>
      </rPr>
      <t>End of 2002</t>
    </r>
  </si>
  <si>
    <r>
      <t>總　計　</t>
    </r>
    <r>
      <rPr>
        <sz val="9"/>
        <rFont val="Arial Narrow"/>
        <family val="2"/>
      </rPr>
      <t>Grand Total</t>
    </r>
  </si>
  <si>
    <r>
      <t>重</t>
    </r>
    <r>
      <rPr>
        <sz val="9"/>
        <rFont val="Arial Narrow"/>
        <family val="2"/>
      </rPr>
      <t xml:space="preserve"> </t>
    </r>
    <r>
      <rPr>
        <sz val="9"/>
        <rFont val="華康粗圓體"/>
        <family val="3"/>
      </rPr>
      <t>要</t>
    </r>
    <r>
      <rPr>
        <sz val="9"/>
        <rFont val="Arial Narrow"/>
        <family val="2"/>
      </rPr>
      <t xml:space="preserve"> </t>
    </r>
    <r>
      <rPr>
        <sz val="9"/>
        <rFont val="華康粗圓體"/>
        <family val="3"/>
      </rPr>
      <t>器</t>
    </r>
    <r>
      <rPr>
        <sz val="9"/>
        <rFont val="Arial Narrow"/>
        <family val="2"/>
      </rPr>
      <t xml:space="preserve"> </t>
    </r>
    <r>
      <rPr>
        <sz val="9"/>
        <rFont val="華康粗圓體"/>
        <family val="3"/>
      </rPr>
      <t>官</t>
    </r>
  </si>
  <si>
    <t>中低收入老人生活津貼</t>
  </si>
  <si>
    <r>
      <t>中低收入老人
生活津貼與老
農津貼受益人
數占</t>
    </r>
    <r>
      <rPr>
        <sz val="9"/>
        <rFont val="Arial Narrow"/>
        <family val="2"/>
      </rPr>
      <t>65</t>
    </r>
    <r>
      <rPr>
        <sz val="9"/>
        <rFont val="華康粗圓體"/>
        <family val="3"/>
      </rPr>
      <t>歲以上
人口比率</t>
    </r>
    <r>
      <rPr>
        <sz val="9"/>
        <rFont val="Arial Narrow"/>
        <family val="2"/>
      </rPr>
      <t>(</t>
    </r>
    <r>
      <rPr>
        <sz val="9"/>
        <rFont val="華康粗圓體"/>
        <family val="3"/>
      </rPr>
      <t>％</t>
    </r>
    <r>
      <rPr>
        <sz val="9"/>
        <rFont val="Arial Narrow"/>
        <family val="2"/>
      </rPr>
      <t>)</t>
    </r>
  </si>
  <si>
    <t>Amount</t>
  </si>
  <si>
    <r>
      <t xml:space="preserve">醫療院
</t>
    </r>
    <r>
      <rPr>
        <sz val="9"/>
        <rFont val="Arial Narrow"/>
        <family val="2"/>
      </rPr>
      <t>(</t>
    </r>
    <r>
      <rPr>
        <sz val="9"/>
        <rFont val="華康粗圓體"/>
        <family val="3"/>
      </rPr>
      <t>所</t>
    </r>
    <r>
      <rPr>
        <sz val="9"/>
        <rFont val="Arial Narrow"/>
        <family val="2"/>
      </rPr>
      <t>)</t>
    </r>
    <r>
      <rPr>
        <sz val="9"/>
        <rFont val="華康粗圓體"/>
        <family val="3"/>
      </rPr>
      <t>數</t>
    </r>
  </si>
  <si>
    <r>
      <t>住　院　人　次　</t>
    </r>
    <r>
      <rPr>
        <sz val="9"/>
        <rFont val="Arial Narrow"/>
        <family val="2"/>
      </rPr>
      <t>(</t>
    </r>
    <r>
      <rPr>
        <sz val="9"/>
        <rFont val="華康粗圓體"/>
        <family val="3"/>
      </rPr>
      <t>人　次</t>
    </r>
    <r>
      <rPr>
        <sz val="9"/>
        <rFont val="Arial Narrow"/>
        <family val="2"/>
      </rPr>
      <t>)</t>
    </r>
    <r>
      <rPr>
        <sz val="9"/>
        <rFont val="華康粗圓體"/>
        <family val="3"/>
      </rPr>
      <t>　</t>
    </r>
    <r>
      <rPr>
        <sz val="9"/>
        <rFont val="Arial Narrow"/>
        <family val="2"/>
      </rPr>
      <t>Number of Inpatient</t>
    </r>
  </si>
  <si>
    <r>
      <t>住院總日數</t>
    </r>
    <r>
      <rPr>
        <sz val="9"/>
        <rFont val="Arial Narrow"/>
        <family val="2"/>
      </rPr>
      <t>(</t>
    </r>
    <r>
      <rPr>
        <sz val="9"/>
        <rFont val="華康粗圓體"/>
        <family val="3"/>
      </rPr>
      <t>日</t>
    </r>
    <r>
      <rPr>
        <sz val="9"/>
        <rFont val="Arial Narrow"/>
        <family val="2"/>
      </rPr>
      <t>)</t>
    </r>
  </si>
  <si>
    <t>門診人次
（人次）</t>
  </si>
  <si>
    <t>中低收入戶</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</si>
  <si>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別</t>
    </r>
  </si>
  <si>
    <t>Year (Quarter)</t>
  </si>
  <si>
    <t>One Who is Hard in Traveling Expenses Unexpectedly</t>
  </si>
  <si>
    <t>One Who is Hard in Living Unexpectedly</t>
  </si>
  <si>
    <t>Number of Not Afford Medical Fee</t>
  </si>
  <si>
    <t>One Who Needs for Help Due To Other Accident</t>
  </si>
  <si>
    <t>單位：人次；元</t>
  </si>
  <si>
    <t>Unit : Number , Person</t>
  </si>
  <si>
    <t>End of Year</t>
  </si>
  <si>
    <t>收托人數</t>
  </si>
  <si>
    <t>Social Workers</t>
  </si>
  <si>
    <t>Admini.</t>
  </si>
  <si>
    <t>Pro. Social
Workers</t>
  </si>
  <si>
    <t>Specialist</t>
  </si>
  <si>
    <t>Others</t>
  </si>
  <si>
    <r>
      <t>年</t>
    </r>
    <r>
      <rPr>
        <sz val="9"/>
        <rFont val="Arial Narrow"/>
        <family val="2"/>
      </rPr>
      <t xml:space="preserve"> (</t>
    </r>
    <r>
      <rPr>
        <sz val="9"/>
        <rFont val="華康粗圓體"/>
        <family val="3"/>
      </rPr>
      <t>季</t>
    </r>
    <r>
      <rPr>
        <sz val="9"/>
        <rFont val="Arial Narrow"/>
        <family val="2"/>
      </rPr>
      <t xml:space="preserve">) </t>
    </r>
    <r>
      <rPr>
        <sz val="9"/>
        <rFont val="華康粗圓體"/>
        <family val="3"/>
      </rPr>
      <t>別</t>
    </r>
  </si>
  <si>
    <t>Mid or Low Income Family</t>
  </si>
  <si>
    <t>少年福利機構</t>
  </si>
  <si>
    <t>Welfare Services Institutions for the Disabled</t>
  </si>
  <si>
    <t>Welfare Services Institutions for Women</t>
  </si>
  <si>
    <t>Welfare Services Institutions for the Youth</t>
  </si>
  <si>
    <t>Welfare Services Institutions for Children</t>
  </si>
  <si>
    <t>Welfare Services Institutions for the Elderly</t>
  </si>
  <si>
    <t>-</t>
  </si>
  <si>
    <t>Single-Purpose C.S.</t>
  </si>
  <si>
    <t>Government-provided</t>
  </si>
  <si>
    <t>Self-provided</t>
  </si>
  <si>
    <t>Community Mutual-help Team (Team)</t>
  </si>
  <si>
    <t>Multi-Handicapped</t>
  </si>
  <si>
    <t>Living Subsidy for Low-Income Senior</t>
  </si>
  <si>
    <t xml:space="preserve">Explanation : The figures in the "Persons" columns are the year-end populations; whereas those in the "Amount" columns are </t>
  </si>
  <si>
    <t xml:space="preserve">                      rounded-off numbers for the whole year.</t>
  </si>
  <si>
    <t>Inpatient-days</t>
  </si>
  <si>
    <t>Assistance for the Medical-Care Needed and Caretaker</t>
  </si>
  <si>
    <t>Low-Income Family</t>
  </si>
  <si>
    <t>County Day-Care Centers</t>
  </si>
  <si>
    <t>Private Day-Care Centers</t>
  </si>
  <si>
    <r>
      <t>表</t>
    </r>
    <r>
      <rPr>
        <sz val="12"/>
        <rFont val="Arial"/>
        <family val="2"/>
      </rPr>
      <t>11-6</t>
    </r>
    <r>
      <rPr>
        <sz val="12"/>
        <rFont val="華康粗圓體"/>
        <family val="3"/>
      </rPr>
      <t xml:space="preserve">、低收入戶人口（續）
</t>
    </r>
    <r>
      <rPr>
        <sz val="12"/>
        <rFont val="Arial"/>
        <family val="2"/>
      </rPr>
      <t>11-6</t>
    </r>
    <r>
      <rPr>
        <sz val="12"/>
        <rFont val="華康粗圓體"/>
        <family val="3"/>
      </rPr>
      <t>、</t>
    </r>
    <r>
      <rPr>
        <sz val="12"/>
        <rFont val="Arial"/>
        <family val="2"/>
      </rPr>
      <t xml:space="preserve">Population of Low Income Household (Cont.) </t>
    </r>
  </si>
  <si>
    <r>
      <t>表</t>
    </r>
    <r>
      <rPr>
        <sz val="12"/>
        <rFont val="Arial"/>
        <family val="2"/>
      </rPr>
      <t>11-7</t>
    </r>
    <r>
      <rPr>
        <sz val="12"/>
        <rFont val="華康粗圓體"/>
        <family val="3"/>
      </rPr>
      <t>、身心障礙人口</t>
    </r>
  </si>
  <si>
    <r>
      <t>表</t>
    </r>
    <r>
      <rPr>
        <sz val="12"/>
        <rFont val="Arial"/>
        <family val="2"/>
      </rPr>
      <t>11-8</t>
    </r>
    <r>
      <rPr>
        <sz val="12"/>
        <rFont val="華康粗圓體"/>
        <family val="3"/>
      </rPr>
      <t>、中低收入老人生活津貼與老農津貼</t>
    </r>
  </si>
  <si>
    <r>
      <t>表</t>
    </r>
    <r>
      <rPr>
        <sz val="12"/>
        <rFont val="Arial"/>
        <family val="2"/>
      </rPr>
      <t>11-9</t>
    </r>
    <r>
      <rPr>
        <sz val="12"/>
        <rFont val="華康粗圓體"/>
        <family val="3"/>
      </rPr>
      <t>、辦理社會救助醫療費用及看護補助概況</t>
    </r>
  </si>
  <si>
    <r>
      <t>表</t>
    </r>
    <r>
      <rPr>
        <sz val="12"/>
        <rFont val="Arial"/>
        <family val="2"/>
      </rPr>
      <t>11-10</t>
    </r>
    <r>
      <rPr>
        <sz val="12"/>
        <rFont val="華康粗圓體"/>
        <family val="3"/>
      </rPr>
      <t>、辦理急難救助概況</t>
    </r>
  </si>
  <si>
    <r>
      <t>表</t>
    </r>
    <r>
      <rPr>
        <sz val="12"/>
        <rFont val="Arial"/>
        <family val="2"/>
      </rPr>
      <t>11-11</t>
    </r>
    <r>
      <rPr>
        <sz val="12"/>
        <rFont val="華康粗圓體"/>
        <family val="3"/>
      </rPr>
      <t xml:space="preserve">、遭受天然災害救助情形
</t>
    </r>
    <r>
      <rPr>
        <sz val="12"/>
        <rFont val="Arial"/>
        <family val="2"/>
      </rPr>
      <t>11-11</t>
    </r>
    <r>
      <rPr>
        <sz val="12"/>
        <rFont val="華康粗圓體"/>
        <family val="3"/>
      </rPr>
      <t>、</t>
    </r>
    <r>
      <rPr>
        <sz val="12"/>
        <rFont val="Arial"/>
        <family val="2"/>
      </rPr>
      <t>Natural Disaster Assistance</t>
    </r>
  </si>
  <si>
    <r>
      <t>表</t>
    </r>
    <r>
      <rPr>
        <sz val="12"/>
        <rFont val="Arial"/>
        <family val="2"/>
      </rPr>
      <t>11-13</t>
    </r>
    <r>
      <rPr>
        <sz val="12"/>
        <rFont val="華康粗圓體"/>
        <family val="3"/>
      </rPr>
      <t>、社會福利機構收容動態</t>
    </r>
  </si>
  <si>
    <r>
      <t>表</t>
    </r>
    <r>
      <rPr>
        <sz val="12"/>
        <rFont val="Arial"/>
        <family val="2"/>
      </rPr>
      <t>11-14</t>
    </r>
    <r>
      <rPr>
        <sz val="12"/>
        <rFont val="華康粗圓體"/>
        <family val="3"/>
      </rPr>
      <t>、托育機構概況</t>
    </r>
  </si>
  <si>
    <r>
      <t>補助金額</t>
    </r>
    <r>
      <rPr>
        <sz val="9"/>
        <rFont val="Arial Narrow"/>
        <family val="2"/>
      </rPr>
      <t>(</t>
    </r>
    <r>
      <rPr>
        <sz val="9"/>
        <rFont val="華康粗圓體"/>
        <family val="3"/>
      </rPr>
      <t>千元</t>
    </r>
    <r>
      <rPr>
        <sz val="9"/>
        <rFont val="Arial Narrow"/>
        <family val="2"/>
      </rPr>
      <t>)</t>
    </r>
    <r>
      <rPr>
        <sz val="9"/>
        <rFont val="華康粗圓體"/>
        <family val="3"/>
      </rPr>
      <t>　　</t>
    </r>
    <r>
      <rPr>
        <sz val="9"/>
        <rFont val="Arial Narrow"/>
        <family val="2"/>
      </rPr>
      <t>Amount  (N.T.$1,000)</t>
    </r>
  </si>
  <si>
    <t>Unit : Persons , N.T.$</t>
  </si>
  <si>
    <t>單位：人；千元</t>
  </si>
  <si>
    <r>
      <t xml:space="preserve">老　農　津　貼
</t>
    </r>
    <r>
      <rPr>
        <sz val="9"/>
        <rFont val="Arial Narrow"/>
        <family val="2"/>
      </rPr>
      <t>Old-age Farmer Allowance</t>
    </r>
  </si>
  <si>
    <t>Unit : Person , N.T.$1,000</t>
  </si>
  <si>
    <t>Individual Member</t>
  </si>
  <si>
    <t>Company</t>
  </si>
  <si>
    <t>Mill</t>
  </si>
  <si>
    <t>End of Year &amp; Religions</t>
  </si>
  <si>
    <t>End of 2002</t>
  </si>
  <si>
    <t>End of 2006</t>
  </si>
  <si>
    <t>End of 2007</t>
  </si>
  <si>
    <t>End of 2008</t>
  </si>
  <si>
    <t>End of 2011</t>
  </si>
  <si>
    <t>Buddhism</t>
  </si>
  <si>
    <t>Islamism</t>
  </si>
  <si>
    <t>Hospitals</t>
  </si>
  <si>
    <t>Clinics</t>
  </si>
  <si>
    <t>Junior Colleges</t>
  </si>
  <si>
    <t>Vocational Schools</t>
  </si>
  <si>
    <t>Middle Schools</t>
  </si>
  <si>
    <t>Primary Schools</t>
  </si>
  <si>
    <t>Kindergratens Nursery Schools</t>
  </si>
  <si>
    <t>Homes for the Elderly</t>
  </si>
  <si>
    <t>Institutions for the Disabled</t>
  </si>
  <si>
    <t>Institutions for the Youth Guidance</t>
  </si>
  <si>
    <t>Welfare Fundations</t>
  </si>
  <si>
    <t xml:space="preserve">      -</t>
  </si>
  <si>
    <t>End of 2003</t>
  </si>
  <si>
    <t>End of 2004</t>
  </si>
  <si>
    <t>End of 2005</t>
  </si>
  <si>
    <t>End of 2009</t>
  </si>
  <si>
    <t>End of 2010</t>
  </si>
  <si>
    <t>資料來源：行政院農業委員會、勞工委員會及本府社會局。</t>
  </si>
  <si>
    <t>　　　　　不再統計會員數。</t>
  </si>
  <si>
    <t>Source : Council of Agriculture, Council of Labor Affairs, Executive Yuan.</t>
  </si>
  <si>
    <r>
      <t>說　　明：</t>
    </r>
    <r>
      <rPr>
        <sz val="8.5"/>
        <rFont val="Arial Narrow"/>
        <family val="2"/>
      </rPr>
      <t>98</t>
    </r>
    <r>
      <rPr>
        <sz val="8.5"/>
        <rFont val="華康中黑體"/>
        <family val="3"/>
      </rPr>
      <t>年起社會局</t>
    </r>
    <r>
      <rPr>
        <sz val="8.5"/>
        <rFont val="Arial Narrow"/>
        <family val="2"/>
      </rPr>
      <t xml:space="preserve"> 2922-01-03-2</t>
    </r>
    <r>
      <rPr>
        <sz val="8.5"/>
        <rFont val="華康中黑體"/>
        <family val="3"/>
      </rPr>
      <t>報表修正，刪除「會員數」，故工商團體、自由職業團體及社會團體</t>
    </r>
  </si>
  <si>
    <t>社會福利</t>
  </si>
  <si>
    <r>
      <t>表</t>
    </r>
    <r>
      <rPr>
        <sz val="12"/>
        <rFont val="Arial"/>
        <family val="2"/>
      </rPr>
      <t>11-1</t>
    </r>
    <r>
      <rPr>
        <sz val="12"/>
        <rFont val="華康粗圓體"/>
        <family val="3"/>
      </rPr>
      <t>、各級人民團體數及會員數</t>
    </r>
  </si>
  <si>
    <r>
      <t>11-1</t>
    </r>
    <r>
      <rPr>
        <sz val="12"/>
        <rFont val="華康粗圓體"/>
        <family val="3"/>
      </rPr>
      <t>、</t>
    </r>
    <r>
      <rPr>
        <sz val="12"/>
        <rFont val="Arial"/>
        <family val="2"/>
      </rPr>
      <t>Number of Civil Associations and Membership</t>
    </r>
  </si>
  <si>
    <t>單位：團體數：個</t>
  </si>
  <si>
    <t>　　　會員數：人</t>
  </si>
  <si>
    <r>
      <t>民國</t>
    </r>
    <r>
      <rPr>
        <sz val="8.5"/>
        <rFont val="Arial Narrow"/>
        <family val="2"/>
      </rPr>
      <t>91</t>
    </r>
    <r>
      <rPr>
        <sz val="8.5"/>
        <rFont val="華康粗圓體"/>
        <family val="3"/>
      </rPr>
      <t>年底</t>
    </r>
    <r>
      <rPr>
        <sz val="8.5"/>
        <rFont val="Arial Narrow"/>
        <family val="2"/>
      </rPr>
      <t>End of 2002</t>
    </r>
  </si>
  <si>
    <r>
      <t>民國</t>
    </r>
    <r>
      <rPr>
        <sz val="8.5"/>
        <rFont val="Arial Narrow"/>
        <family val="2"/>
      </rPr>
      <t>92</t>
    </r>
    <r>
      <rPr>
        <sz val="8.5"/>
        <rFont val="華康粗圓體"/>
        <family val="3"/>
      </rPr>
      <t>年底</t>
    </r>
    <r>
      <rPr>
        <sz val="8.5"/>
        <rFont val="Arial Narrow"/>
        <family val="2"/>
      </rPr>
      <t>End of 2003</t>
    </r>
  </si>
  <si>
    <r>
      <t>民國</t>
    </r>
    <r>
      <rPr>
        <sz val="8.5"/>
        <rFont val="Arial Narrow"/>
        <family val="2"/>
      </rPr>
      <t>93</t>
    </r>
    <r>
      <rPr>
        <sz val="8.5"/>
        <rFont val="華康粗圓體"/>
        <family val="3"/>
      </rPr>
      <t>年底</t>
    </r>
    <r>
      <rPr>
        <sz val="8.5"/>
        <rFont val="Arial Narrow"/>
        <family val="2"/>
      </rPr>
      <t>End of 2004</t>
    </r>
  </si>
  <si>
    <r>
      <t>民國</t>
    </r>
    <r>
      <rPr>
        <sz val="8.5"/>
        <rFont val="Arial Narrow"/>
        <family val="2"/>
      </rPr>
      <t>94</t>
    </r>
    <r>
      <rPr>
        <sz val="8.5"/>
        <rFont val="華康粗圓體"/>
        <family val="3"/>
      </rPr>
      <t>年底</t>
    </r>
    <r>
      <rPr>
        <sz val="8.5"/>
        <rFont val="Arial Narrow"/>
        <family val="2"/>
      </rPr>
      <t>End of 2005</t>
    </r>
  </si>
  <si>
    <r>
      <t>民國</t>
    </r>
    <r>
      <rPr>
        <sz val="8.5"/>
        <rFont val="Arial Narrow"/>
        <family val="2"/>
      </rPr>
      <t>95</t>
    </r>
    <r>
      <rPr>
        <sz val="8.5"/>
        <rFont val="華康粗圓體"/>
        <family val="3"/>
      </rPr>
      <t>年底</t>
    </r>
    <r>
      <rPr>
        <sz val="8.5"/>
        <rFont val="Arial Narrow"/>
        <family val="2"/>
      </rPr>
      <t>End of 2006</t>
    </r>
  </si>
  <si>
    <r>
      <t>民國</t>
    </r>
    <r>
      <rPr>
        <sz val="8.5"/>
        <rFont val="Arial Narrow"/>
        <family val="2"/>
      </rPr>
      <t>96</t>
    </r>
    <r>
      <rPr>
        <sz val="8.5"/>
        <rFont val="華康粗圓體"/>
        <family val="3"/>
      </rPr>
      <t>年底</t>
    </r>
    <r>
      <rPr>
        <sz val="8.5"/>
        <rFont val="Arial Narrow"/>
        <family val="2"/>
      </rPr>
      <t>End of 2007</t>
    </r>
  </si>
  <si>
    <r>
      <t>民國</t>
    </r>
    <r>
      <rPr>
        <sz val="8.5"/>
        <rFont val="Arial Narrow"/>
        <family val="2"/>
      </rPr>
      <t>97</t>
    </r>
    <r>
      <rPr>
        <sz val="8.5"/>
        <rFont val="華康粗圓體"/>
        <family val="3"/>
      </rPr>
      <t>年底</t>
    </r>
    <r>
      <rPr>
        <sz val="8.5"/>
        <rFont val="Arial Narrow"/>
        <family val="2"/>
      </rPr>
      <t>End of 2008</t>
    </r>
  </si>
  <si>
    <r>
      <t>民國</t>
    </r>
    <r>
      <rPr>
        <sz val="8.5"/>
        <rFont val="Arial Narrow"/>
        <family val="2"/>
      </rPr>
      <t>98</t>
    </r>
    <r>
      <rPr>
        <sz val="8.5"/>
        <rFont val="華康粗圓體"/>
        <family val="3"/>
      </rPr>
      <t>年底</t>
    </r>
    <r>
      <rPr>
        <sz val="8.5"/>
        <rFont val="Arial Narrow"/>
        <family val="2"/>
      </rPr>
      <t>End of 2009</t>
    </r>
  </si>
  <si>
    <r>
      <t>民國</t>
    </r>
    <r>
      <rPr>
        <sz val="8.5"/>
        <rFont val="Arial Narrow"/>
        <family val="2"/>
      </rPr>
      <t>99</t>
    </r>
    <r>
      <rPr>
        <sz val="8.5"/>
        <rFont val="華康粗圓體"/>
        <family val="3"/>
      </rPr>
      <t>年底</t>
    </r>
    <r>
      <rPr>
        <sz val="8.5"/>
        <rFont val="Arial Narrow"/>
        <family val="2"/>
      </rPr>
      <t>End of 2010</t>
    </r>
  </si>
  <si>
    <r>
      <t>民國</t>
    </r>
    <r>
      <rPr>
        <sz val="8.5"/>
        <rFont val="Arial Narrow"/>
        <family val="2"/>
      </rPr>
      <t>100</t>
    </r>
    <r>
      <rPr>
        <sz val="8.5"/>
        <rFont val="華康粗圓體"/>
        <family val="3"/>
      </rPr>
      <t>年底</t>
    </r>
    <r>
      <rPr>
        <sz val="8.5"/>
        <rFont val="Arial Narrow"/>
        <family val="2"/>
      </rPr>
      <t>End of 2011</t>
    </r>
  </si>
  <si>
    <t>…</t>
  </si>
  <si>
    <r>
      <t xml:space="preserve">年　底　別
</t>
    </r>
    <r>
      <rPr>
        <sz val="8"/>
        <rFont val="Arial Narrow"/>
        <family val="2"/>
      </rPr>
      <t>End  of  Year</t>
    </r>
  </si>
  <si>
    <t>總　　　　　計</t>
  </si>
  <si>
    <r>
      <t>農</t>
    </r>
    <r>
      <rPr>
        <sz val="8"/>
        <rFont val="Arial Narrow"/>
        <family val="2"/>
      </rPr>
      <t>　　　　　會</t>
    </r>
  </si>
  <si>
    <r>
      <t>　漁　　　　　會</t>
    </r>
  </si>
  <si>
    <r>
      <t>勞</t>
    </r>
    <r>
      <rPr>
        <sz val="8"/>
        <rFont val="Arial Narrow"/>
        <family val="2"/>
      </rPr>
      <t xml:space="preserve">  </t>
    </r>
    <r>
      <rPr>
        <sz val="8"/>
        <rFont val="華康粗圓體"/>
        <family val="3"/>
      </rPr>
      <t>工</t>
    </r>
    <r>
      <rPr>
        <sz val="8"/>
        <rFont val="Arial Narrow"/>
        <family val="2"/>
      </rPr>
      <t xml:space="preserve">  </t>
    </r>
    <r>
      <rPr>
        <sz val="8"/>
        <rFont val="華康粗圓體"/>
        <family val="3"/>
      </rPr>
      <t>團</t>
    </r>
    <r>
      <rPr>
        <sz val="8"/>
        <rFont val="Arial Narrow"/>
        <family val="2"/>
      </rPr>
      <t xml:space="preserve">  </t>
    </r>
    <r>
      <rPr>
        <sz val="8"/>
        <rFont val="華康粗圓體"/>
        <family val="3"/>
      </rPr>
      <t>體</t>
    </r>
  </si>
  <si>
    <r>
      <t>工</t>
    </r>
    <r>
      <rPr>
        <sz val="8"/>
        <rFont val="Arial Narrow"/>
        <family val="2"/>
      </rPr>
      <t xml:space="preserve">  </t>
    </r>
    <r>
      <rPr>
        <sz val="8"/>
        <rFont val="華康粗圓體"/>
        <family val="3"/>
      </rPr>
      <t>商</t>
    </r>
    <r>
      <rPr>
        <sz val="8"/>
        <rFont val="Arial Narrow"/>
        <family val="2"/>
      </rPr>
      <t xml:space="preserve">  </t>
    </r>
    <r>
      <rPr>
        <sz val="8"/>
        <rFont val="華康粗圓體"/>
        <family val="3"/>
      </rPr>
      <t>團</t>
    </r>
    <r>
      <rPr>
        <sz val="8"/>
        <rFont val="Arial Narrow"/>
        <family val="2"/>
      </rPr>
      <t xml:space="preserve">  </t>
    </r>
    <r>
      <rPr>
        <sz val="8"/>
        <rFont val="華康粗圓體"/>
        <family val="3"/>
      </rPr>
      <t>體</t>
    </r>
  </si>
  <si>
    <r>
      <t>自</t>
    </r>
    <r>
      <rPr>
        <sz val="8"/>
        <rFont val="Arial Narrow"/>
        <family val="2"/>
      </rPr>
      <t xml:space="preserve"> </t>
    </r>
    <r>
      <rPr>
        <sz val="8"/>
        <rFont val="華康粗圓體"/>
        <family val="3"/>
      </rPr>
      <t>由</t>
    </r>
    <r>
      <rPr>
        <sz val="8"/>
        <rFont val="Arial Narrow"/>
        <family val="2"/>
      </rPr>
      <t xml:space="preserve"> </t>
    </r>
    <r>
      <rPr>
        <sz val="8"/>
        <rFont val="華康粗圓體"/>
        <family val="3"/>
      </rPr>
      <t>職</t>
    </r>
    <r>
      <rPr>
        <sz val="8"/>
        <rFont val="Arial Narrow"/>
        <family val="2"/>
      </rPr>
      <t xml:space="preserve"> </t>
    </r>
    <r>
      <rPr>
        <sz val="8"/>
        <rFont val="華康粗圓體"/>
        <family val="3"/>
      </rPr>
      <t>業</t>
    </r>
    <r>
      <rPr>
        <sz val="8"/>
        <rFont val="Arial Narrow"/>
        <family val="2"/>
      </rPr>
      <t xml:space="preserve"> </t>
    </r>
    <r>
      <rPr>
        <sz val="8"/>
        <rFont val="華康粗圓體"/>
        <family val="3"/>
      </rPr>
      <t>團</t>
    </r>
    <r>
      <rPr>
        <sz val="8"/>
        <rFont val="Arial Narrow"/>
        <family val="2"/>
      </rPr>
      <t xml:space="preserve"> </t>
    </r>
    <r>
      <rPr>
        <sz val="8"/>
        <rFont val="華康粗圓體"/>
        <family val="3"/>
      </rPr>
      <t>體</t>
    </r>
  </si>
  <si>
    <r>
      <t>社　會　團　體</t>
    </r>
  </si>
  <si>
    <t>Grand  Total</t>
  </si>
  <si>
    <t>Farmers' Association</t>
  </si>
  <si>
    <t>Fishery Association</t>
  </si>
  <si>
    <t>Labor's Organizations</t>
  </si>
  <si>
    <t>Industrial Commercial Organizations</t>
  </si>
  <si>
    <t>Professional Organizations</t>
  </si>
  <si>
    <t>Social Organizations</t>
  </si>
  <si>
    <t>團體數</t>
  </si>
  <si>
    <t>會　員　數</t>
  </si>
  <si>
    <r>
      <t>團體數</t>
    </r>
  </si>
  <si>
    <r>
      <t>會　員　</t>
    </r>
    <r>
      <rPr>
        <sz val="8"/>
        <color indexed="8"/>
        <rFont val="新細明體"/>
        <family val="1"/>
      </rPr>
      <t>數</t>
    </r>
  </si>
  <si>
    <r>
      <t>團體數</t>
    </r>
  </si>
  <si>
    <r>
      <t>會　　員　　數　　</t>
    </r>
  </si>
  <si>
    <r>
      <t>團體數</t>
    </r>
  </si>
  <si>
    <r>
      <t>會</t>
    </r>
    <r>
      <rPr>
        <sz val="8"/>
        <rFont val="Arial Narrow"/>
        <family val="2"/>
      </rPr>
      <t>　員　數</t>
    </r>
  </si>
  <si>
    <r>
      <t>團體數</t>
    </r>
  </si>
  <si>
    <r>
      <t>會員數</t>
    </r>
  </si>
  <si>
    <r>
      <t>團體數</t>
    </r>
  </si>
  <si>
    <r>
      <t>團體數</t>
    </r>
  </si>
  <si>
    <t>Membership</t>
  </si>
  <si>
    <t>個人
會員</t>
  </si>
  <si>
    <t>團體
會員</t>
  </si>
  <si>
    <r>
      <t>個人會員</t>
    </r>
  </si>
  <si>
    <r>
      <t>團體
會員</t>
    </r>
  </si>
  <si>
    <r>
      <t>個人
會員</t>
    </r>
  </si>
  <si>
    <r>
      <t>團體
會員</t>
    </r>
  </si>
  <si>
    <r>
      <t>個人會員</t>
    </r>
  </si>
  <si>
    <t>No. of Associ-ations</t>
  </si>
  <si>
    <t>Individual Member</t>
  </si>
  <si>
    <t>Associa-tion Member</t>
  </si>
  <si>
    <r>
      <t>普通
會員</t>
    </r>
  </si>
  <si>
    <r>
      <t>贊助
會員</t>
    </r>
  </si>
  <si>
    <r>
      <t>甲類
會員</t>
    </r>
  </si>
  <si>
    <r>
      <t>乙類
會員</t>
    </r>
  </si>
  <si>
    <t>公司
行號</t>
  </si>
  <si>
    <t>工廠
礦場</t>
  </si>
  <si>
    <t>Common</t>
  </si>
  <si>
    <t>Patronize</t>
  </si>
  <si>
    <r>
      <t xml:space="preserve">Type </t>
    </r>
    <r>
      <rPr>
        <sz val="8"/>
        <rFont val="華康粗圓體"/>
        <family val="3"/>
      </rPr>
      <t>甲</t>
    </r>
  </si>
  <si>
    <r>
      <t xml:space="preserve">Type </t>
    </r>
    <r>
      <rPr>
        <sz val="8"/>
        <rFont val="華康粗圓體"/>
        <family val="3"/>
      </rPr>
      <t>乙</t>
    </r>
  </si>
  <si>
    <r>
      <t xml:space="preserve">Type </t>
    </r>
    <r>
      <rPr>
        <sz val="8"/>
        <rFont val="華康粗圓體"/>
        <family val="3"/>
      </rPr>
      <t>丙</t>
    </r>
  </si>
  <si>
    <t>Source : Bureau of Civil Affairs.</t>
  </si>
  <si>
    <r>
      <t>資料來源：本府民政局</t>
    </r>
    <r>
      <rPr>
        <sz val="8"/>
        <rFont val="Arial Narrow"/>
        <family val="2"/>
      </rPr>
      <t>3314-02-01-2</t>
    </r>
    <r>
      <rPr>
        <sz val="8"/>
        <rFont val="華康中黑體"/>
        <family val="3"/>
      </rPr>
      <t>、</t>
    </r>
    <r>
      <rPr>
        <sz val="8"/>
        <rFont val="Arial Narrow"/>
        <family val="2"/>
      </rPr>
      <t>3314-03-01-2</t>
    </r>
    <r>
      <rPr>
        <sz val="8"/>
        <rFont val="華康中黑體"/>
        <family val="3"/>
      </rPr>
      <t>。</t>
    </r>
  </si>
  <si>
    <r>
      <t>說明：</t>
    </r>
    <r>
      <rPr>
        <sz val="8"/>
        <rFont val="Arial Narrow"/>
        <family val="2"/>
      </rPr>
      <t>1.</t>
    </r>
    <r>
      <rPr>
        <sz val="8"/>
        <rFont val="華康中黑體"/>
        <family val="3"/>
      </rPr>
      <t>其他寺廟含軒轅教、天帝教、天德教、儒教、太易教、亥子道、彌勒大道、中華聖教、宇宙彌勒皇教、先天</t>
    </r>
  </si>
  <si>
    <r>
      <t>　　　</t>
    </r>
    <r>
      <rPr>
        <sz val="8"/>
        <rFont val="Arial Narrow"/>
        <family val="2"/>
      </rPr>
      <t>2.</t>
    </r>
    <r>
      <rPr>
        <sz val="8"/>
        <rFont val="華康中黑體"/>
        <family val="3"/>
      </rPr>
      <t>信徒人數依各宗教皈依之規定。</t>
    </r>
  </si>
  <si>
    <t>信徒人數（人）</t>
  </si>
  <si>
    <t>教堂神職人員數（人）</t>
  </si>
  <si>
    <t>寺廟教堂數（座）</t>
  </si>
  <si>
    <r>
      <t>民國</t>
    </r>
    <r>
      <rPr>
        <sz val="9"/>
        <rFont val="Arial Narrow"/>
        <family val="2"/>
      </rPr>
      <t>91</t>
    </r>
    <r>
      <rPr>
        <sz val="9"/>
        <rFont val="華康粗圓體"/>
        <family val="3"/>
      </rPr>
      <t>年底</t>
    </r>
  </si>
  <si>
    <r>
      <t>民國</t>
    </r>
    <r>
      <rPr>
        <sz val="9"/>
        <rFont val="Arial Narrow"/>
        <family val="2"/>
      </rPr>
      <t>92</t>
    </r>
    <r>
      <rPr>
        <sz val="9"/>
        <rFont val="華康粗圓體"/>
        <family val="3"/>
      </rPr>
      <t>年底</t>
    </r>
  </si>
  <si>
    <r>
      <t>民國</t>
    </r>
    <r>
      <rPr>
        <sz val="9"/>
        <rFont val="Arial Narrow"/>
        <family val="2"/>
      </rPr>
      <t>93</t>
    </r>
    <r>
      <rPr>
        <sz val="9"/>
        <rFont val="華康粗圓體"/>
        <family val="3"/>
      </rPr>
      <t>年底</t>
    </r>
  </si>
  <si>
    <r>
      <t>民國</t>
    </r>
    <r>
      <rPr>
        <sz val="9"/>
        <rFont val="Arial Narrow"/>
        <family val="2"/>
      </rPr>
      <t>94</t>
    </r>
    <r>
      <rPr>
        <sz val="9"/>
        <rFont val="華康粗圓體"/>
        <family val="3"/>
      </rPr>
      <t>年底</t>
    </r>
  </si>
  <si>
    <r>
      <t>民國</t>
    </r>
    <r>
      <rPr>
        <sz val="9"/>
        <rFont val="Arial Narrow"/>
        <family val="2"/>
      </rPr>
      <t>95</t>
    </r>
    <r>
      <rPr>
        <sz val="9"/>
        <rFont val="華康粗圓體"/>
        <family val="3"/>
      </rPr>
      <t>年底</t>
    </r>
  </si>
  <si>
    <r>
      <t>民國</t>
    </r>
    <r>
      <rPr>
        <sz val="9"/>
        <rFont val="Arial Narrow"/>
        <family val="2"/>
      </rPr>
      <t>96</t>
    </r>
    <r>
      <rPr>
        <sz val="9"/>
        <rFont val="華康粗圓體"/>
        <family val="3"/>
      </rPr>
      <t>年底</t>
    </r>
  </si>
  <si>
    <r>
      <t>民國</t>
    </r>
    <r>
      <rPr>
        <sz val="9"/>
        <rFont val="Arial Narrow"/>
        <family val="2"/>
      </rPr>
      <t>97</t>
    </r>
    <r>
      <rPr>
        <sz val="9"/>
        <rFont val="華康粗圓體"/>
        <family val="3"/>
      </rPr>
      <t>年底</t>
    </r>
  </si>
  <si>
    <r>
      <t>民國</t>
    </r>
    <r>
      <rPr>
        <sz val="9"/>
        <rFont val="Arial Narrow"/>
        <family val="2"/>
      </rPr>
      <t>98</t>
    </r>
    <r>
      <rPr>
        <sz val="9"/>
        <rFont val="華康粗圓體"/>
        <family val="3"/>
      </rPr>
      <t>年底</t>
    </r>
  </si>
  <si>
    <r>
      <t>民國</t>
    </r>
    <r>
      <rPr>
        <sz val="9"/>
        <rFont val="Arial Narrow"/>
        <family val="2"/>
      </rPr>
      <t>99</t>
    </r>
    <r>
      <rPr>
        <sz val="9"/>
        <rFont val="華康粗圓體"/>
        <family val="3"/>
      </rPr>
      <t>年底</t>
    </r>
  </si>
  <si>
    <r>
      <t>民國</t>
    </r>
    <r>
      <rPr>
        <sz val="9"/>
        <rFont val="Arial Narrow"/>
        <family val="2"/>
      </rPr>
      <t>100</t>
    </r>
    <r>
      <rPr>
        <sz val="9"/>
        <rFont val="華康粗圓體"/>
        <family val="3"/>
      </rPr>
      <t>年底</t>
    </r>
  </si>
  <si>
    <t>　　道　教</t>
  </si>
  <si>
    <t>　　佛　教</t>
  </si>
  <si>
    <t>　　一貫道</t>
  </si>
  <si>
    <t>　　天主教</t>
  </si>
  <si>
    <t>　　基督教</t>
  </si>
  <si>
    <t>Number of Temples &amp; Churches 
(Place)</t>
  </si>
  <si>
    <t>Number of Missionaries 
(Person)</t>
  </si>
  <si>
    <t>Membership of Believers 
(Person)</t>
  </si>
  <si>
    <t>End of 2003</t>
  </si>
  <si>
    <t>End of 2004</t>
  </si>
  <si>
    <t>End of 2005</t>
  </si>
  <si>
    <t>End of 2009</t>
  </si>
  <si>
    <t>End of 2010</t>
  </si>
  <si>
    <t>　　道　　教</t>
  </si>
  <si>
    <t>Daoism</t>
  </si>
  <si>
    <t>　　佛　　教</t>
  </si>
  <si>
    <t>　　一 貫 道</t>
  </si>
  <si>
    <t>Yi Guan Dao</t>
  </si>
  <si>
    <t>　　理　　教</t>
  </si>
  <si>
    <t>Li-ism</t>
  </si>
  <si>
    <t>　　其他寺廟</t>
  </si>
  <si>
    <t>Others</t>
  </si>
  <si>
    <t>Catholicism</t>
  </si>
  <si>
    <t>Protestantism</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</si>
  <si>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t>
    </r>
    <r>
      <rPr>
        <sz val="9"/>
        <rFont val="Arial Narrow"/>
        <family val="2"/>
      </rPr>
      <t xml:space="preserve"> </t>
    </r>
    <r>
      <rPr>
        <sz val="9"/>
        <rFont val="華康粗圓體"/>
        <family val="3"/>
      </rPr>
      <t>宗</t>
    </r>
    <r>
      <rPr>
        <sz val="9"/>
        <rFont val="Arial Narrow"/>
        <family val="2"/>
      </rPr>
      <t xml:space="preserve"> </t>
    </r>
    <r>
      <rPr>
        <sz val="9"/>
        <rFont val="華康粗圓體"/>
        <family val="3"/>
      </rPr>
      <t>教</t>
    </r>
    <r>
      <rPr>
        <sz val="9"/>
        <rFont val="Arial Narrow"/>
        <family val="2"/>
      </rPr>
      <t xml:space="preserve"> </t>
    </r>
    <r>
      <rPr>
        <sz val="9"/>
        <rFont val="華康粗圓體"/>
        <family val="3"/>
      </rPr>
      <t>別</t>
    </r>
  </si>
  <si>
    <r>
      <t>　寺廟</t>
    </r>
    <r>
      <rPr>
        <b/>
        <sz val="9"/>
        <rFont val="Arial Narrow"/>
        <family val="2"/>
      </rPr>
      <t xml:space="preserve"> Temples</t>
    </r>
  </si>
  <si>
    <r>
      <t>　教堂</t>
    </r>
    <r>
      <rPr>
        <b/>
        <sz val="9"/>
        <rFont val="Arial Narrow"/>
        <family val="2"/>
      </rPr>
      <t xml:space="preserve"> Churches</t>
    </r>
  </si>
  <si>
    <r>
      <t>　　　</t>
    </r>
    <r>
      <rPr>
        <sz val="8"/>
        <rFont val="Arial Narrow"/>
        <family val="2"/>
      </rPr>
      <t xml:space="preserve">   </t>
    </r>
    <r>
      <rPr>
        <sz val="8"/>
        <rFont val="華康中黑體"/>
        <family val="3"/>
      </rPr>
      <t>救教、黃中、玄門真宗、天道等；其他教堂含天理教、巴哈尹教、真光教、山達基教會、統一教、摩門教等。</t>
    </r>
  </si>
  <si>
    <r>
      <t>表</t>
    </r>
    <r>
      <rPr>
        <sz val="12"/>
        <rFont val="Arial"/>
        <family val="2"/>
      </rPr>
      <t>11-2</t>
    </r>
    <r>
      <rPr>
        <sz val="12"/>
        <rFont val="華康粗圓體"/>
        <family val="3"/>
      </rPr>
      <t xml:space="preserve">、宗教教務概況
</t>
    </r>
    <r>
      <rPr>
        <sz val="12"/>
        <rFont val="Arial"/>
        <family val="2"/>
      </rPr>
      <t>11-2</t>
    </r>
    <r>
      <rPr>
        <sz val="12"/>
        <rFont val="華康粗圓體"/>
        <family val="3"/>
      </rPr>
      <t>、</t>
    </r>
    <r>
      <rPr>
        <sz val="12"/>
        <rFont val="Arial"/>
        <family val="2"/>
      </rPr>
      <t>The General Condition of the Religions</t>
    </r>
  </si>
  <si>
    <t>　　天 主 教</t>
  </si>
  <si>
    <t>　　基 督 教</t>
  </si>
  <si>
    <t>　　回　　教</t>
  </si>
  <si>
    <t>　　其他教堂</t>
  </si>
  <si>
    <t>　　其他宗教</t>
  </si>
  <si>
    <t>專科學校</t>
  </si>
  <si>
    <t>養老院</t>
  </si>
  <si>
    <t>Social Welfare Services Centers</t>
  </si>
  <si>
    <t>大學</t>
  </si>
  <si>
    <t>Universities &amp; Colleges</t>
  </si>
  <si>
    <t>職校</t>
  </si>
  <si>
    <t>中學</t>
  </si>
  <si>
    <t>小學</t>
  </si>
  <si>
    <t>其他</t>
  </si>
  <si>
    <t>Social Welfare</t>
  </si>
  <si>
    <t>單位：處；所</t>
  </si>
  <si>
    <t>Unit : Places</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</si>
  <si>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t>
    </r>
    <r>
      <rPr>
        <sz val="9"/>
        <rFont val="Arial Narrow"/>
        <family val="2"/>
      </rPr>
      <t xml:space="preserve"> </t>
    </r>
    <r>
      <rPr>
        <sz val="9"/>
        <rFont val="華康粗圓體"/>
        <family val="3"/>
      </rPr>
      <t>宗</t>
    </r>
    <r>
      <rPr>
        <sz val="9"/>
        <rFont val="Arial Narrow"/>
        <family val="2"/>
      </rPr>
      <t xml:space="preserve"> </t>
    </r>
    <r>
      <rPr>
        <sz val="9"/>
        <rFont val="華康粗圓體"/>
        <family val="3"/>
      </rPr>
      <t>教</t>
    </r>
    <r>
      <rPr>
        <sz val="9"/>
        <rFont val="Arial Narrow"/>
        <family val="2"/>
      </rPr>
      <t xml:space="preserve"> </t>
    </r>
    <r>
      <rPr>
        <sz val="9"/>
        <rFont val="華康粗圓體"/>
        <family val="3"/>
      </rPr>
      <t>別</t>
    </r>
  </si>
  <si>
    <t>醫療機構</t>
  </si>
  <si>
    <r>
      <t>文教機構</t>
    </r>
  </si>
  <si>
    <t>公益慈善事業</t>
  </si>
  <si>
    <t>Medical Institutions</t>
  </si>
  <si>
    <t>Cultural Institutions</t>
  </si>
  <si>
    <t>Public Welfare &amp; Charity Work</t>
  </si>
  <si>
    <t>醫院</t>
  </si>
  <si>
    <t>診所</t>
  </si>
  <si>
    <t>福　利
基金會</t>
  </si>
  <si>
    <t>Daoism</t>
  </si>
  <si>
    <t>Yi Guan Dao</t>
  </si>
  <si>
    <t>Catholicism</t>
  </si>
  <si>
    <t>Protestantism</t>
  </si>
  <si>
    <t>Others</t>
  </si>
  <si>
    <r>
      <t>資料來源：本府民政局</t>
    </r>
    <r>
      <rPr>
        <sz val="9"/>
        <color indexed="8"/>
        <rFont val="Arial Narrow"/>
        <family val="2"/>
      </rPr>
      <t>3314-04-01-2</t>
    </r>
    <r>
      <rPr>
        <sz val="9"/>
        <color indexed="8"/>
        <rFont val="華康中黑體"/>
        <family val="3"/>
      </rPr>
      <t>。</t>
    </r>
  </si>
  <si>
    <t>Source : Bureau of Civil Affairs.</t>
  </si>
  <si>
    <r>
      <t>表</t>
    </r>
    <r>
      <rPr>
        <sz val="12"/>
        <rFont val="Arial"/>
        <family val="2"/>
      </rPr>
      <t>11-3</t>
    </r>
    <r>
      <rPr>
        <sz val="12"/>
        <rFont val="華康粗圓體"/>
        <family val="3"/>
      </rPr>
      <t>、宗教社會服務概況</t>
    </r>
  </si>
  <si>
    <r>
      <t>11-3</t>
    </r>
    <r>
      <rPr>
        <sz val="12"/>
        <rFont val="華康粗圓體"/>
        <family val="3"/>
      </rPr>
      <t>、</t>
    </r>
    <r>
      <rPr>
        <sz val="12"/>
        <rFont val="Arial"/>
        <family val="2"/>
      </rPr>
      <t xml:space="preserve">The General Situation of Religious &amp; Social Services </t>
    </r>
  </si>
  <si>
    <t>青少年
輔導院</t>
  </si>
  <si>
    <t>社會服務
中心</t>
  </si>
  <si>
    <t>身心障礙
教養院</t>
  </si>
  <si>
    <t>幼稚園
托兒所</t>
  </si>
  <si>
    <t>年　底　別</t>
  </si>
  <si>
    <r>
      <t>總　　　計　</t>
    </r>
    <r>
      <rPr>
        <sz val="8"/>
        <rFont val="Arial Narrow"/>
        <family val="2"/>
      </rPr>
      <t>Grand Total</t>
    </r>
  </si>
  <si>
    <r>
      <t>單　　位　　社　</t>
    </r>
    <r>
      <rPr>
        <sz val="8"/>
        <rFont val="Arial Narrow"/>
        <family val="2"/>
      </rPr>
      <t>Individual</t>
    </r>
  </si>
  <si>
    <r>
      <t>聯　　　　合　　　　社　　</t>
    </r>
    <r>
      <rPr>
        <sz val="8"/>
        <rFont val="Arial Narrow"/>
        <family val="2"/>
      </rPr>
      <t>Union</t>
    </r>
  </si>
  <si>
    <r>
      <t>社</t>
    </r>
    <r>
      <rPr>
        <sz val="8"/>
        <rFont val="Arial Narrow"/>
        <family val="2"/>
      </rPr>
      <t>(</t>
    </r>
    <r>
      <rPr>
        <sz val="8"/>
        <rFont val="華康粗圓體"/>
        <family val="3"/>
      </rPr>
      <t>場</t>
    </r>
    <r>
      <rPr>
        <sz val="8"/>
        <rFont val="Arial Narrow"/>
        <family val="2"/>
      </rPr>
      <t>)</t>
    </r>
    <r>
      <rPr>
        <sz val="8"/>
        <rFont val="華康粗圓體"/>
        <family val="3"/>
      </rPr>
      <t xml:space="preserve">數
</t>
    </r>
    <r>
      <rPr>
        <sz val="8"/>
        <rFont val="Arial Narrow"/>
        <family val="2"/>
      </rPr>
      <t>(</t>
    </r>
    <r>
      <rPr>
        <sz val="8"/>
        <rFont val="華康粗圓體"/>
        <family val="3"/>
      </rPr>
      <t>個</t>
    </r>
    <r>
      <rPr>
        <sz val="8"/>
        <rFont val="Arial Narrow"/>
        <family val="2"/>
      </rPr>
      <t>)</t>
    </r>
  </si>
  <si>
    <r>
      <t>社</t>
    </r>
    <r>
      <rPr>
        <sz val="8"/>
        <rFont val="Arial Narrow"/>
        <family val="2"/>
      </rPr>
      <t>(</t>
    </r>
    <r>
      <rPr>
        <sz val="8"/>
        <rFont val="華康粗圓體"/>
        <family val="3"/>
      </rPr>
      <t>場</t>
    </r>
    <r>
      <rPr>
        <sz val="8"/>
        <rFont val="Arial Narrow"/>
        <family val="2"/>
      </rPr>
      <t>)</t>
    </r>
    <r>
      <rPr>
        <sz val="8"/>
        <rFont val="華康粗圓體"/>
        <family val="3"/>
      </rPr>
      <t>員數</t>
    </r>
    <r>
      <rPr>
        <sz val="8"/>
        <rFont val="Arial Narrow"/>
        <family val="2"/>
      </rPr>
      <t>(</t>
    </r>
    <r>
      <rPr>
        <sz val="8"/>
        <rFont val="華康粗圓體"/>
        <family val="3"/>
      </rPr>
      <t>人</t>
    </r>
    <r>
      <rPr>
        <sz val="8"/>
        <rFont val="Arial Narrow"/>
        <family val="2"/>
      </rPr>
      <t>)</t>
    </r>
  </si>
  <si>
    <r>
      <t xml:space="preserve">股數
</t>
    </r>
    <r>
      <rPr>
        <sz val="8"/>
        <rFont val="Arial Narrow"/>
        <family val="2"/>
      </rPr>
      <t>(</t>
    </r>
    <r>
      <rPr>
        <sz val="8"/>
        <rFont val="華康粗圓體"/>
        <family val="3"/>
      </rPr>
      <t>股</t>
    </r>
    <r>
      <rPr>
        <sz val="8"/>
        <rFont val="Arial Narrow"/>
        <family val="2"/>
      </rPr>
      <t>)</t>
    </r>
  </si>
  <si>
    <r>
      <t xml:space="preserve">股金總額
</t>
    </r>
    <r>
      <rPr>
        <sz val="8"/>
        <rFont val="Arial Narrow"/>
        <family val="2"/>
      </rPr>
      <t>(</t>
    </r>
    <r>
      <rPr>
        <sz val="8"/>
        <rFont val="華康粗圓體"/>
        <family val="3"/>
      </rPr>
      <t>元</t>
    </r>
    <r>
      <rPr>
        <sz val="8"/>
        <rFont val="Arial Narrow"/>
        <family val="2"/>
      </rPr>
      <t>)</t>
    </r>
  </si>
  <si>
    <t>股　數</t>
  </si>
  <si>
    <t>股金總額</t>
  </si>
  <si>
    <r>
      <t>社</t>
    </r>
    <r>
      <rPr>
        <sz val="8"/>
        <rFont val="Arial Narrow"/>
        <family val="2"/>
      </rPr>
      <t>(</t>
    </r>
    <r>
      <rPr>
        <sz val="8"/>
        <rFont val="華康粗圓體"/>
        <family val="3"/>
      </rPr>
      <t>場</t>
    </r>
    <r>
      <rPr>
        <sz val="8"/>
        <rFont val="Arial Narrow"/>
        <family val="2"/>
      </rPr>
      <t>)</t>
    </r>
    <r>
      <rPr>
        <sz val="8"/>
        <rFont val="華康粗圓體"/>
        <family val="3"/>
      </rPr>
      <t>數</t>
    </r>
  </si>
  <si>
    <t>法人社員</t>
  </si>
  <si>
    <t>Membership</t>
  </si>
  <si>
    <r>
      <t>(</t>
    </r>
    <r>
      <rPr>
        <sz val="8"/>
        <rFont val="華康粗圓體"/>
        <family val="3"/>
      </rPr>
      <t>股</t>
    </r>
    <r>
      <rPr>
        <sz val="8"/>
        <rFont val="Arial Narrow"/>
        <family val="2"/>
      </rPr>
      <t>)</t>
    </r>
  </si>
  <si>
    <r>
      <t>(</t>
    </r>
    <r>
      <rPr>
        <sz val="8"/>
        <rFont val="華康粗圓體"/>
        <family val="3"/>
      </rPr>
      <t>元</t>
    </r>
    <r>
      <rPr>
        <sz val="8"/>
        <rFont val="Arial Narrow"/>
        <family val="2"/>
      </rPr>
      <t>)</t>
    </r>
  </si>
  <si>
    <r>
      <t>(</t>
    </r>
    <r>
      <rPr>
        <sz val="8"/>
        <rFont val="華康粗圓體"/>
        <family val="3"/>
      </rPr>
      <t>個</t>
    </r>
    <r>
      <rPr>
        <sz val="8"/>
        <rFont val="Arial Narrow"/>
        <family val="2"/>
      </rPr>
      <t>)</t>
    </r>
  </si>
  <si>
    <r>
      <t>(</t>
    </r>
    <r>
      <rPr>
        <sz val="8"/>
        <rFont val="華康粗圓體"/>
        <family val="3"/>
      </rPr>
      <t>人</t>
    </r>
    <r>
      <rPr>
        <sz val="8"/>
        <rFont val="Arial Narrow"/>
        <family val="2"/>
      </rPr>
      <t>)</t>
    </r>
  </si>
  <si>
    <t>個人社員</t>
  </si>
  <si>
    <t>No. of Shares</t>
  </si>
  <si>
    <t>Amount of Capital Stock
(N.T.$)</t>
  </si>
  <si>
    <t>No. of Cooperative Societies</t>
  </si>
  <si>
    <t>Corporation</t>
  </si>
  <si>
    <t>End  of  Year</t>
  </si>
  <si>
    <t>Individual</t>
  </si>
  <si>
    <r>
      <t>民國</t>
    </r>
    <r>
      <rPr>
        <sz val="8"/>
        <rFont val="Arial Narrow"/>
        <family val="2"/>
      </rPr>
      <t>91</t>
    </r>
    <r>
      <rPr>
        <sz val="8"/>
        <rFont val="華康粗圓體"/>
        <family val="3"/>
      </rPr>
      <t>年底</t>
    </r>
  </si>
  <si>
    <t>End of 2002</t>
  </si>
  <si>
    <r>
      <t>民國</t>
    </r>
    <r>
      <rPr>
        <sz val="8"/>
        <rFont val="Arial Narrow"/>
        <family val="2"/>
      </rPr>
      <t>92</t>
    </r>
    <r>
      <rPr>
        <sz val="8"/>
        <rFont val="華康粗圓體"/>
        <family val="3"/>
      </rPr>
      <t>年底</t>
    </r>
  </si>
  <si>
    <t>End of 2003</t>
  </si>
  <si>
    <r>
      <t>民國</t>
    </r>
    <r>
      <rPr>
        <sz val="8"/>
        <rFont val="Arial Narrow"/>
        <family val="2"/>
      </rPr>
      <t>93</t>
    </r>
    <r>
      <rPr>
        <sz val="8"/>
        <rFont val="華康粗圓體"/>
        <family val="3"/>
      </rPr>
      <t>年底</t>
    </r>
  </si>
  <si>
    <t>End of 2004</t>
  </si>
  <si>
    <r>
      <t>民國</t>
    </r>
    <r>
      <rPr>
        <sz val="8"/>
        <rFont val="Arial Narrow"/>
        <family val="2"/>
      </rPr>
      <t>94</t>
    </r>
    <r>
      <rPr>
        <sz val="8"/>
        <rFont val="華康粗圓體"/>
        <family val="3"/>
      </rPr>
      <t>年底</t>
    </r>
  </si>
  <si>
    <t>End of 2005</t>
  </si>
  <si>
    <r>
      <t>民國</t>
    </r>
    <r>
      <rPr>
        <sz val="8"/>
        <rFont val="Arial Narrow"/>
        <family val="2"/>
      </rPr>
      <t>95</t>
    </r>
    <r>
      <rPr>
        <sz val="8"/>
        <rFont val="華康粗圓體"/>
        <family val="3"/>
      </rPr>
      <t>年底</t>
    </r>
  </si>
  <si>
    <t>End of 2006</t>
  </si>
  <si>
    <r>
      <t>民國</t>
    </r>
    <r>
      <rPr>
        <sz val="8"/>
        <rFont val="Arial Narrow"/>
        <family val="2"/>
      </rPr>
      <t>96</t>
    </r>
    <r>
      <rPr>
        <sz val="8"/>
        <rFont val="華康粗圓體"/>
        <family val="3"/>
      </rPr>
      <t>年底</t>
    </r>
  </si>
  <si>
    <t>End of 2007</t>
  </si>
  <si>
    <r>
      <t>民國</t>
    </r>
    <r>
      <rPr>
        <sz val="8"/>
        <rFont val="Arial Narrow"/>
        <family val="2"/>
      </rPr>
      <t>97</t>
    </r>
    <r>
      <rPr>
        <sz val="8"/>
        <rFont val="華康粗圓體"/>
        <family val="3"/>
      </rPr>
      <t>年底</t>
    </r>
  </si>
  <si>
    <t>End of 2008</t>
  </si>
  <si>
    <r>
      <t>民國</t>
    </r>
    <r>
      <rPr>
        <sz val="8"/>
        <rFont val="Arial Narrow"/>
        <family val="2"/>
      </rPr>
      <t>98</t>
    </r>
    <r>
      <rPr>
        <sz val="8"/>
        <rFont val="華康粗圓體"/>
        <family val="3"/>
      </rPr>
      <t>年底</t>
    </r>
  </si>
  <si>
    <t>End of 2009</t>
  </si>
  <si>
    <t>…</t>
  </si>
  <si>
    <r>
      <t>民國</t>
    </r>
    <r>
      <rPr>
        <sz val="8"/>
        <rFont val="Arial Narrow"/>
        <family val="2"/>
      </rPr>
      <t>99</t>
    </r>
    <r>
      <rPr>
        <sz val="8"/>
        <rFont val="華康粗圓體"/>
        <family val="3"/>
      </rPr>
      <t>年底</t>
    </r>
  </si>
  <si>
    <t>End of 2010</t>
  </si>
  <si>
    <r>
      <t>民國</t>
    </r>
    <r>
      <rPr>
        <sz val="8"/>
        <rFont val="Arial Narrow"/>
        <family val="2"/>
      </rPr>
      <t>100</t>
    </r>
    <r>
      <rPr>
        <sz val="8"/>
        <rFont val="華康粗圓體"/>
        <family val="3"/>
      </rPr>
      <t>年底</t>
    </r>
  </si>
  <si>
    <t>End of 2011</t>
  </si>
  <si>
    <t>甲、專營合作社</t>
  </si>
  <si>
    <t>一、農業合作社</t>
  </si>
  <si>
    <t>Agricultural C.S.</t>
  </si>
  <si>
    <t>農業生產</t>
  </si>
  <si>
    <t>Agricultural Production C.S.</t>
  </si>
  <si>
    <t>農業運銷</t>
  </si>
  <si>
    <t>Agricultural Shipping and Marketing C.S.</t>
  </si>
  <si>
    <t>農業勞動</t>
  </si>
  <si>
    <t>Agricultural Labor C.S.</t>
  </si>
  <si>
    <t>二、工業合作社</t>
  </si>
  <si>
    <t>Industry C.S.</t>
  </si>
  <si>
    <t>工業生產</t>
  </si>
  <si>
    <t>Industrial Production C.S.</t>
  </si>
  <si>
    <t>工業運銷</t>
  </si>
  <si>
    <t>Industrial Shipping and Marketing C.S.</t>
  </si>
  <si>
    <t>工業供給</t>
  </si>
  <si>
    <t>社區發展
協會總數</t>
  </si>
  <si>
    <t>社區戶數</t>
  </si>
  <si>
    <t>社　區
人口數</t>
  </si>
  <si>
    <t>參　　加
社區發展
協會人數</t>
  </si>
  <si>
    <t>設置
社區生產
建設基金</t>
  </si>
  <si>
    <r>
      <t>實際使用經費</t>
    </r>
    <r>
      <rPr>
        <sz val="7.5"/>
        <rFont val="Arial Narrow"/>
        <family val="2"/>
      </rPr>
      <t>(</t>
    </r>
    <r>
      <rPr>
        <sz val="7.5"/>
        <rFont val="華康粗圓體"/>
        <family val="3"/>
      </rPr>
      <t>元</t>
    </r>
    <r>
      <rPr>
        <sz val="7.5"/>
        <rFont val="Arial Narrow"/>
        <family val="2"/>
      </rPr>
      <t>)</t>
    </r>
  </si>
  <si>
    <t>社區建設主要項目</t>
  </si>
  <si>
    <r>
      <t>年　</t>
    </r>
    <r>
      <rPr>
        <sz val="7.5"/>
        <rFont val="Arial Narrow"/>
        <family val="2"/>
      </rPr>
      <t xml:space="preserve">  </t>
    </r>
    <r>
      <rPr>
        <sz val="7.5"/>
        <rFont val="華康粗圓體"/>
        <family val="3"/>
      </rPr>
      <t>度</t>
    </r>
    <r>
      <rPr>
        <sz val="7.5"/>
        <rFont val="Arial Narrow"/>
        <family val="2"/>
      </rPr>
      <t xml:space="preserve">  </t>
    </r>
    <r>
      <rPr>
        <sz val="7.5"/>
        <rFont val="華康粗圓體"/>
        <family val="3"/>
      </rPr>
      <t>　別</t>
    </r>
  </si>
  <si>
    <t>Outlay (N.T.$)</t>
  </si>
  <si>
    <t>Main Item of Community Construction</t>
  </si>
  <si>
    <r>
      <t>(</t>
    </r>
    <r>
      <rPr>
        <sz val="7.5"/>
        <rFont val="華康粗圓體"/>
        <family val="3"/>
      </rPr>
      <t>個</t>
    </r>
    <r>
      <rPr>
        <sz val="7.5"/>
        <rFont val="Arial Narrow"/>
        <family val="2"/>
      </rPr>
      <t>)</t>
    </r>
  </si>
  <si>
    <r>
      <t>(</t>
    </r>
    <r>
      <rPr>
        <sz val="7.5"/>
        <rFont val="華康粗圓體"/>
        <family val="3"/>
      </rPr>
      <t>戶</t>
    </r>
    <r>
      <rPr>
        <sz val="7.5"/>
        <rFont val="Arial Narrow"/>
        <family val="2"/>
      </rPr>
      <t>)</t>
    </r>
  </si>
  <si>
    <r>
      <t>(</t>
    </r>
    <r>
      <rPr>
        <sz val="7.5"/>
        <rFont val="華康粗圓體"/>
        <family val="3"/>
      </rPr>
      <t>人</t>
    </r>
    <r>
      <rPr>
        <sz val="7.5"/>
        <rFont val="Arial Narrow"/>
        <family val="2"/>
      </rPr>
      <t>)</t>
    </r>
  </si>
  <si>
    <t>合　計</t>
  </si>
  <si>
    <t>政　府
補助款</t>
  </si>
  <si>
    <t>社　區
自籌款</t>
  </si>
  <si>
    <r>
      <t>社區活動中心</t>
    </r>
    <r>
      <rPr>
        <sz val="7.5"/>
        <rFont val="Arial Narrow"/>
        <family val="2"/>
      </rPr>
      <t>(</t>
    </r>
    <r>
      <rPr>
        <sz val="7.5"/>
        <rFont val="華康粗圓體"/>
        <family val="3"/>
      </rPr>
      <t>幢</t>
    </r>
    <r>
      <rPr>
        <sz val="7.5"/>
        <rFont val="Arial Narrow"/>
        <family val="2"/>
      </rPr>
      <t>)</t>
    </r>
  </si>
  <si>
    <t>辦理專業訓練</t>
  </si>
  <si>
    <t>辦理社區觀摩</t>
  </si>
  <si>
    <t>社區長壽
俱樂部</t>
  </si>
  <si>
    <t>社區
媽媽教室　</t>
  </si>
  <si>
    <t>社區守望
相助隊
之設置</t>
  </si>
  <si>
    <t>社區
志願團
服務團隊　</t>
  </si>
  <si>
    <t>社區
圖書室　　</t>
  </si>
  <si>
    <t>社區民俗班藝文康樂班隊</t>
  </si>
  <si>
    <t>社區報導
或通訊</t>
  </si>
  <si>
    <t>End  of  Year</t>
  </si>
  <si>
    <t>No. of Community Development Association</t>
  </si>
  <si>
    <t>No. of Household of Communities</t>
  </si>
  <si>
    <t>Persons of Communities</t>
  </si>
  <si>
    <t>Persons of Participation Community Development Assoc.</t>
  </si>
  <si>
    <t>Fund of Productive Construction</t>
  </si>
  <si>
    <t>Total</t>
  </si>
  <si>
    <r>
      <t xml:space="preserve">原　建
</t>
    </r>
    <r>
      <rPr>
        <sz val="7.5"/>
        <rFont val="Arial Narrow"/>
        <family val="2"/>
      </rPr>
      <t>(</t>
    </r>
    <r>
      <rPr>
        <sz val="7.5"/>
        <rFont val="華康粗圓體"/>
        <family val="3"/>
      </rPr>
      <t>未作修
擴建</t>
    </r>
    <r>
      <rPr>
        <sz val="7.5"/>
        <rFont val="Arial Narrow"/>
        <family val="2"/>
      </rPr>
      <t>)</t>
    </r>
  </si>
  <si>
    <t>新建</t>
  </si>
  <si>
    <t>修擴建</t>
  </si>
  <si>
    <r>
      <t>(</t>
    </r>
    <r>
      <rPr>
        <sz val="7.5"/>
        <rFont val="華康粗圓體"/>
        <family val="3"/>
      </rPr>
      <t>人次</t>
    </r>
    <r>
      <rPr>
        <sz val="7.5"/>
        <rFont val="Arial Narrow"/>
        <family val="2"/>
      </rPr>
      <t>)</t>
    </r>
  </si>
  <si>
    <r>
      <t>(</t>
    </r>
    <r>
      <rPr>
        <sz val="7.5"/>
        <rFont val="華康粗圓體"/>
        <family val="3"/>
      </rPr>
      <t>處</t>
    </r>
    <r>
      <rPr>
        <sz val="7.5"/>
        <rFont val="Arial Narrow"/>
        <family val="2"/>
      </rPr>
      <t>)</t>
    </r>
  </si>
  <si>
    <r>
      <t>(</t>
    </r>
    <r>
      <rPr>
        <sz val="7.5"/>
        <rFont val="華康粗圓體"/>
        <family val="3"/>
      </rPr>
      <t>班</t>
    </r>
    <r>
      <rPr>
        <sz val="7.5"/>
        <rFont val="Arial Narrow"/>
        <family val="2"/>
      </rPr>
      <t>)</t>
    </r>
  </si>
  <si>
    <t>（隊）</t>
  </si>
  <si>
    <t>（處）</t>
  </si>
  <si>
    <r>
      <t>(</t>
    </r>
    <r>
      <rPr>
        <sz val="7.5"/>
        <rFont val="華康粗圓體"/>
        <family val="3"/>
      </rPr>
      <t>隊</t>
    </r>
    <r>
      <rPr>
        <sz val="7.5"/>
        <rFont val="Arial Narrow"/>
        <family val="2"/>
      </rPr>
      <t>)</t>
    </r>
  </si>
  <si>
    <r>
      <t>(</t>
    </r>
    <r>
      <rPr>
        <sz val="7.5"/>
        <rFont val="華康粗圓體"/>
        <family val="3"/>
      </rPr>
      <t>期</t>
    </r>
    <r>
      <rPr>
        <sz val="7.5"/>
        <rFont val="Arial Narrow"/>
        <family val="2"/>
      </rPr>
      <t>)</t>
    </r>
  </si>
  <si>
    <t>Original Construction</t>
  </si>
  <si>
    <t>Newly Construction</t>
  </si>
  <si>
    <r>
      <t xml:space="preserve">Repairable </t>
    </r>
    <r>
      <rPr>
        <sz val="6"/>
        <rFont val="Arial Narrow"/>
        <family val="2"/>
      </rPr>
      <t>Construction</t>
    </r>
  </si>
  <si>
    <t>Topic Training (Times of Persons)</t>
  </si>
  <si>
    <t>Community Exposition (Times of Persons)</t>
  </si>
  <si>
    <t>Long Life Club   (Place)</t>
  </si>
  <si>
    <t>Mother Classes (Class)</t>
  </si>
  <si>
    <t xml:space="preserve">Volunteer Service Team (Team) </t>
  </si>
  <si>
    <t>Community Library (Place)</t>
  </si>
  <si>
    <t>Activities for Social Reform (team)</t>
  </si>
  <si>
    <t>Community Communication (Times)</t>
  </si>
  <si>
    <r>
      <t>民國</t>
    </r>
    <r>
      <rPr>
        <sz val="7.5"/>
        <rFont val="Arial Narrow"/>
        <family val="2"/>
      </rPr>
      <t>91</t>
    </r>
    <r>
      <rPr>
        <sz val="7.5"/>
        <rFont val="華康粗圓體"/>
        <family val="3"/>
      </rPr>
      <t>年度</t>
    </r>
    <r>
      <rPr>
        <sz val="7.5"/>
        <rFont val="Arial Narrow"/>
        <family val="2"/>
      </rPr>
      <t xml:space="preserve"> 2002</t>
    </r>
  </si>
  <si>
    <r>
      <t>民國</t>
    </r>
    <r>
      <rPr>
        <sz val="7.5"/>
        <rFont val="Arial Narrow"/>
        <family val="2"/>
      </rPr>
      <t>92</t>
    </r>
    <r>
      <rPr>
        <sz val="7.5"/>
        <rFont val="華康粗圓體"/>
        <family val="3"/>
      </rPr>
      <t>年度</t>
    </r>
    <r>
      <rPr>
        <sz val="7.5"/>
        <rFont val="Arial Narrow"/>
        <family val="2"/>
      </rPr>
      <t xml:space="preserve"> 2003</t>
    </r>
  </si>
  <si>
    <r>
      <t>民國</t>
    </r>
    <r>
      <rPr>
        <sz val="7.5"/>
        <rFont val="Arial Narrow"/>
        <family val="2"/>
      </rPr>
      <t xml:space="preserve">93 </t>
    </r>
    <r>
      <rPr>
        <sz val="7.5"/>
        <rFont val="華康粗圓體"/>
        <family val="3"/>
      </rPr>
      <t>年度</t>
    </r>
    <r>
      <rPr>
        <sz val="7.5"/>
        <rFont val="Arial Narrow"/>
        <family val="2"/>
      </rPr>
      <t xml:space="preserve"> 2004</t>
    </r>
  </si>
  <si>
    <r>
      <t>民國</t>
    </r>
    <r>
      <rPr>
        <sz val="7.5"/>
        <rFont val="Arial Narrow"/>
        <family val="2"/>
      </rPr>
      <t xml:space="preserve">94 </t>
    </r>
    <r>
      <rPr>
        <sz val="7.5"/>
        <rFont val="華康粗圓體"/>
        <family val="3"/>
      </rPr>
      <t>年度</t>
    </r>
    <r>
      <rPr>
        <sz val="7.5"/>
        <rFont val="Arial Narrow"/>
        <family val="2"/>
      </rPr>
      <t xml:space="preserve"> 2005</t>
    </r>
  </si>
  <si>
    <r>
      <t>民國</t>
    </r>
    <r>
      <rPr>
        <sz val="7.5"/>
        <rFont val="Arial Narrow"/>
        <family val="2"/>
      </rPr>
      <t xml:space="preserve">95 </t>
    </r>
    <r>
      <rPr>
        <sz val="7.5"/>
        <rFont val="華康粗圓體"/>
        <family val="3"/>
      </rPr>
      <t>年度</t>
    </r>
    <r>
      <rPr>
        <sz val="7.5"/>
        <rFont val="Arial Narrow"/>
        <family val="2"/>
      </rPr>
      <t xml:space="preserve"> 2006</t>
    </r>
  </si>
  <si>
    <r>
      <t>民國</t>
    </r>
    <r>
      <rPr>
        <sz val="7.5"/>
        <rFont val="Arial Narrow"/>
        <family val="2"/>
      </rPr>
      <t xml:space="preserve">96 </t>
    </r>
    <r>
      <rPr>
        <sz val="7.5"/>
        <rFont val="華康粗圓體"/>
        <family val="3"/>
      </rPr>
      <t>年度</t>
    </r>
    <r>
      <rPr>
        <sz val="7.5"/>
        <rFont val="Arial Narrow"/>
        <family val="2"/>
      </rPr>
      <t xml:space="preserve"> 2007</t>
    </r>
  </si>
  <si>
    <r>
      <t>民國</t>
    </r>
    <r>
      <rPr>
        <sz val="7.5"/>
        <rFont val="Arial Narrow"/>
        <family val="2"/>
      </rPr>
      <t xml:space="preserve">97 </t>
    </r>
    <r>
      <rPr>
        <sz val="7.5"/>
        <rFont val="華康粗圓體"/>
        <family val="3"/>
      </rPr>
      <t>年度</t>
    </r>
    <r>
      <rPr>
        <sz val="7.5"/>
        <rFont val="Arial Narrow"/>
        <family val="2"/>
      </rPr>
      <t xml:space="preserve"> 2008</t>
    </r>
  </si>
  <si>
    <r>
      <t>民國</t>
    </r>
    <r>
      <rPr>
        <sz val="7.5"/>
        <rFont val="Arial Narrow"/>
        <family val="2"/>
      </rPr>
      <t xml:space="preserve">98 </t>
    </r>
    <r>
      <rPr>
        <sz val="7.5"/>
        <rFont val="華康粗圓體"/>
        <family val="3"/>
      </rPr>
      <t>年度</t>
    </r>
    <r>
      <rPr>
        <sz val="7.5"/>
        <rFont val="Arial Narrow"/>
        <family val="2"/>
      </rPr>
      <t xml:space="preserve"> 2009</t>
    </r>
  </si>
  <si>
    <r>
      <t>民國</t>
    </r>
    <r>
      <rPr>
        <sz val="7.5"/>
        <rFont val="Arial Narrow"/>
        <family val="2"/>
      </rPr>
      <t xml:space="preserve">99 </t>
    </r>
    <r>
      <rPr>
        <sz val="7.5"/>
        <rFont val="華康粗圓體"/>
        <family val="3"/>
      </rPr>
      <t>年度</t>
    </r>
    <r>
      <rPr>
        <sz val="7.5"/>
        <rFont val="Arial Narrow"/>
        <family val="2"/>
      </rPr>
      <t xml:space="preserve"> 2010</t>
    </r>
  </si>
  <si>
    <r>
      <t>民國</t>
    </r>
    <r>
      <rPr>
        <sz val="7.5"/>
        <rFont val="Arial Narrow"/>
        <family val="2"/>
      </rPr>
      <t>100</t>
    </r>
    <r>
      <rPr>
        <sz val="7.5"/>
        <rFont val="華康粗圓體"/>
        <family val="3"/>
      </rPr>
      <t>年度</t>
    </r>
    <r>
      <rPr>
        <sz val="7.5"/>
        <rFont val="Arial Narrow"/>
        <family val="2"/>
      </rPr>
      <t xml:space="preserve"> 2011</t>
    </r>
  </si>
  <si>
    <r>
      <t>　桃園市</t>
    </r>
    <r>
      <rPr>
        <sz val="7.5"/>
        <rFont val="Arial Narrow"/>
        <family val="2"/>
      </rPr>
      <t xml:space="preserve"> Taoyuan City</t>
    </r>
  </si>
  <si>
    <r>
      <t>　中壢市</t>
    </r>
    <r>
      <rPr>
        <sz val="7.5"/>
        <rFont val="Arial Narrow"/>
        <family val="2"/>
      </rPr>
      <t xml:space="preserve"> Jhongli City</t>
    </r>
  </si>
  <si>
    <r>
      <t>　平鎮市</t>
    </r>
    <r>
      <rPr>
        <sz val="7.5"/>
        <rFont val="Arial Narrow"/>
        <family val="2"/>
      </rPr>
      <t xml:space="preserve"> Pingjhen City</t>
    </r>
  </si>
  <si>
    <r>
      <t>　八德市</t>
    </r>
    <r>
      <rPr>
        <sz val="7.5"/>
        <rFont val="Arial Narrow"/>
        <family val="2"/>
      </rPr>
      <t xml:space="preserve"> Bade City</t>
    </r>
  </si>
  <si>
    <r>
      <t>　楊梅市</t>
    </r>
    <r>
      <rPr>
        <sz val="7.5"/>
        <rFont val="Arial Narrow"/>
        <family val="2"/>
      </rPr>
      <t xml:space="preserve"> Yangmei City</t>
    </r>
  </si>
  <si>
    <r>
      <t>　大溪鎮</t>
    </r>
    <r>
      <rPr>
        <sz val="7.5"/>
        <rFont val="Arial Narrow"/>
        <family val="2"/>
      </rPr>
      <t xml:space="preserve"> Dasi Township</t>
    </r>
  </si>
  <si>
    <r>
      <t>　蘆竹鄉</t>
    </r>
    <r>
      <rPr>
        <sz val="7.5"/>
        <rFont val="Arial Narrow"/>
        <family val="2"/>
      </rPr>
      <t xml:space="preserve"> Lujhu Township</t>
    </r>
  </si>
  <si>
    <r>
      <t>　大園鄉</t>
    </r>
    <r>
      <rPr>
        <sz val="7.5"/>
        <rFont val="Arial Narrow"/>
        <family val="2"/>
      </rPr>
      <t xml:space="preserve"> Dayuan Township</t>
    </r>
  </si>
  <si>
    <r>
      <t>　龜山鄉</t>
    </r>
    <r>
      <rPr>
        <sz val="7.5"/>
        <rFont val="Arial Narrow"/>
        <family val="2"/>
      </rPr>
      <t xml:space="preserve"> Gueishan Township</t>
    </r>
  </si>
  <si>
    <r>
      <t>　龍潭鄉</t>
    </r>
    <r>
      <rPr>
        <sz val="7.5"/>
        <rFont val="Arial Narrow"/>
        <family val="2"/>
      </rPr>
      <t xml:space="preserve"> Longtan Township</t>
    </r>
  </si>
  <si>
    <r>
      <t>　新屋鄉</t>
    </r>
    <r>
      <rPr>
        <sz val="7.5"/>
        <rFont val="Arial Narrow"/>
        <family val="2"/>
      </rPr>
      <t xml:space="preserve"> Sinwu Township</t>
    </r>
  </si>
  <si>
    <r>
      <t>　觀音鄉</t>
    </r>
    <r>
      <rPr>
        <sz val="7.5"/>
        <rFont val="Arial Narrow"/>
        <family val="2"/>
      </rPr>
      <t xml:space="preserve"> Guanyin Township</t>
    </r>
  </si>
  <si>
    <r>
      <t>　復興鄉</t>
    </r>
    <r>
      <rPr>
        <sz val="7.5"/>
        <rFont val="Arial Narrow"/>
        <family val="2"/>
      </rPr>
      <t xml:space="preserve"> Fusing Township</t>
    </r>
  </si>
  <si>
    <r>
      <t>資料來源：本府社會局</t>
    </r>
    <r>
      <rPr>
        <sz val="7.5"/>
        <rFont val="Arial Narrow"/>
        <family val="2"/>
      </rPr>
      <t xml:space="preserve"> 1840-01-01-2</t>
    </r>
    <r>
      <rPr>
        <sz val="7.5"/>
        <rFont val="華康中黑體"/>
        <family val="3"/>
      </rPr>
      <t>。</t>
    </r>
  </si>
  <si>
    <t>Source : Statistical reports by Dept. of Social Welfare of the County (1840-01-01-2).</t>
  </si>
  <si>
    <r>
      <t>表</t>
    </r>
    <r>
      <rPr>
        <sz val="12"/>
        <rFont val="Arial"/>
        <family val="2"/>
      </rPr>
      <t>11-5</t>
    </r>
    <r>
      <rPr>
        <sz val="12"/>
        <rFont val="華康粗圓體"/>
        <family val="3"/>
      </rPr>
      <t>、推行社區發展工作成果</t>
    </r>
  </si>
  <si>
    <r>
      <t>11-5</t>
    </r>
    <r>
      <rPr>
        <sz val="12"/>
        <rFont val="華康粗圓體"/>
        <family val="3"/>
      </rPr>
      <t>、</t>
    </r>
    <r>
      <rPr>
        <sz val="12"/>
        <rFont val="Arial"/>
        <family val="2"/>
      </rPr>
      <t>Result of Development for Promotion Community of Hsiens and Municipalities</t>
    </r>
  </si>
  <si>
    <t>Source : Statistical reports by Dept. of Social Welfare of the County (1821-05-03-2).</t>
  </si>
  <si>
    <r>
      <t xml:space="preserve">年　底　別
</t>
    </r>
    <r>
      <rPr>
        <sz val="9"/>
        <rFont val="Arial Narrow"/>
        <family val="2"/>
      </rPr>
      <t>End of Year</t>
    </r>
  </si>
  <si>
    <r>
      <t xml:space="preserve">總　　　　　　　計
</t>
    </r>
    <r>
      <rPr>
        <sz val="9"/>
        <rFont val="Arial Narrow"/>
        <family val="2"/>
      </rPr>
      <t>Grand  Total</t>
    </r>
  </si>
  <si>
    <r>
      <t xml:space="preserve">第　一　款
</t>
    </r>
    <r>
      <rPr>
        <sz val="9"/>
        <rFont val="Arial Narrow"/>
        <family val="2"/>
      </rPr>
      <t>Level 1</t>
    </r>
  </si>
  <si>
    <r>
      <t xml:space="preserve">第　二　款
</t>
    </r>
    <r>
      <rPr>
        <sz val="9"/>
        <rFont val="Arial Narrow"/>
        <family val="2"/>
      </rPr>
      <t>Level 2</t>
    </r>
  </si>
  <si>
    <r>
      <t xml:space="preserve">第　三　款
</t>
    </r>
    <r>
      <rPr>
        <sz val="9"/>
        <rFont val="Arial Narrow"/>
        <family val="2"/>
      </rPr>
      <t>Level 3</t>
    </r>
  </si>
  <si>
    <r>
      <t xml:space="preserve">戶數
</t>
    </r>
    <r>
      <rPr>
        <sz val="9"/>
        <rFont val="Arial Narrow"/>
        <family val="2"/>
      </rPr>
      <t>(</t>
    </r>
    <r>
      <rPr>
        <sz val="9"/>
        <rFont val="華康粗圓體"/>
        <family val="3"/>
      </rPr>
      <t>戶</t>
    </r>
    <r>
      <rPr>
        <sz val="9"/>
        <rFont val="Arial Narrow"/>
        <family val="2"/>
      </rPr>
      <t>)</t>
    </r>
  </si>
  <si>
    <r>
      <t xml:space="preserve">占總戶
數比率
</t>
    </r>
    <r>
      <rPr>
        <sz val="9"/>
        <rFont val="Arial Narrow"/>
        <family val="2"/>
      </rPr>
      <t>(</t>
    </r>
    <r>
      <rPr>
        <sz val="9"/>
        <rFont val="華康粗圓體"/>
        <family val="3"/>
      </rPr>
      <t>％</t>
    </r>
    <r>
      <rPr>
        <sz val="9"/>
        <rFont val="Arial Narrow"/>
        <family val="2"/>
      </rPr>
      <t>)</t>
    </r>
  </si>
  <si>
    <r>
      <t xml:space="preserve">人數
</t>
    </r>
    <r>
      <rPr>
        <sz val="9"/>
        <rFont val="Arial Narrow"/>
        <family val="2"/>
      </rPr>
      <t>(</t>
    </r>
    <r>
      <rPr>
        <sz val="9"/>
        <rFont val="華康粗圓體"/>
        <family val="3"/>
      </rPr>
      <t>人</t>
    </r>
    <r>
      <rPr>
        <sz val="9"/>
        <rFont val="Arial Narrow"/>
        <family val="2"/>
      </rPr>
      <t>)</t>
    </r>
  </si>
  <si>
    <r>
      <t xml:space="preserve">占總人
口比率
</t>
    </r>
    <r>
      <rPr>
        <sz val="9"/>
        <rFont val="Arial Narrow"/>
        <family val="2"/>
      </rPr>
      <t>(</t>
    </r>
    <r>
      <rPr>
        <sz val="9"/>
        <rFont val="華康粗圓體"/>
        <family val="3"/>
      </rPr>
      <t>％</t>
    </r>
    <r>
      <rPr>
        <sz val="9"/>
        <rFont val="Arial Narrow"/>
        <family val="2"/>
      </rPr>
      <t>)</t>
    </r>
  </si>
  <si>
    <t xml:space="preserve">No. of  Households
</t>
  </si>
  <si>
    <t>Percentage of All County Households</t>
  </si>
  <si>
    <t xml:space="preserve">No. of  Persons
</t>
  </si>
  <si>
    <r>
      <t>民國</t>
    </r>
    <r>
      <rPr>
        <sz val="9"/>
        <rFont val="Arial Narrow"/>
        <family val="2"/>
      </rPr>
      <t>91</t>
    </r>
    <r>
      <rPr>
        <sz val="9"/>
        <rFont val="華康粗圓體"/>
        <family val="3"/>
      </rPr>
      <t xml:space="preserve">年底
</t>
    </r>
    <r>
      <rPr>
        <sz val="9"/>
        <rFont val="Arial Narrow"/>
        <family val="2"/>
      </rPr>
      <t>End of 2002</t>
    </r>
  </si>
  <si>
    <r>
      <t>民國</t>
    </r>
    <r>
      <rPr>
        <sz val="9"/>
        <rFont val="Arial Narrow"/>
        <family val="2"/>
      </rPr>
      <t>92</t>
    </r>
    <r>
      <rPr>
        <sz val="9"/>
        <rFont val="華康粗圓體"/>
        <family val="3"/>
      </rPr>
      <t xml:space="preserve">年底
</t>
    </r>
    <r>
      <rPr>
        <sz val="9"/>
        <rFont val="Arial Narrow"/>
        <family val="2"/>
      </rPr>
      <t>End of 2003</t>
    </r>
  </si>
  <si>
    <r>
      <t>民國</t>
    </r>
    <r>
      <rPr>
        <sz val="9"/>
        <rFont val="Arial Narrow"/>
        <family val="2"/>
      </rPr>
      <t>93</t>
    </r>
    <r>
      <rPr>
        <sz val="9"/>
        <rFont val="華康粗圓體"/>
        <family val="3"/>
      </rPr>
      <t xml:space="preserve">年底
</t>
    </r>
    <r>
      <rPr>
        <sz val="9"/>
        <rFont val="Arial Narrow"/>
        <family val="2"/>
      </rPr>
      <t>End of 2004</t>
    </r>
  </si>
  <si>
    <r>
      <t>民國</t>
    </r>
    <r>
      <rPr>
        <sz val="9"/>
        <rFont val="Arial Narrow"/>
        <family val="2"/>
      </rPr>
      <t>94</t>
    </r>
    <r>
      <rPr>
        <sz val="9"/>
        <rFont val="華康粗圓體"/>
        <family val="3"/>
      </rPr>
      <t xml:space="preserve">年底
</t>
    </r>
    <r>
      <rPr>
        <sz val="9"/>
        <rFont val="Arial Narrow"/>
        <family val="2"/>
      </rPr>
      <t>End of 2005</t>
    </r>
  </si>
  <si>
    <r>
      <t>民國</t>
    </r>
    <r>
      <rPr>
        <sz val="9"/>
        <rFont val="Arial Narrow"/>
        <family val="2"/>
      </rPr>
      <t>96</t>
    </r>
    <r>
      <rPr>
        <sz val="9"/>
        <rFont val="華康粗圓體"/>
        <family val="3"/>
      </rPr>
      <t xml:space="preserve">年底
</t>
    </r>
    <r>
      <rPr>
        <sz val="9"/>
        <rFont val="Arial Narrow"/>
        <family val="2"/>
      </rPr>
      <t>End of 2007</t>
    </r>
  </si>
  <si>
    <r>
      <t>民國</t>
    </r>
    <r>
      <rPr>
        <sz val="9"/>
        <rFont val="Arial Narrow"/>
        <family val="2"/>
      </rPr>
      <t>97</t>
    </r>
    <r>
      <rPr>
        <sz val="9"/>
        <rFont val="華康粗圓體"/>
        <family val="3"/>
      </rPr>
      <t xml:space="preserve">年底
</t>
    </r>
    <r>
      <rPr>
        <sz val="9"/>
        <rFont val="Arial Narrow"/>
        <family val="2"/>
      </rPr>
      <t>End of 2008</t>
    </r>
  </si>
  <si>
    <r>
      <t>民國</t>
    </r>
    <r>
      <rPr>
        <sz val="9"/>
        <rFont val="Arial Narrow"/>
        <family val="2"/>
      </rPr>
      <t>98</t>
    </r>
    <r>
      <rPr>
        <sz val="9"/>
        <rFont val="華康粗圓體"/>
        <family val="3"/>
      </rPr>
      <t xml:space="preserve">年底
</t>
    </r>
    <r>
      <rPr>
        <sz val="9"/>
        <rFont val="Arial Narrow"/>
        <family val="2"/>
      </rPr>
      <t>End of 2009</t>
    </r>
  </si>
  <si>
    <r>
      <t>民國</t>
    </r>
    <r>
      <rPr>
        <sz val="9"/>
        <rFont val="Arial Narrow"/>
        <family val="2"/>
      </rPr>
      <t>99</t>
    </r>
    <r>
      <rPr>
        <sz val="9"/>
        <rFont val="華康粗圓體"/>
        <family val="3"/>
      </rPr>
      <t xml:space="preserve">年底
</t>
    </r>
    <r>
      <rPr>
        <sz val="9"/>
        <rFont val="Arial Narrow"/>
        <family val="2"/>
      </rPr>
      <t>End of 2010</t>
    </r>
  </si>
  <si>
    <r>
      <t>表</t>
    </r>
    <r>
      <rPr>
        <sz val="12"/>
        <rFont val="Arial"/>
        <family val="2"/>
      </rPr>
      <t>11-6</t>
    </r>
    <r>
      <rPr>
        <sz val="12"/>
        <rFont val="華康粗圓體"/>
        <family val="3"/>
      </rPr>
      <t>、低收入戶人口</t>
    </r>
    <r>
      <rPr>
        <sz val="12"/>
        <rFont val="Arial"/>
        <family val="2"/>
      </rPr>
      <t xml:space="preserve"> 
11-6</t>
    </r>
    <r>
      <rPr>
        <sz val="12"/>
        <rFont val="華康粗圓體"/>
        <family val="3"/>
      </rPr>
      <t>、</t>
    </r>
    <r>
      <rPr>
        <sz val="12"/>
        <rFont val="Arial"/>
        <family val="2"/>
      </rPr>
      <t xml:space="preserve">Population of Low Income Household </t>
    </r>
  </si>
  <si>
    <r>
      <t>資料來源：本府社會局</t>
    </r>
    <r>
      <rPr>
        <sz val="8.5"/>
        <rFont val="Arial Narrow"/>
        <family val="2"/>
      </rPr>
      <t>1821-05-03-2</t>
    </r>
    <r>
      <rPr>
        <sz val="8.5"/>
        <rFont val="華康中黑體"/>
        <family val="3"/>
      </rPr>
      <t>。</t>
    </r>
  </si>
  <si>
    <r>
      <t>說明：</t>
    </r>
    <r>
      <rPr>
        <sz val="8.5"/>
        <rFont val="Arial Narrow"/>
        <family val="2"/>
      </rPr>
      <t>1.</t>
    </r>
    <r>
      <rPr>
        <sz val="8.5"/>
        <rFont val="華康中黑體"/>
        <family val="3"/>
      </rPr>
      <t>第一款係指全家人口均無工作能力，且無收入及財產。</t>
    </r>
  </si>
  <si>
    <r>
      <t>　　　</t>
    </r>
    <r>
      <rPr>
        <sz val="8.5"/>
        <rFont val="Arial Narrow"/>
        <family val="2"/>
      </rPr>
      <t>2.</t>
    </r>
    <r>
      <rPr>
        <sz val="8.5"/>
        <rFont val="華康中黑體"/>
        <family val="3"/>
      </rPr>
      <t>第二款係指全家人口有工作能力者在總人口數三分之一以下，且家庭總收入平均分配全家人口，</t>
    </r>
  </si>
  <si>
    <r>
      <t>　　　</t>
    </r>
    <r>
      <rPr>
        <sz val="8.5"/>
        <rFont val="Arial Narrow"/>
        <family val="2"/>
      </rPr>
      <t>3.</t>
    </r>
    <r>
      <rPr>
        <sz val="8.5"/>
        <rFont val="華康中黑體"/>
        <family val="3"/>
      </rPr>
      <t>第三款係指家庭總收入平均分配全家人口，每人每月逾最低生活費三分之二，且在最低生活費以下。</t>
    </r>
  </si>
  <si>
    <r>
      <t>　　　</t>
    </r>
    <r>
      <rPr>
        <sz val="8.5"/>
        <rFont val="Arial Narrow"/>
        <family val="2"/>
      </rPr>
      <t xml:space="preserve">   </t>
    </r>
    <r>
      <rPr>
        <sz val="8.5"/>
        <rFont val="華康中黑體"/>
        <family val="3"/>
      </rPr>
      <t>每人每月在最低生活費三分之二以下。</t>
    </r>
  </si>
  <si>
    <t>Percentage of All County Persons (%)</t>
  </si>
  <si>
    <t>Amount of Capital Stock (N.T.$)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</si>
</sst>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quot;－&quot;"/>
    <numFmt numFmtId="178" formatCode="_-* #,##0_-;\-* #,##0_-;_-* &quot;-&quot;??_-;_-@_-"/>
    <numFmt numFmtId="179" formatCode="#,##0.00;[Red]#,##0.00"/>
    <numFmt numFmtId="180" formatCode="#,##0_);\(#,##0\)"/>
    <numFmt numFmtId="181" formatCode="0.00;[Red]0.00"/>
    <numFmt numFmtId="182" formatCode="###,###"/>
    <numFmt numFmtId="183" formatCode="##,##0"/>
    <numFmt numFmtId="184" formatCode="##,##0;\-##,##0;&quot;    －&quot;"/>
    <numFmt numFmtId="185" formatCode="##,###,##0"/>
    <numFmt numFmtId="186" formatCode="##,###,##0;\-##,###,##0;&quot;        －&quot;"/>
    <numFmt numFmtId="187" formatCode="#,###,##0"/>
    <numFmt numFmtId="188" formatCode="#,###,##0;\-#,###,##0;&quot;       －&quot;"/>
    <numFmt numFmtId="189" formatCode="##,###,###,##0"/>
    <numFmt numFmtId="190" formatCode="##,###,###,##0;\-##,###,###,##0;&quot;            －&quot;"/>
    <numFmt numFmtId="191" formatCode="_(* #,##0_);_(* \(#,##0\);_(* &quot;-&quot;_);_(@_)"/>
  </numFmts>
  <fonts count="56">
    <font>
      <sz val="12"/>
      <name val="新細明體"/>
      <family val="1"/>
    </font>
    <font>
      <sz val="12"/>
      <color indexed="8"/>
      <name val="新細明體"/>
      <family val="1"/>
    </font>
    <font>
      <sz val="10"/>
      <name val="Times New Roman"/>
      <family val="1"/>
    </font>
    <font>
      <b/>
      <sz val="12"/>
      <name val="Times"/>
      <family val="1"/>
    </font>
    <font>
      <sz val="9"/>
      <name val="華康中黑體"/>
      <family val="3"/>
    </font>
    <font>
      <sz val="9"/>
      <name val="新細明體"/>
      <family val="1"/>
    </font>
    <font>
      <sz val="9"/>
      <name val="細明體"/>
      <family val="3"/>
    </font>
    <font>
      <sz val="9"/>
      <name val="Arial Narrow"/>
      <family val="2"/>
    </font>
    <font>
      <sz val="12"/>
      <name val="Arial"/>
      <family val="2"/>
    </font>
    <font>
      <sz val="12"/>
      <name val="華康粗圓體"/>
      <family val="3"/>
    </font>
    <font>
      <sz val="8"/>
      <name val="Arial Narrow"/>
      <family val="2"/>
    </font>
    <font>
      <sz val="8"/>
      <name val="華康中黑體"/>
      <family val="3"/>
    </font>
    <font>
      <sz val="8.5"/>
      <name val="Arial Narrow"/>
      <family val="2"/>
    </font>
    <font>
      <sz val="8.5"/>
      <name val="華康粗圓體"/>
      <family val="3"/>
    </font>
    <font>
      <sz val="7.5"/>
      <name val="Arial Narrow"/>
      <family val="2"/>
    </font>
    <font>
      <sz val="8"/>
      <name val="華康粗圓體"/>
      <family val="3"/>
    </font>
    <font>
      <sz val="8.5"/>
      <name val="華康中黑體"/>
      <family val="3"/>
    </font>
    <font>
      <sz val="9"/>
      <name val="華康粗圓體"/>
      <family val="3"/>
    </font>
    <font>
      <sz val="9"/>
      <name val="Times New Roman"/>
      <family val="1"/>
    </font>
    <font>
      <sz val="7"/>
      <name val="Arial Narrow"/>
      <family val="2"/>
    </font>
    <font>
      <sz val="8"/>
      <color indexed="8"/>
      <name val="Arial Narrow"/>
      <family val="2"/>
    </font>
    <font>
      <sz val="8"/>
      <color indexed="8"/>
      <name val="華康粗圓體"/>
      <family val="3"/>
    </font>
    <font>
      <sz val="9"/>
      <color indexed="8"/>
      <name val="Arial Narrow"/>
      <family val="2"/>
    </font>
    <font>
      <sz val="9"/>
      <color indexed="8"/>
      <name val="華康粗圓體"/>
      <family val="3"/>
    </font>
    <font>
      <sz val="12"/>
      <name val="Arial Narrow"/>
      <family val="2"/>
    </font>
    <font>
      <sz val="9.5"/>
      <name val="Arial Narrow"/>
      <family val="2"/>
    </font>
    <font>
      <b/>
      <sz val="10"/>
      <name val="Arial Narrow"/>
      <family val="2"/>
    </font>
    <font>
      <sz val="8.5"/>
      <color indexed="8"/>
      <name val="華康粗圓體"/>
      <family val="3"/>
    </font>
    <font>
      <sz val="8.5"/>
      <color indexed="8"/>
      <name val="Arial Narrow"/>
      <family val="2"/>
    </font>
    <font>
      <sz val="8.5"/>
      <color indexed="10"/>
      <name val="Arial Narrow"/>
      <family val="2"/>
    </font>
    <font>
      <sz val="7.5"/>
      <name val="華康粗圓體"/>
      <family val="3"/>
    </font>
    <font>
      <sz val="6"/>
      <name val="Arial Narrow"/>
      <family val="2"/>
    </font>
    <font>
      <sz val="7.5"/>
      <name val="華康中黑體"/>
      <family val="3"/>
    </font>
    <font>
      <sz val="12"/>
      <name val="Times New Roman"/>
      <family val="1"/>
    </font>
    <font>
      <sz val="18"/>
      <name val="新細明體"/>
      <family val="1"/>
    </font>
    <font>
      <sz val="8"/>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b/>
      <sz val="9"/>
      <name val="華康粗圓體"/>
      <family val="3"/>
    </font>
    <font>
      <b/>
      <sz val="9"/>
      <name val="Arial Narrow"/>
      <family val="2"/>
    </font>
    <font>
      <sz val="8"/>
      <color indexed="8"/>
      <name val="華康中黑體"/>
      <family val="3"/>
    </font>
    <font>
      <sz val="9"/>
      <color indexed="8"/>
      <name val="華康中黑體"/>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90">
    <border>
      <left/>
      <right/>
      <top/>
      <bottom/>
      <diagonal/>
    </border>
    <border>
      <left>
        <color indexed="63"/>
      </left>
      <right>
        <color indexed="63"/>
      </right>
      <top style="thin">
        <color indexed="62"/>
      </top>
      <bottom style="double">
        <color indexed="62"/>
      </bottom>
    </border>
    <border>
      <left/>
      <right style="thin"/>
      <top/>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style="thin"/>
      <right style="thin"/>
      <top/>
      <bottom style="medium"/>
    </border>
    <border>
      <left style="medium"/>
      <right style="thin"/>
      <top/>
      <bottom style="medium"/>
    </border>
    <border>
      <left style="thin"/>
      <right style="thin"/>
      <top style="thin"/>
      <bottom/>
    </border>
    <border>
      <left style="thin"/>
      <right/>
      <top style="thin"/>
      <bottom/>
    </border>
    <border>
      <left/>
      <right style="medium"/>
      <top/>
      <bottom style="medium"/>
    </border>
    <border>
      <left style="thin"/>
      <right/>
      <top/>
      <bottom style="medium"/>
    </border>
    <border>
      <left/>
      <right style="medium"/>
      <top/>
      <bottom/>
    </border>
    <border>
      <left/>
      <right style="medium"/>
      <top style="medium"/>
      <bottom/>
    </border>
    <border>
      <left style="thin"/>
      <right style="thin"/>
      <top/>
      <bottom/>
    </border>
    <border>
      <left/>
      <right style="thin"/>
      <top style="thin"/>
      <bottom/>
    </border>
    <border>
      <left/>
      <right style="thin"/>
      <top/>
      <bottom style="medium"/>
    </border>
    <border>
      <left/>
      <right/>
      <top style="medium"/>
      <bottom/>
    </border>
    <border>
      <left style="medium"/>
      <right/>
      <top/>
      <bottom/>
    </border>
    <border>
      <left style="thin"/>
      <right style="thin"/>
      <top style="medium"/>
      <bottom/>
    </border>
    <border>
      <left/>
      <right style="thin"/>
      <top style="medium"/>
      <bottom/>
    </border>
    <border>
      <left style="medium"/>
      <right/>
      <top style="medium"/>
      <bottom style="thin"/>
    </border>
    <border>
      <left/>
      <right/>
      <top style="medium"/>
      <bottom style="thin"/>
    </border>
    <border>
      <left style="medium"/>
      <right style="thin"/>
      <top style="thin"/>
      <bottom/>
    </border>
    <border>
      <left style="medium"/>
      <right style="thin"/>
      <top/>
      <bottom/>
    </border>
    <border>
      <left/>
      <right style="thin"/>
      <top style="thin"/>
      <bottom style="thin"/>
    </border>
    <border>
      <left/>
      <right/>
      <top style="thin"/>
      <bottom style="thin"/>
    </border>
    <border>
      <left style="medium"/>
      <right/>
      <top style="thin"/>
      <bottom/>
    </border>
    <border>
      <left style="medium"/>
      <right/>
      <top/>
      <bottom style="medium"/>
    </border>
    <border>
      <left style="thin"/>
      <right/>
      <top/>
      <bottom/>
    </border>
    <border>
      <left style="medium"/>
      <right/>
      <top style="medium"/>
      <bottom/>
    </border>
    <border>
      <left style="thin"/>
      <right/>
      <top style="medium"/>
      <bottom/>
    </border>
    <border>
      <left style="thin"/>
      <right>
        <color indexed="63"/>
      </right>
      <top style="medium"/>
      <bottom/>
    </border>
    <border>
      <left>
        <color indexed="63"/>
      </left>
      <right>
        <color indexed="63"/>
      </right>
      <top style="medium"/>
      <bottom/>
    </border>
    <border>
      <left>
        <color indexed="63"/>
      </left>
      <right style="thin"/>
      <top style="medium"/>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style="thin"/>
      <top/>
      <bottom style="medium"/>
    </border>
    <border>
      <left style="thin"/>
      <right style="thin"/>
      <top>
        <color indexed="63"/>
      </top>
      <bottom style="medium"/>
    </border>
    <border>
      <left/>
      <right>
        <color indexed="63"/>
      </right>
      <top style="medium"/>
      <bottom style="thin"/>
    </border>
    <border>
      <left/>
      <right>
        <color indexed="63"/>
      </right>
      <top style="medium"/>
      <bottom/>
    </border>
    <border>
      <left/>
      <right>
        <color indexed="63"/>
      </right>
      <top/>
      <bottom style="medium"/>
    </border>
    <border>
      <left>
        <color indexed="63"/>
      </left>
      <right/>
      <top style="medium"/>
      <bottom/>
    </border>
    <border>
      <left>
        <color indexed="63"/>
      </left>
      <right/>
      <top/>
      <bottom style="medium"/>
    </border>
    <border>
      <left>
        <color indexed="63"/>
      </left>
      <right/>
      <top style="thin"/>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border>
    <border>
      <left>
        <color indexed="63"/>
      </left>
      <right style="thin"/>
      <top/>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top/>
      <bottom style="thin"/>
    </border>
    <border>
      <left/>
      <right style="thin"/>
      <top/>
      <bottom style="thin"/>
    </border>
    <border>
      <left/>
      <right/>
      <top style="thin"/>
      <bottom/>
    </border>
    <border>
      <left style="medium"/>
      <right/>
      <top/>
      <bottom style="thin"/>
    </border>
    <border>
      <left/>
      <right/>
      <top/>
      <bottom style="thin"/>
    </border>
    <border>
      <left>
        <color indexed="63"/>
      </left>
      <right/>
      <top style="medium"/>
      <bottom style="thin"/>
    </border>
    <border>
      <left/>
      <right style="thin"/>
      <top style="medium"/>
      <bottom style="thin"/>
    </border>
    <border>
      <left style="thin"/>
      <right/>
      <top style="medium"/>
      <bottom style="thin"/>
    </border>
    <border>
      <left style="thin"/>
      <right style="thin"/>
      <top style="thin"/>
      <bottom>
        <color indexed="63"/>
      </bottom>
    </border>
    <border>
      <left style="thin"/>
      <right style="thin"/>
      <top>
        <color indexed="63"/>
      </top>
      <bottom>
        <color indexed="63"/>
      </bottom>
    </border>
    <border>
      <left style="medium"/>
      <right style="thin"/>
      <top style="medium"/>
      <bottom/>
    </border>
    <border>
      <left style="thin"/>
      <right/>
      <top style="thin"/>
      <bottom style="thin"/>
    </border>
    <border>
      <left>
        <color indexed="63"/>
      </left>
      <right/>
      <top/>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style="thin"/>
      <right/>
      <top>
        <color indexed="63"/>
      </top>
      <bottom/>
    </border>
    <border>
      <left style="thin"/>
      <right>
        <color indexed="63"/>
      </right>
      <top style="medium"/>
      <bottom>
        <color indexed="63"/>
      </bottom>
    </border>
    <border>
      <left>
        <color indexed="63"/>
      </left>
      <right style="thin"/>
      <top style="thin"/>
      <bottom>
        <color indexed="63"/>
      </bottom>
    </border>
    <border>
      <left>
        <color indexed="63"/>
      </left>
      <right>
        <color indexed="63"/>
      </right>
      <top style="thin"/>
      <bottom>
        <color indexed="63"/>
      </bottom>
    </border>
  </borders>
  <cellStyleXfs count="8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2" fillId="0" borderId="0" applyNumberFormat="0" applyFont="0" applyBorder="0" applyAlignment="0">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18" fillId="0" borderId="0">
      <alignment/>
      <protection/>
    </xf>
    <xf numFmtId="0" fontId="0" fillId="0" borderId="0">
      <alignment vertical="center"/>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vertical="center"/>
      <protection/>
    </xf>
    <xf numFmtId="43"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33" fillId="0" borderId="0" applyFont="0" applyFill="0" applyBorder="0" applyAlignment="0" applyProtection="0"/>
    <xf numFmtId="41" fontId="18" fillId="0" borderId="0" applyFont="0" applyFill="0" applyBorder="0" applyAlignment="0" applyProtection="0"/>
    <xf numFmtId="41" fontId="0" fillId="0" borderId="0" applyFont="0" applyFill="0" applyBorder="0" applyAlignment="0" applyProtection="0"/>
    <xf numFmtId="0" fontId="42" fillId="16" borderId="0" applyNumberFormat="0" applyBorder="0" applyAlignment="0" applyProtection="0"/>
    <xf numFmtId="0" fontId="50" fillId="0" borderId="1" applyNumberFormat="0" applyFill="0" applyAlignment="0" applyProtection="0"/>
    <xf numFmtId="0" fontId="40" fillId="4" borderId="0" applyNumberFormat="0" applyBorder="0" applyAlignment="0" applyProtection="0"/>
    <xf numFmtId="0" fontId="3" fillId="0" borderId="2">
      <alignment/>
      <protection/>
    </xf>
    <xf numFmtId="9" fontId="0" fillId="0" borderId="0" applyFont="0" applyFill="0" applyBorder="0" applyAlignment="0" applyProtection="0"/>
    <xf numFmtId="0" fontId="45"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0" fillId="18" borderId="5" applyNumberFormat="0" applyFont="0" applyAlignment="0" applyProtection="0"/>
    <xf numFmtId="0" fontId="49" fillId="0" borderId="0" applyNumberFormat="0" applyFill="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22"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3" fillId="7" borderId="3" applyNumberFormat="0" applyAlignment="0" applyProtection="0"/>
    <xf numFmtId="0" fontId="44" fillId="17" borderId="9" applyNumberFormat="0" applyAlignment="0" applyProtection="0"/>
    <xf numFmtId="0" fontId="47" fillId="23" borderId="10" applyNumberFormat="0" applyAlignment="0" applyProtection="0"/>
    <xf numFmtId="0" fontId="41" fillId="3" borderId="0" applyNumberFormat="0" applyBorder="0" applyAlignment="0" applyProtection="0"/>
    <xf numFmtId="0" fontId="48" fillId="0" borderId="0" applyNumberFormat="0" applyFill="0" applyBorder="0" applyAlignment="0" applyProtection="0"/>
  </cellStyleXfs>
  <cellXfs count="883">
    <xf numFmtId="0" fontId="0" fillId="0" borderId="0" xfId="0" applyAlignment="1">
      <alignment vertical="center"/>
    </xf>
    <xf numFmtId="0" fontId="4" fillId="0" borderId="0" xfId="46" applyFont="1" applyAlignment="1">
      <alignment horizontal="left" vertical="center"/>
      <protection/>
    </xf>
    <xf numFmtId="0" fontId="7" fillId="0" borderId="0" xfId="46" applyFont="1" applyAlignment="1">
      <alignment horizontal="left" vertical="center"/>
      <protection/>
    </xf>
    <xf numFmtId="0" fontId="7" fillId="0" borderId="0" xfId="46" applyFont="1" applyAlignment="1">
      <alignment horizontal="center" vertical="center"/>
      <protection/>
    </xf>
    <xf numFmtId="0" fontId="7" fillId="0" borderId="0" xfId="46" applyFont="1" applyAlignment="1">
      <alignment horizontal="right" vertical="center"/>
      <protection/>
    </xf>
    <xf numFmtId="0" fontId="8" fillId="0" borderId="0" xfId="46" applyFont="1" applyAlignment="1">
      <alignment horizontal="center" vertical="center"/>
      <protection/>
    </xf>
    <xf numFmtId="0" fontId="10" fillId="0" borderId="0" xfId="46" applyFont="1" applyAlignment="1">
      <alignment horizontal="center" vertical="center"/>
      <protection/>
    </xf>
    <xf numFmtId="0" fontId="10" fillId="0" borderId="0" xfId="46" applyFont="1" applyBorder="1" applyAlignment="1">
      <alignment horizontal="center" vertical="center"/>
      <protection/>
    </xf>
    <xf numFmtId="0" fontId="15" fillId="0" borderId="2" xfId="46" applyFont="1" applyBorder="1" applyAlignment="1">
      <alignment horizontal="center" vertical="center"/>
      <protection/>
    </xf>
    <xf numFmtId="0" fontId="10" fillId="0" borderId="11" xfId="46" applyFont="1" applyBorder="1" applyAlignment="1">
      <alignment horizontal="center" vertical="center"/>
      <protection/>
    </xf>
    <xf numFmtId="0" fontId="10" fillId="0" borderId="12" xfId="46" applyFont="1" applyBorder="1" applyAlignment="1">
      <alignment horizontal="center" vertical="center" wrapText="1"/>
      <protection/>
    </xf>
    <xf numFmtId="0" fontId="10" fillId="0" borderId="0" xfId="46" applyFont="1" applyAlignment="1">
      <alignment horizontal="left" vertical="center"/>
      <protection/>
    </xf>
    <xf numFmtId="0" fontId="7" fillId="0" borderId="0" xfId="46" applyFont="1" applyAlignment="1">
      <alignment vertical="center"/>
      <protection/>
    </xf>
    <xf numFmtId="0" fontId="10" fillId="0" borderId="11" xfId="46" applyFont="1" applyBorder="1" applyAlignment="1">
      <alignment vertical="center"/>
      <protection/>
    </xf>
    <xf numFmtId="0" fontId="14" fillId="0" borderId="0" xfId="46" applyFont="1" applyAlignment="1">
      <alignment horizontal="left" vertical="center"/>
      <protection/>
    </xf>
    <xf numFmtId="0" fontId="14" fillId="0" borderId="0" xfId="46" applyFont="1" applyBorder="1" applyAlignment="1">
      <alignment horizontal="center" vertical="center"/>
      <protection/>
    </xf>
    <xf numFmtId="0" fontId="14" fillId="0" borderId="13" xfId="46" applyFont="1" applyBorder="1" applyAlignment="1">
      <alignment horizontal="center" vertical="center" wrapText="1"/>
      <protection/>
    </xf>
    <xf numFmtId="0" fontId="14" fillId="0" borderId="12" xfId="46" applyFont="1" applyBorder="1" applyAlignment="1">
      <alignment horizontal="center" vertical="center" wrapText="1"/>
      <protection/>
    </xf>
    <xf numFmtId="0" fontId="14" fillId="0" borderId="0" xfId="46" applyFont="1" applyAlignment="1">
      <alignment horizontal="center" vertical="center"/>
      <protection/>
    </xf>
    <xf numFmtId="0" fontId="7" fillId="0" borderId="11" xfId="46" applyFont="1" applyBorder="1" applyAlignment="1">
      <alignment horizontal="center" vertical="center"/>
      <protection/>
    </xf>
    <xf numFmtId="0" fontId="17" fillId="0" borderId="14" xfId="46" applyFont="1" applyBorder="1" applyAlignment="1">
      <alignment horizontal="center" vertical="center" wrapText="1"/>
      <protection/>
    </xf>
    <xf numFmtId="0" fontId="17" fillId="0" borderId="14" xfId="46" applyFont="1" applyBorder="1" applyAlignment="1">
      <alignment horizontal="center" vertical="center"/>
      <protection/>
    </xf>
    <xf numFmtId="0" fontId="17" fillId="0" borderId="15" xfId="46" applyFont="1" applyBorder="1" applyAlignment="1">
      <alignment horizontal="center" vertical="center"/>
      <protection/>
    </xf>
    <xf numFmtId="0" fontId="7" fillId="0" borderId="16" xfId="46" applyFont="1" applyBorder="1" applyAlignment="1">
      <alignment horizontal="center" vertical="center" wrapText="1"/>
      <protection/>
    </xf>
    <xf numFmtId="0" fontId="14" fillId="0" borderId="17" xfId="46" applyFont="1" applyBorder="1" applyAlignment="1">
      <alignment horizontal="center" vertical="center" wrapText="1"/>
      <protection/>
    </xf>
    <xf numFmtId="0" fontId="17" fillId="0" borderId="18" xfId="46" applyFont="1" applyBorder="1" applyAlignment="1">
      <alignment horizontal="center" vertical="center" wrapText="1"/>
      <protection/>
    </xf>
    <xf numFmtId="0" fontId="7" fillId="0" borderId="0" xfId="46" applyFont="1" applyBorder="1" applyAlignment="1">
      <alignment horizontal="center" vertical="center"/>
      <protection/>
    </xf>
    <xf numFmtId="0" fontId="17" fillId="0" borderId="16" xfId="46" applyFont="1" applyBorder="1" applyAlignment="1">
      <alignment horizontal="center" vertical="center" wrapText="1"/>
      <protection/>
    </xf>
    <xf numFmtId="0" fontId="7" fillId="0" borderId="11" xfId="46" applyFont="1" applyBorder="1" applyAlignment="1">
      <alignment vertical="center"/>
      <protection/>
    </xf>
    <xf numFmtId="0" fontId="13" fillId="0" borderId="14" xfId="46" applyFont="1" applyBorder="1" applyAlignment="1">
      <alignment horizontal="center" vertical="center" wrapText="1"/>
      <protection/>
    </xf>
    <xf numFmtId="0" fontId="13" fillId="0" borderId="14" xfId="46" applyFont="1" applyBorder="1" applyAlignment="1">
      <alignment horizontal="center" vertical="center"/>
      <protection/>
    </xf>
    <xf numFmtId="0" fontId="17" fillId="0" borderId="19" xfId="46" applyFont="1" applyBorder="1" applyAlignment="1">
      <alignment horizontal="left" vertical="center" wrapText="1"/>
      <protection/>
    </xf>
    <xf numFmtId="176" fontId="7" fillId="0" borderId="0" xfId="46" applyNumberFormat="1" applyFont="1" applyBorder="1" applyAlignment="1">
      <alignment horizontal="right" vertical="center"/>
      <protection/>
    </xf>
    <xf numFmtId="0" fontId="11" fillId="0" borderId="11" xfId="46" applyFont="1" applyBorder="1" applyAlignment="1">
      <alignment horizontal="right" vertical="center"/>
      <protection/>
    </xf>
    <xf numFmtId="4" fontId="7" fillId="0" borderId="11" xfId="46" applyNumberFormat="1" applyFont="1" applyBorder="1" applyAlignment="1">
      <alignment horizontal="right" vertical="center"/>
      <protection/>
    </xf>
    <xf numFmtId="0" fontId="10" fillId="0" borderId="0" xfId="46" applyFont="1" applyAlignment="1">
      <alignment horizontal="center" vertical="center" wrapText="1"/>
      <protection/>
    </xf>
    <xf numFmtId="0" fontId="4" fillId="0" borderId="0" xfId="46" applyFont="1" applyAlignment="1">
      <alignment horizontal="right" vertical="center"/>
      <protection/>
    </xf>
    <xf numFmtId="0" fontId="7" fillId="0" borderId="19" xfId="46" applyFont="1" applyBorder="1" applyAlignment="1">
      <alignment horizontal="center" vertical="center"/>
      <protection/>
    </xf>
    <xf numFmtId="0" fontId="7" fillId="0" borderId="18" xfId="46" applyFont="1" applyBorder="1" applyAlignment="1">
      <alignment horizontal="center" vertical="center"/>
      <protection/>
    </xf>
    <xf numFmtId="0" fontId="17" fillId="0" borderId="2" xfId="46" applyFont="1" applyBorder="1" applyAlignment="1">
      <alignment horizontal="center" vertical="center"/>
      <protection/>
    </xf>
    <xf numFmtId="0" fontId="17" fillId="0" borderId="20" xfId="46" applyFont="1" applyBorder="1" applyAlignment="1">
      <alignment horizontal="center" vertical="center"/>
      <protection/>
    </xf>
    <xf numFmtId="0" fontId="17" fillId="0" borderId="21" xfId="46" applyFont="1" applyBorder="1" applyAlignment="1">
      <alignment horizontal="center" vertical="center"/>
      <protection/>
    </xf>
    <xf numFmtId="0" fontId="7" fillId="0" borderId="13" xfId="46" applyFont="1" applyBorder="1" applyAlignment="1">
      <alignment horizontal="center" vertical="center" wrapText="1"/>
      <protection/>
    </xf>
    <xf numFmtId="0" fontId="7" fillId="0" borderId="12" xfId="46" applyFont="1" applyBorder="1" applyAlignment="1">
      <alignment horizontal="center" vertical="center" wrapText="1"/>
      <protection/>
    </xf>
    <xf numFmtId="0" fontId="7" fillId="0" borderId="22" xfId="46" applyFont="1" applyBorder="1" applyAlignment="1">
      <alignment horizontal="center" vertical="center" wrapText="1"/>
      <protection/>
    </xf>
    <xf numFmtId="0" fontId="7" fillId="0" borderId="17" xfId="46" applyFont="1" applyBorder="1" applyAlignment="1">
      <alignment horizontal="center" vertical="center" wrapText="1"/>
      <protection/>
    </xf>
    <xf numFmtId="0" fontId="7" fillId="0" borderId="0" xfId="46" applyFont="1" applyBorder="1" applyAlignment="1">
      <alignment horizontal="center" vertical="center" wrapText="1"/>
      <protection/>
    </xf>
    <xf numFmtId="176" fontId="17" fillId="0" borderId="18" xfId="46" applyNumberFormat="1" applyFont="1" applyBorder="1" applyAlignment="1">
      <alignment horizontal="center" vertical="center" wrapText="1"/>
      <protection/>
    </xf>
    <xf numFmtId="176" fontId="17" fillId="0" borderId="16" xfId="46" applyNumberFormat="1" applyFont="1" applyBorder="1" applyAlignment="1">
      <alignment horizontal="center" vertical="center" wrapText="1"/>
      <protection/>
    </xf>
    <xf numFmtId="49" fontId="4" fillId="0" borderId="0" xfId="46" applyNumberFormat="1" applyFont="1" applyBorder="1" applyAlignment="1">
      <alignment horizontal="left" vertical="center"/>
      <protection/>
    </xf>
    <xf numFmtId="49" fontId="7" fillId="0" borderId="0" xfId="46" applyNumberFormat="1" applyFont="1" applyBorder="1" applyAlignment="1">
      <alignment horizontal="right" vertical="center"/>
      <protection/>
    </xf>
    <xf numFmtId="49" fontId="7" fillId="0" borderId="0" xfId="46" applyNumberFormat="1" applyFont="1" applyAlignment="1">
      <alignment horizontal="center" vertical="center"/>
      <protection/>
    </xf>
    <xf numFmtId="49" fontId="7" fillId="0" borderId="0" xfId="54" applyNumberFormat="1" applyFont="1" applyAlignment="1">
      <alignment vertical="center"/>
    </xf>
    <xf numFmtId="0" fontId="7" fillId="0" borderId="12" xfId="46" applyFont="1" applyBorder="1" applyAlignment="1">
      <alignment horizontal="center" vertical="center"/>
      <protection/>
    </xf>
    <xf numFmtId="0" fontId="17" fillId="0" borderId="0" xfId="46" applyFont="1" applyBorder="1" applyAlignment="1">
      <alignment horizontal="center" vertical="center" wrapText="1"/>
      <protection/>
    </xf>
    <xf numFmtId="0" fontId="23" fillId="0" borderId="0" xfId="46" applyFont="1" applyBorder="1" applyAlignment="1">
      <alignment horizontal="center" vertical="center" wrapText="1"/>
      <protection/>
    </xf>
    <xf numFmtId="0" fontId="22" fillId="0" borderId="0" xfId="46" applyFont="1" applyAlignment="1">
      <alignment horizontal="center" vertical="center"/>
      <protection/>
    </xf>
    <xf numFmtId="0" fontId="7" fillId="0" borderId="0" xfId="46" applyFont="1">
      <alignment/>
      <protection/>
    </xf>
    <xf numFmtId="176" fontId="7" fillId="0" borderId="23" xfId="46" applyNumberFormat="1" applyFont="1" applyBorder="1" applyAlignment="1">
      <alignment horizontal="right" vertical="center"/>
      <protection/>
    </xf>
    <xf numFmtId="0" fontId="7" fillId="0" borderId="23" xfId="46" applyFont="1" applyBorder="1" applyAlignment="1">
      <alignment horizontal="center" vertical="center"/>
      <protection/>
    </xf>
    <xf numFmtId="0" fontId="4" fillId="0" borderId="0" xfId="46" applyFont="1" applyAlignment="1">
      <alignment vertical="center"/>
      <protection/>
    </xf>
    <xf numFmtId="0" fontId="24" fillId="0" borderId="0" xfId="46" applyFont="1" applyAlignment="1">
      <alignment horizontal="center" vertical="center"/>
      <protection/>
    </xf>
    <xf numFmtId="0" fontId="7" fillId="0" borderId="16" xfId="46" applyFont="1" applyBorder="1" applyAlignment="1">
      <alignment horizontal="center" vertical="center"/>
      <protection/>
    </xf>
    <xf numFmtId="0" fontId="12" fillId="0" borderId="0" xfId="46" applyFont="1">
      <alignment/>
      <protection/>
    </xf>
    <xf numFmtId="0" fontId="12" fillId="0" borderId="0" xfId="46" applyFont="1" applyAlignment="1">
      <alignment horizontal="center" vertical="center"/>
      <protection/>
    </xf>
    <xf numFmtId="0" fontId="13" fillId="0" borderId="20" xfId="46" applyFont="1" applyBorder="1" applyAlignment="1">
      <alignment horizontal="center" vertical="center"/>
      <protection/>
    </xf>
    <xf numFmtId="0" fontId="17" fillId="0" borderId="0" xfId="46" applyFont="1" applyBorder="1" applyAlignment="1">
      <alignment horizontal="center" vertical="center"/>
      <protection/>
    </xf>
    <xf numFmtId="0" fontId="10" fillId="0" borderId="11" xfId="46" applyFont="1" applyBorder="1" applyAlignment="1">
      <alignment horizontal="right" vertical="center"/>
      <protection/>
    </xf>
    <xf numFmtId="0" fontId="10" fillId="0" borderId="20" xfId="46" applyFont="1" applyBorder="1" applyAlignment="1">
      <alignment horizontal="center" vertical="center"/>
      <protection/>
    </xf>
    <xf numFmtId="0" fontId="12" fillId="0" borderId="22" xfId="46" applyFont="1" applyBorder="1" applyAlignment="1">
      <alignment horizontal="center" vertical="center" wrapText="1"/>
      <protection/>
    </xf>
    <xf numFmtId="0" fontId="12" fillId="0" borderId="12" xfId="46" applyFont="1" applyBorder="1" applyAlignment="1">
      <alignment horizontal="center" vertical="center" wrapText="1"/>
      <protection/>
    </xf>
    <xf numFmtId="0" fontId="12" fillId="0" borderId="17" xfId="46" applyFont="1" applyBorder="1" applyAlignment="1">
      <alignment horizontal="center" vertical="center" wrapText="1"/>
      <protection/>
    </xf>
    <xf numFmtId="0" fontId="7" fillId="0" borderId="0" xfId="0" applyFont="1" applyAlignment="1">
      <alignment vertical="center"/>
    </xf>
    <xf numFmtId="0" fontId="7" fillId="0" borderId="0" xfId="0" applyFont="1" applyAlignment="1">
      <alignment vertical="center"/>
    </xf>
    <xf numFmtId="0" fontId="10" fillId="0" borderId="23" xfId="46" applyFont="1" applyBorder="1" applyAlignment="1">
      <alignment horizontal="center" vertical="center"/>
      <protection/>
    </xf>
    <xf numFmtId="0" fontId="15" fillId="0" borderId="14" xfId="46" applyFont="1" applyBorder="1" applyAlignment="1">
      <alignment horizontal="center" vertical="center"/>
      <protection/>
    </xf>
    <xf numFmtId="0" fontId="15" fillId="0" borderId="0" xfId="46" applyFont="1" applyBorder="1" applyAlignment="1">
      <alignment horizontal="center" vertical="center"/>
      <protection/>
    </xf>
    <xf numFmtId="0" fontId="10" fillId="0" borderId="2" xfId="46" applyFont="1" applyBorder="1" applyAlignment="1">
      <alignment horizontal="center" vertical="center"/>
      <protection/>
    </xf>
    <xf numFmtId="0" fontId="10" fillId="0" borderId="13" xfId="46" applyFont="1" applyBorder="1" applyAlignment="1">
      <alignment horizontal="center" vertical="center" wrapText="1"/>
      <protection/>
    </xf>
    <xf numFmtId="0" fontId="10" fillId="0" borderId="22" xfId="46" applyFont="1" applyBorder="1" applyAlignment="1">
      <alignment horizontal="center" vertical="center"/>
      <protection/>
    </xf>
    <xf numFmtId="0" fontId="10" fillId="0" borderId="12" xfId="46" applyFont="1" applyBorder="1" applyAlignment="1">
      <alignment horizontal="center" vertical="center"/>
      <protection/>
    </xf>
    <xf numFmtId="0" fontId="10" fillId="0" borderId="18" xfId="46" applyFont="1" applyBorder="1" applyAlignment="1">
      <alignment horizontal="left" vertical="center"/>
      <protection/>
    </xf>
    <xf numFmtId="0" fontId="15" fillId="0" borderId="0" xfId="46" applyFont="1" applyBorder="1" applyAlignment="1">
      <alignment horizontal="left" vertical="center"/>
      <protection/>
    </xf>
    <xf numFmtId="0" fontId="10" fillId="0" borderId="0" xfId="46" applyFont="1" applyBorder="1" applyAlignment="1">
      <alignment horizontal="left" vertical="center"/>
      <protection/>
    </xf>
    <xf numFmtId="0" fontId="19" fillId="0" borderId="18" xfId="46" applyFont="1" applyBorder="1" applyAlignment="1">
      <alignment horizontal="left" vertical="center"/>
      <protection/>
    </xf>
    <xf numFmtId="0" fontId="15" fillId="0" borderId="0" xfId="46" applyFont="1" applyBorder="1" applyAlignment="1">
      <alignment horizontal="left" vertical="center" wrapText="1"/>
      <protection/>
    </xf>
    <xf numFmtId="0" fontId="19" fillId="0" borderId="18" xfId="46" applyFont="1" applyBorder="1" applyAlignment="1">
      <alignment vertical="center"/>
      <protection/>
    </xf>
    <xf numFmtId="0" fontId="10" fillId="0" borderId="0" xfId="46" applyFont="1" applyBorder="1" applyAlignment="1">
      <alignment horizontal="left" vertical="center" wrapText="1"/>
      <protection/>
    </xf>
    <xf numFmtId="0" fontId="10" fillId="0" borderId="11" xfId="46" applyFont="1" applyBorder="1" applyAlignment="1">
      <alignment horizontal="left" vertical="center"/>
      <protection/>
    </xf>
    <xf numFmtId="0" fontId="15" fillId="0" borderId="11" xfId="46" applyFont="1" applyBorder="1" applyAlignment="1">
      <alignment horizontal="left" vertical="center"/>
      <protection/>
    </xf>
    <xf numFmtId="0" fontId="19" fillId="0" borderId="16" xfId="46" applyFont="1" applyBorder="1" applyAlignment="1">
      <alignment horizontal="left" vertical="center"/>
      <protection/>
    </xf>
    <xf numFmtId="0" fontId="25" fillId="0" borderId="0" xfId="46" applyFont="1" applyAlignment="1">
      <alignment horizontal="center" vertical="center"/>
      <protection/>
    </xf>
    <xf numFmtId="3" fontId="26" fillId="0" borderId="0" xfId="46" applyNumberFormat="1" applyFont="1" applyBorder="1" applyAlignment="1">
      <alignment horizontal="right" vertical="center"/>
      <protection/>
    </xf>
    <xf numFmtId="176" fontId="4" fillId="0" borderId="0" xfId="46" applyNumberFormat="1" applyFont="1" applyBorder="1" applyAlignment="1">
      <alignment horizontal="left" vertical="center"/>
      <protection/>
    </xf>
    <xf numFmtId="0" fontId="4" fillId="0" borderId="11" xfId="46" applyFont="1" applyBorder="1" applyAlignment="1">
      <alignment horizontal="right" vertical="center"/>
      <protection/>
    </xf>
    <xf numFmtId="0" fontId="25" fillId="0" borderId="0" xfId="46" applyFont="1" applyBorder="1" applyAlignment="1">
      <alignment horizontal="center" vertical="center"/>
      <protection/>
    </xf>
    <xf numFmtId="0" fontId="17" fillId="0" borderId="18" xfId="46" applyFont="1" applyBorder="1" applyAlignment="1">
      <alignment horizontal="left" vertical="center" wrapText="1"/>
      <protection/>
    </xf>
    <xf numFmtId="176" fontId="7" fillId="0" borderId="24" xfId="46" applyNumberFormat="1" applyFont="1" applyBorder="1" applyAlignment="1">
      <alignment horizontal="right" vertical="center"/>
      <protection/>
    </xf>
    <xf numFmtId="0" fontId="17" fillId="0" borderId="18" xfId="46" applyFont="1" applyBorder="1" applyAlignment="1">
      <alignment vertical="center" wrapText="1"/>
      <protection/>
    </xf>
    <xf numFmtId="0" fontId="17" fillId="0" borderId="0" xfId="46" applyFont="1" applyBorder="1" applyAlignment="1">
      <alignment vertical="center" wrapText="1"/>
      <protection/>
    </xf>
    <xf numFmtId="0" fontId="17" fillId="0" borderId="0" xfId="46" applyFont="1" applyBorder="1" applyAlignment="1">
      <alignment horizontal="left" vertical="center" wrapText="1"/>
      <protection/>
    </xf>
    <xf numFmtId="0" fontId="17" fillId="0" borderId="16" xfId="46" applyFont="1" applyBorder="1" applyAlignment="1">
      <alignment vertical="center" wrapText="1"/>
      <protection/>
    </xf>
    <xf numFmtId="0" fontId="17" fillId="0" borderId="11" xfId="46" applyFont="1" applyBorder="1" applyAlignment="1">
      <alignment vertical="center" wrapText="1"/>
      <protection/>
    </xf>
    <xf numFmtId="0" fontId="17" fillId="0" borderId="25" xfId="46" applyFont="1" applyBorder="1" applyAlignment="1">
      <alignment horizontal="center" vertical="center"/>
      <protection/>
    </xf>
    <xf numFmtId="0" fontId="17" fillId="0" borderId="26" xfId="46" applyFont="1" applyBorder="1" applyAlignment="1">
      <alignment horizontal="center" vertical="center"/>
      <protection/>
    </xf>
    <xf numFmtId="0" fontId="12" fillId="0" borderId="0" xfId="46" applyFont="1" applyAlignment="1">
      <alignment horizontal="left" vertical="center"/>
      <protection/>
    </xf>
    <xf numFmtId="178" fontId="25" fillId="0" borderId="0" xfId="54" applyNumberFormat="1" applyFont="1" applyAlignment="1">
      <alignment horizontal="right" vertical="center"/>
    </xf>
    <xf numFmtId="178" fontId="25" fillId="0" borderId="0" xfId="54" applyNumberFormat="1" applyFont="1" applyAlignment="1">
      <alignment horizontal="center" vertical="center"/>
    </xf>
    <xf numFmtId="0" fontId="25" fillId="0" borderId="0" xfId="46" applyFont="1" applyAlignment="1">
      <alignment horizontal="right" vertical="center"/>
      <protection/>
    </xf>
    <xf numFmtId="0" fontId="4" fillId="0" borderId="0" xfId="46" applyFont="1" applyAlignment="1">
      <alignment horizontal="right" vertical="top"/>
      <protection/>
    </xf>
    <xf numFmtId="0" fontId="7" fillId="0" borderId="27" xfId="46" applyFont="1" applyBorder="1" applyAlignment="1">
      <alignment horizontal="center" vertical="distributed"/>
      <protection/>
    </xf>
    <xf numFmtId="0" fontId="7" fillId="0" borderId="28" xfId="46" applyFont="1" applyBorder="1" applyAlignment="1">
      <alignment horizontal="center" vertical="distributed"/>
      <protection/>
    </xf>
    <xf numFmtId="0" fontId="17" fillId="0" borderId="28" xfId="46" applyFont="1" applyBorder="1" applyAlignment="1">
      <alignment horizontal="center" vertical="distributed"/>
      <protection/>
    </xf>
    <xf numFmtId="0" fontId="17" fillId="0" borderId="28" xfId="46" applyFont="1" applyBorder="1" applyAlignment="1">
      <alignment horizontal="center" vertical="center"/>
      <protection/>
    </xf>
    <xf numFmtId="0" fontId="23" fillId="0" borderId="0" xfId="46" applyFont="1" applyBorder="1" applyAlignment="1">
      <alignment horizontal="center" vertical="center" wrapText="1"/>
      <protection/>
    </xf>
    <xf numFmtId="0" fontId="22" fillId="0" borderId="0" xfId="46" applyFont="1" applyBorder="1" applyAlignment="1">
      <alignment horizontal="center" vertical="center"/>
      <protection/>
    </xf>
    <xf numFmtId="0" fontId="13" fillId="0" borderId="0" xfId="46" applyFont="1" applyBorder="1" applyAlignment="1">
      <alignment horizontal="center" vertical="center"/>
      <protection/>
    </xf>
    <xf numFmtId="0" fontId="13" fillId="0" borderId="2" xfId="46" applyFont="1" applyBorder="1" applyAlignment="1">
      <alignment horizontal="center" vertical="center" wrapText="1"/>
      <protection/>
    </xf>
    <xf numFmtId="0" fontId="13" fillId="0" borderId="20" xfId="46" applyFont="1" applyBorder="1" applyAlignment="1">
      <alignment horizontal="center" vertical="center" wrapText="1"/>
      <protection/>
    </xf>
    <xf numFmtId="0" fontId="7" fillId="0" borderId="0" xfId="0" applyFont="1" applyAlignment="1">
      <alignment horizontal="center" vertical="center"/>
    </xf>
    <xf numFmtId="0" fontId="7"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6" fillId="0" borderId="0" xfId="0" applyFont="1" applyAlignment="1">
      <alignment horizontal="right" vertical="center"/>
    </xf>
    <xf numFmtId="0" fontId="13" fillId="0" borderId="20"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12" xfId="0" applyFont="1" applyBorder="1" applyAlignment="1">
      <alignment horizontal="center" vertical="center"/>
    </xf>
    <xf numFmtId="0" fontId="13" fillId="0" borderId="18" xfId="0" applyFont="1" applyBorder="1" applyAlignment="1">
      <alignment horizontal="center" vertical="center" wrapText="1"/>
    </xf>
    <xf numFmtId="0" fontId="12" fillId="0" borderId="0" xfId="0" applyFont="1" applyAlignment="1">
      <alignment horizontal="right" vertical="center"/>
    </xf>
    <xf numFmtId="176" fontId="13" fillId="0" borderId="16" xfId="0" applyNumberFormat="1" applyFont="1" applyBorder="1" applyAlignment="1">
      <alignment horizontal="center" vertical="center" wrapText="1"/>
    </xf>
    <xf numFmtId="0" fontId="7" fillId="0" borderId="17" xfId="46" applyFont="1" applyBorder="1" applyAlignment="1">
      <alignment horizontal="center" vertical="center"/>
      <protection/>
    </xf>
    <xf numFmtId="0" fontId="24" fillId="0" borderId="0" xfId="46" applyFont="1">
      <alignment/>
      <protection/>
    </xf>
    <xf numFmtId="0" fontId="7" fillId="0" borderId="0" xfId="46" applyFont="1" applyFill="1" applyBorder="1" applyAlignment="1">
      <alignment vertical="center"/>
      <protection/>
    </xf>
    <xf numFmtId="0" fontId="12" fillId="0" borderId="0" xfId="46" applyFont="1" applyAlignment="1">
      <alignment horizontal="center" vertical="center" wrapText="1"/>
      <protection/>
    </xf>
    <xf numFmtId="0" fontId="29" fillId="0" borderId="0" xfId="46" applyFont="1" applyAlignment="1">
      <alignment horizontal="center" vertical="center"/>
      <protection/>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7" xfId="0" applyFont="1" applyBorder="1" applyAlignment="1">
      <alignment horizontal="center" vertical="center" wrapText="1"/>
    </xf>
    <xf numFmtId="0" fontId="13" fillId="0" borderId="2" xfId="0" applyFont="1" applyBorder="1" applyAlignment="1">
      <alignment horizontal="center" vertical="center"/>
    </xf>
    <xf numFmtId="0" fontId="7" fillId="0" borderId="11" xfId="46" applyFont="1" applyBorder="1" applyAlignment="1">
      <alignment horizontal="right" vertical="center"/>
      <protection/>
    </xf>
    <xf numFmtId="0" fontId="15" fillId="0" borderId="20" xfId="46" applyFont="1" applyBorder="1" applyAlignment="1">
      <alignment horizontal="center" vertical="center"/>
      <protection/>
    </xf>
    <xf numFmtId="0" fontId="10" fillId="0" borderId="11" xfId="46" applyFont="1" applyBorder="1" applyAlignment="1">
      <alignment horizontal="center" vertical="center" wrapText="1"/>
      <protection/>
    </xf>
    <xf numFmtId="0" fontId="15" fillId="0" borderId="18" xfId="46" applyFont="1" applyBorder="1" applyAlignment="1">
      <alignment horizontal="left" vertical="center" wrapText="1"/>
      <protection/>
    </xf>
    <xf numFmtId="176" fontId="15" fillId="0" borderId="18" xfId="46" applyNumberFormat="1" applyFont="1" applyBorder="1" applyAlignment="1">
      <alignment horizontal="left" vertical="center" wrapText="1"/>
      <protection/>
    </xf>
    <xf numFmtId="176" fontId="21" fillId="0" borderId="18" xfId="46" applyNumberFormat="1" applyFont="1" applyBorder="1" applyAlignment="1">
      <alignment horizontal="left" vertical="center" wrapText="1"/>
      <protection/>
    </xf>
    <xf numFmtId="0" fontId="15" fillId="0" borderId="29" xfId="46" applyFont="1" applyBorder="1" applyAlignment="1">
      <alignment horizontal="center" vertical="center"/>
      <protection/>
    </xf>
    <xf numFmtId="0" fontId="15" fillId="0" borderId="21" xfId="46" applyFont="1" applyBorder="1" applyAlignment="1">
      <alignment horizontal="center" vertical="center"/>
      <protection/>
    </xf>
    <xf numFmtId="0" fontId="15" fillId="0" borderId="14" xfId="0" applyFont="1" applyBorder="1" applyAlignment="1">
      <alignment horizontal="center" vertical="center"/>
    </xf>
    <xf numFmtId="0" fontId="15" fillId="0" borderId="30" xfId="46" applyFont="1" applyBorder="1" applyAlignment="1">
      <alignment horizontal="center" vertical="center"/>
      <protection/>
    </xf>
    <xf numFmtId="0" fontId="15" fillId="0" borderId="20" xfId="0" applyFont="1" applyBorder="1" applyAlignment="1">
      <alignment horizontal="center" vertical="center"/>
    </xf>
    <xf numFmtId="176" fontId="12" fillId="0" borderId="0" xfId="46" applyNumberFormat="1" applyFont="1" applyBorder="1" applyAlignment="1">
      <alignment horizontal="right" vertical="center"/>
      <protection/>
    </xf>
    <xf numFmtId="176" fontId="12" fillId="0" borderId="0" xfId="46" applyNumberFormat="1" applyFont="1" applyBorder="1" applyAlignment="1">
      <alignment horizontal="left" vertical="center"/>
      <protection/>
    </xf>
    <xf numFmtId="0" fontId="16" fillId="0" borderId="0" xfId="46" applyFont="1" applyAlignment="1">
      <alignment vertical="center"/>
      <protection/>
    </xf>
    <xf numFmtId="0" fontId="7" fillId="0" borderId="11" xfId="0" applyFont="1" applyBorder="1" applyAlignment="1">
      <alignment horizontal="center" vertical="center" wrapText="1"/>
    </xf>
    <xf numFmtId="0" fontId="7" fillId="0" borderId="11" xfId="0" applyFont="1" applyBorder="1" applyAlignment="1">
      <alignment horizontal="center" vertical="center"/>
    </xf>
    <xf numFmtId="0" fontId="17" fillId="0" borderId="18" xfId="0" applyFont="1" applyBorder="1" applyAlignment="1">
      <alignment horizontal="center" vertical="center" wrapText="1"/>
    </xf>
    <xf numFmtId="0" fontId="17" fillId="0" borderId="15" xfId="46" applyFont="1" applyBorder="1" applyAlignment="1">
      <alignment horizontal="center" vertical="center" wrapText="1"/>
      <protection/>
    </xf>
    <xf numFmtId="0" fontId="17" fillId="0" borderId="29" xfId="46" applyFont="1" applyBorder="1" applyAlignment="1">
      <alignment horizontal="center" vertical="center" wrapText="1"/>
      <protection/>
    </xf>
    <xf numFmtId="0" fontId="7" fillId="0" borderId="0" xfId="0" applyFont="1" applyFill="1" applyBorder="1" applyAlignment="1">
      <alignment vertical="center"/>
    </xf>
    <xf numFmtId="0" fontId="4" fillId="0" borderId="0" xfId="0" applyFont="1" applyAlignment="1">
      <alignment horizontal="right" vertical="center"/>
    </xf>
    <xf numFmtId="0" fontId="7" fillId="0" borderId="28" xfId="0" applyFont="1" applyBorder="1" applyAlignment="1">
      <alignment horizontal="center" vertical="center"/>
    </xf>
    <xf numFmtId="0" fontId="17" fillId="0" borderId="28" xfId="0" applyFont="1" applyBorder="1" applyAlignment="1">
      <alignment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1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17" fillId="0" borderId="18" xfId="0" applyFont="1" applyBorder="1" applyAlignment="1">
      <alignment horizontal="center" vertical="center" wrapText="1"/>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0" fontId="17" fillId="0" borderId="16" xfId="0" applyFont="1" applyBorder="1" applyAlignment="1">
      <alignment horizontal="center" vertical="center" wrapText="1"/>
    </xf>
    <xf numFmtId="176" fontId="7" fillId="0" borderId="11" xfId="0" applyNumberFormat="1" applyFont="1" applyFill="1" applyBorder="1" applyAlignment="1">
      <alignment horizontal="right" vertical="center"/>
    </xf>
    <xf numFmtId="0" fontId="4" fillId="0" borderId="0" xfId="0" applyFont="1" applyAlignment="1">
      <alignment vertical="center"/>
    </xf>
    <xf numFmtId="176" fontId="7" fillId="0" borderId="0" xfId="0" applyNumberFormat="1" applyFont="1" applyBorder="1" applyAlignment="1">
      <alignment vertical="center"/>
    </xf>
    <xf numFmtId="0" fontId="7" fillId="0" borderId="11" xfId="0" applyFont="1" applyBorder="1" applyAlignment="1">
      <alignment horizontal="right" vertical="center"/>
    </xf>
    <xf numFmtId="0" fontId="10" fillId="0" borderId="18" xfId="46" applyFont="1" applyFill="1" applyBorder="1" applyAlignment="1">
      <alignment horizontal="left" vertical="center"/>
      <protection/>
    </xf>
    <xf numFmtId="0" fontId="10" fillId="0" borderId="0" xfId="46" applyFont="1" applyFill="1" applyBorder="1" applyAlignment="1">
      <alignment horizontal="center" vertical="center"/>
      <protection/>
    </xf>
    <xf numFmtId="0" fontId="10" fillId="0" borderId="0" xfId="46" applyFont="1" applyFill="1" applyAlignment="1">
      <alignment horizontal="center" vertical="center"/>
      <protection/>
    </xf>
    <xf numFmtId="0" fontId="19" fillId="0" borderId="18" xfId="46" applyFont="1" applyFill="1" applyBorder="1" applyAlignment="1">
      <alignment horizontal="left" vertical="center"/>
      <protection/>
    </xf>
    <xf numFmtId="176" fontId="12" fillId="0" borderId="24" xfId="46" applyNumberFormat="1" applyFont="1" applyFill="1" applyBorder="1" applyAlignment="1">
      <alignment horizontal="right" vertical="center"/>
      <protection/>
    </xf>
    <xf numFmtId="0" fontId="15" fillId="0" borderId="0" xfId="46" applyFont="1" applyFill="1" applyBorder="1" applyAlignment="1">
      <alignment horizontal="left" vertical="center"/>
      <protection/>
    </xf>
    <xf numFmtId="0" fontId="10" fillId="0" borderId="0" xfId="46" applyFont="1" applyFill="1" applyBorder="1" applyAlignment="1">
      <alignment horizontal="left" vertical="center"/>
      <protection/>
    </xf>
    <xf numFmtId="0" fontId="17" fillId="0" borderId="0" xfId="46" applyFont="1" applyBorder="1" applyAlignment="1">
      <alignment horizontal="center" vertical="center" wrapText="1"/>
      <protection/>
    </xf>
    <xf numFmtId="0" fontId="17" fillId="0" borderId="15" xfId="46" applyFont="1" applyBorder="1" applyAlignment="1">
      <alignment horizontal="center" vertical="distributed"/>
      <protection/>
    </xf>
    <xf numFmtId="0" fontId="17" fillId="0" borderId="33" xfId="46" applyFont="1" applyBorder="1" applyAlignment="1">
      <alignment horizontal="center" vertical="distributed"/>
      <protection/>
    </xf>
    <xf numFmtId="0" fontId="7" fillId="0" borderId="34" xfId="46" applyFont="1" applyBorder="1" applyAlignment="1">
      <alignment horizontal="center" vertical="distributed"/>
      <protection/>
    </xf>
    <xf numFmtId="0" fontId="7" fillId="0" borderId="17" xfId="46" applyFont="1" applyBorder="1" applyAlignment="1">
      <alignment horizontal="center" vertical="distributed"/>
      <protection/>
    </xf>
    <xf numFmtId="0" fontId="13" fillId="0" borderId="15" xfId="0" applyFont="1" applyBorder="1" applyAlignment="1">
      <alignment horizontal="center" vertical="center"/>
    </xf>
    <xf numFmtId="0" fontId="13" fillId="0" borderId="35" xfId="0" applyFont="1" applyBorder="1" applyAlignment="1">
      <alignment horizontal="center"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176" fontId="7" fillId="0" borderId="24" xfId="46" applyNumberFormat="1" applyFont="1" applyBorder="1" applyAlignment="1">
      <alignment vertical="center"/>
      <protection/>
    </xf>
    <xf numFmtId="176" fontId="22" fillId="0" borderId="24" xfId="46" applyNumberFormat="1" applyFont="1" applyBorder="1" applyAlignment="1">
      <alignment vertical="center"/>
      <protection/>
    </xf>
    <xf numFmtId="0" fontId="8" fillId="0" borderId="0" xfId="0" applyFont="1" applyAlignment="1">
      <alignment horizontal="center" vertical="center"/>
    </xf>
    <xf numFmtId="180" fontId="7" fillId="0" borderId="0" xfId="0" applyNumberFormat="1" applyFont="1" applyBorder="1" applyAlignment="1">
      <alignment horizontal="right" vertical="center"/>
    </xf>
    <xf numFmtId="182" fontId="26" fillId="0" borderId="0" xfId="46" applyNumberFormat="1" applyFont="1" applyBorder="1" applyAlignment="1">
      <alignment horizontal="right" vertical="center"/>
      <protection/>
    </xf>
    <xf numFmtId="178" fontId="26" fillId="0" borderId="0" xfId="54" applyNumberFormat="1" applyFont="1" applyBorder="1" applyAlignment="1">
      <alignment horizontal="right" vertical="center"/>
    </xf>
    <xf numFmtId="0" fontId="11" fillId="0" borderId="0" xfId="46" applyFont="1" applyFill="1" applyAlignment="1">
      <alignment horizontal="left" vertical="center"/>
      <protection/>
    </xf>
    <xf numFmtId="179" fontId="13" fillId="0" borderId="23" xfId="46" applyNumberFormat="1" applyFont="1" applyBorder="1" applyAlignment="1">
      <alignment horizontal="right" vertical="center"/>
      <protection/>
    </xf>
    <xf numFmtId="179" fontId="12" fillId="0" borderId="23" xfId="46" applyNumberFormat="1" applyFont="1" applyBorder="1" applyAlignment="1">
      <alignment horizontal="right" vertical="center"/>
      <protection/>
    </xf>
    <xf numFmtId="181" fontId="13" fillId="0" borderId="23" xfId="46" applyNumberFormat="1" applyFont="1" applyBorder="1" applyAlignment="1">
      <alignment horizontal="right" vertical="center"/>
      <protection/>
    </xf>
    <xf numFmtId="181" fontId="12" fillId="0" borderId="23" xfId="46" applyNumberFormat="1" applyFont="1" applyBorder="1" applyAlignment="1">
      <alignment horizontal="right" vertical="center"/>
      <protection/>
    </xf>
    <xf numFmtId="179" fontId="12" fillId="0" borderId="0" xfId="46" applyNumberFormat="1" applyFont="1" applyBorder="1" applyAlignment="1">
      <alignment horizontal="right" vertical="center"/>
      <protection/>
    </xf>
    <xf numFmtId="179" fontId="13" fillId="0" borderId="0" xfId="46" applyNumberFormat="1" applyFont="1" applyBorder="1" applyAlignment="1">
      <alignment horizontal="right" vertical="center"/>
      <protection/>
    </xf>
    <xf numFmtId="181" fontId="13" fillId="0" borderId="0" xfId="46" applyNumberFormat="1" applyFont="1" applyBorder="1" applyAlignment="1">
      <alignment horizontal="right" vertical="center"/>
      <protection/>
    </xf>
    <xf numFmtId="179" fontId="27" fillId="0" borderId="0" xfId="46" applyNumberFormat="1" applyFont="1" applyBorder="1" applyAlignment="1">
      <alignment horizontal="right" vertical="center"/>
      <protection/>
    </xf>
    <xf numFmtId="179" fontId="28" fillId="0" borderId="0" xfId="46" applyNumberFormat="1" applyFont="1" applyBorder="1" applyAlignment="1">
      <alignment horizontal="right" vertical="center"/>
      <protection/>
    </xf>
    <xf numFmtId="179" fontId="28" fillId="0" borderId="0" xfId="54" applyNumberFormat="1" applyFont="1" applyBorder="1" applyAlignment="1">
      <alignment horizontal="right" vertical="center"/>
    </xf>
    <xf numFmtId="179" fontId="28" fillId="0" borderId="0" xfId="54" applyNumberFormat="1" applyFont="1" applyBorder="1" applyAlignment="1">
      <alignment vertical="center"/>
    </xf>
    <xf numFmtId="181" fontId="27" fillId="0" borderId="0" xfId="46" applyNumberFormat="1" applyFont="1" applyBorder="1" applyAlignment="1">
      <alignment horizontal="right" vertical="center"/>
      <protection/>
    </xf>
    <xf numFmtId="179" fontId="27" fillId="0" borderId="11" xfId="46" applyNumberFormat="1" applyFont="1" applyBorder="1" applyAlignment="1">
      <alignment horizontal="right" vertical="center"/>
      <protection/>
    </xf>
    <xf numFmtId="179" fontId="28" fillId="0" borderId="11" xfId="46" applyNumberFormat="1" applyFont="1" applyBorder="1" applyAlignment="1">
      <alignment horizontal="right" vertical="center"/>
      <protection/>
    </xf>
    <xf numFmtId="179" fontId="13" fillId="0" borderId="11" xfId="46" applyNumberFormat="1" applyFont="1" applyBorder="1" applyAlignment="1">
      <alignment horizontal="right" vertical="center"/>
      <protection/>
    </xf>
    <xf numFmtId="179" fontId="12" fillId="0" borderId="36" xfId="46" applyNumberFormat="1" applyFont="1" applyBorder="1" applyAlignment="1">
      <alignment horizontal="right" vertical="center"/>
      <protection/>
    </xf>
    <xf numFmtId="179" fontId="12" fillId="0" borderId="24" xfId="46" applyNumberFormat="1" applyFont="1" applyBorder="1" applyAlignment="1">
      <alignment horizontal="right" vertical="center"/>
      <protection/>
    </xf>
    <xf numFmtId="179" fontId="28" fillId="0" borderId="24" xfId="46" applyNumberFormat="1" applyFont="1" applyBorder="1" applyAlignment="1">
      <alignment horizontal="right" vertical="center"/>
      <protection/>
    </xf>
    <xf numFmtId="179" fontId="27" fillId="0" borderId="24" xfId="46" applyNumberFormat="1" applyFont="1" applyBorder="1" applyAlignment="1">
      <alignment horizontal="right" vertical="center"/>
      <protection/>
    </xf>
    <xf numFmtId="179" fontId="28" fillId="0" borderId="34" xfId="46" applyNumberFormat="1" applyFont="1" applyBorder="1" applyAlignment="1">
      <alignment horizontal="right" vertical="center"/>
      <protection/>
    </xf>
    <xf numFmtId="176" fontId="7" fillId="0" borderId="36" xfId="0" applyNumberFormat="1" applyFont="1" applyBorder="1" applyAlignment="1">
      <alignment horizontal="right" vertical="center"/>
    </xf>
    <xf numFmtId="176" fontId="7" fillId="0" borderId="23" xfId="0" applyNumberFormat="1" applyFont="1" applyBorder="1" applyAlignment="1">
      <alignment horizontal="right" vertical="center"/>
    </xf>
    <xf numFmtId="176" fontId="7" fillId="0" borderId="24" xfId="0" applyNumberFormat="1" applyFont="1" applyBorder="1" applyAlignment="1">
      <alignment horizontal="right" vertical="center"/>
    </xf>
    <xf numFmtId="176" fontId="7" fillId="0" borderId="34" xfId="0" applyNumberFormat="1" applyFont="1" applyBorder="1" applyAlignment="1">
      <alignment horizontal="right" vertical="center"/>
    </xf>
    <xf numFmtId="180" fontId="7" fillId="0" borderId="11"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12" fillId="0" borderId="36" xfId="46" applyNumberFormat="1" applyFont="1" applyBorder="1" applyAlignment="1">
      <alignment horizontal="right" vertical="center"/>
      <protection/>
    </xf>
    <xf numFmtId="176" fontId="12" fillId="0" borderId="23" xfId="46" applyNumberFormat="1" applyFont="1" applyBorder="1" applyAlignment="1">
      <alignment horizontal="right" vertical="center"/>
      <protection/>
    </xf>
    <xf numFmtId="176" fontId="12" fillId="0" borderId="24" xfId="46" applyNumberFormat="1" applyFont="1" applyBorder="1" applyAlignment="1">
      <alignment horizontal="right" vertical="center"/>
      <protection/>
    </xf>
    <xf numFmtId="176" fontId="13" fillId="0" borderId="0" xfId="46" applyNumberFormat="1" applyFont="1" applyBorder="1" applyAlignment="1">
      <alignment horizontal="right" vertical="center"/>
      <protection/>
    </xf>
    <xf numFmtId="176" fontId="12" fillId="0" borderId="0" xfId="46" applyNumberFormat="1" applyFont="1" applyFill="1" applyBorder="1" applyAlignment="1">
      <alignment horizontal="right" vertical="center"/>
      <protection/>
    </xf>
    <xf numFmtId="176" fontId="13" fillId="0" borderId="0" xfId="46" applyNumberFormat="1" applyFont="1" applyFill="1" applyBorder="1" applyAlignment="1">
      <alignment horizontal="right" vertical="center"/>
      <protection/>
    </xf>
    <xf numFmtId="176" fontId="13" fillId="0" borderId="24" xfId="46" applyNumberFormat="1" applyFont="1" applyBorder="1" applyAlignment="1">
      <alignment horizontal="right" vertical="center"/>
      <protection/>
    </xf>
    <xf numFmtId="176" fontId="12" fillId="0" borderId="34" xfId="46" applyNumberFormat="1" applyFont="1" applyBorder="1" applyAlignment="1">
      <alignment horizontal="right" vertical="center"/>
      <protection/>
    </xf>
    <xf numFmtId="176" fontId="12" fillId="0" borderId="11" xfId="46" applyNumberFormat="1" applyFont="1" applyBorder="1" applyAlignment="1">
      <alignment horizontal="right" vertical="center"/>
      <protection/>
    </xf>
    <xf numFmtId="176" fontId="13" fillId="0" borderId="11" xfId="46" applyNumberFormat="1" applyFont="1" applyBorder="1" applyAlignment="1">
      <alignment horizontal="right" vertical="center"/>
      <protection/>
    </xf>
    <xf numFmtId="176" fontId="7" fillId="0" borderId="36" xfId="46" applyNumberFormat="1" applyFont="1" applyBorder="1" applyAlignment="1">
      <alignment vertical="center"/>
      <protection/>
    </xf>
    <xf numFmtId="179" fontId="7" fillId="0" borderId="23" xfId="46" applyNumberFormat="1" applyFont="1" applyBorder="1" applyAlignment="1">
      <alignment horizontal="right" vertical="center"/>
      <protection/>
    </xf>
    <xf numFmtId="176" fontId="7" fillId="0" borderId="23" xfId="46" applyNumberFormat="1" applyFont="1" applyBorder="1" applyAlignment="1">
      <alignment vertical="center"/>
      <protection/>
    </xf>
    <xf numFmtId="179" fontId="7" fillId="0" borderId="0" xfId="46" applyNumberFormat="1" applyFont="1" applyBorder="1" applyAlignment="1">
      <alignment horizontal="right" vertical="center"/>
      <protection/>
    </xf>
    <xf numFmtId="176" fontId="7" fillId="0" borderId="0" xfId="46" applyNumberFormat="1" applyFont="1" applyBorder="1" applyAlignment="1">
      <alignment vertical="center"/>
      <protection/>
    </xf>
    <xf numFmtId="179" fontId="7" fillId="0" borderId="0" xfId="46" applyNumberFormat="1" applyFont="1" applyBorder="1" applyAlignment="1">
      <alignment vertical="center"/>
      <protection/>
    </xf>
    <xf numFmtId="177" fontId="7" fillId="0" borderId="0" xfId="46" applyNumberFormat="1" applyFont="1" applyBorder="1" applyAlignment="1">
      <alignment vertical="center"/>
      <protection/>
    </xf>
    <xf numFmtId="176" fontId="7" fillId="0" borderId="34" xfId="46" applyNumberFormat="1" applyFont="1" applyBorder="1" applyAlignment="1">
      <alignment vertical="center"/>
      <protection/>
    </xf>
    <xf numFmtId="179" fontId="7" fillId="0" borderId="11" xfId="46" applyNumberFormat="1" applyFont="1" applyBorder="1" applyAlignment="1">
      <alignment vertical="center"/>
      <protection/>
    </xf>
    <xf numFmtId="176" fontId="7" fillId="0" borderId="11" xfId="46" applyNumberFormat="1" applyFont="1" applyBorder="1" applyAlignment="1">
      <alignment vertical="center"/>
      <protection/>
    </xf>
    <xf numFmtId="177" fontId="7" fillId="0" borderId="11" xfId="46" applyNumberFormat="1" applyFont="1" applyBorder="1" applyAlignment="1">
      <alignment vertical="center"/>
      <protection/>
    </xf>
    <xf numFmtId="179" fontId="7" fillId="0" borderId="23" xfId="46" applyNumberFormat="1" applyFont="1" applyBorder="1" applyAlignment="1">
      <alignment vertical="center"/>
      <protection/>
    </xf>
    <xf numFmtId="176" fontId="17" fillId="0" borderId="0" xfId="46" applyNumberFormat="1" applyFont="1" applyBorder="1" applyAlignment="1">
      <alignment horizontal="right" vertical="center"/>
      <protection/>
    </xf>
    <xf numFmtId="176" fontId="7" fillId="0" borderId="36" xfId="46" applyNumberFormat="1" applyFont="1" applyBorder="1" applyAlignment="1">
      <alignment horizontal="right" vertical="center"/>
      <protection/>
    </xf>
    <xf numFmtId="176" fontId="7" fillId="0" borderId="0" xfId="46" applyNumberFormat="1" applyFont="1" applyFill="1" applyBorder="1" applyAlignment="1">
      <alignment horizontal="right" vertical="center"/>
      <protection/>
    </xf>
    <xf numFmtId="176" fontId="7" fillId="0" borderId="34" xfId="46" applyNumberFormat="1" applyFont="1" applyBorder="1" applyAlignment="1">
      <alignment horizontal="right" vertical="center"/>
      <protection/>
    </xf>
    <xf numFmtId="179" fontId="7" fillId="0" borderId="11" xfId="46" applyNumberFormat="1" applyFont="1" applyBorder="1" applyAlignment="1">
      <alignment horizontal="right" vertical="center"/>
      <protection/>
    </xf>
    <xf numFmtId="176" fontId="7" fillId="0" borderId="11" xfId="46" applyNumberFormat="1" applyFont="1" applyBorder="1" applyAlignment="1">
      <alignment horizontal="right" vertical="center"/>
      <protection/>
    </xf>
    <xf numFmtId="179" fontId="7" fillId="0" borderId="23" xfId="46" applyNumberFormat="1" applyFont="1" applyFill="1" applyBorder="1" applyAlignment="1">
      <alignment horizontal="right" vertical="center"/>
      <protection/>
    </xf>
    <xf numFmtId="179" fontId="7" fillId="0" borderId="0" xfId="46" applyNumberFormat="1" applyFont="1" applyFill="1" applyBorder="1" applyAlignment="1">
      <alignment horizontal="right" vertical="center"/>
      <protection/>
    </xf>
    <xf numFmtId="176" fontId="7" fillId="0" borderId="11" xfId="46" applyNumberFormat="1" applyFont="1" applyFill="1" applyBorder="1" applyAlignment="1">
      <alignment horizontal="right" vertical="center"/>
      <protection/>
    </xf>
    <xf numFmtId="179" fontId="7" fillId="0" borderId="11" xfId="46" applyNumberFormat="1" applyFont="1" applyFill="1" applyBorder="1" applyAlignment="1">
      <alignment horizontal="right" vertical="center"/>
      <protection/>
    </xf>
    <xf numFmtId="176" fontId="17" fillId="0" borderId="23" xfId="46" applyNumberFormat="1" applyFont="1" applyBorder="1" applyAlignment="1">
      <alignment horizontal="right" vertical="center"/>
      <protection/>
    </xf>
    <xf numFmtId="176" fontId="22" fillId="0" borderId="24" xfId="46" applyNumberFormat="1" applyFont="1" applyBorder="1" applyAlignment="1">
      <alignment horizontal="right" vertical="center"/>
      <protection/>
    </xf>
    <xf numFmtId="176" fontId="22" fillId="0" borderId="0" xfId="46" applyNumberFormat="1" applyFont="1" applyBorder="1" applyAlignment="1">
      <alignment horizontal="right" vertical="center"/>
      <protection/>
    </xf>
    <xf numFmtId="176" fontId="23" fillId="0" borderId="0" xfId="46" applyNumberFormat="1" applyFont="1" applyBorder="1" applyAlignment="1">
      <alignment horizontal="right" vertical="center"/>
      <protection/>
    </xf>
    <xf numFmtId="176" fontId="17" fillId="0" borderId="11" xfId="46" applyNumberFormat="1" applyFont="1" applyBorder="1" applyAlignment="1">
      <alignment horizontal="right" vertical="center"/>
      <protection/>
    </xf>
    <xf numFmtId="176" fontId="22" fillId="0" borderId="0" xfId="46" applyNumberFormat="1" applyFont="1" applyBorder="1" applyAlignment="1">
      <alignment vertical="center"/>
      <protection/>
    </xf>
    <xf numFmtId="176" fontId="22" fillId="0" borderId="34" xfId="46" applyNumberFormat="1" applyFont="1" applyBorder="1" applyAlignment="1">
      <alignment vertical="center"/>
      <protection/>
    </xf>
    <xf numFmtId="176" fontId="22" fillId="0" borderId="11" xfId="46" applyNumberFormat="1" applyFont="1" applyBorder="1" applyAlignment="1">
      <alignment vertical="center"/>
      <protection/>
    </xf>
    <xf numFmtId="0" fontId="4" fillId="0" borderId="0" xfId="46" applyFont="1" applyFill="1" applyBorder="1" applyAlignment="1">
      <alignment vertical="center"/>
      <protection/>
    </xf>
    <xf numFmtId="0" fontId="7" fillId="0" borderId="0" xfId="49" applyFont="1" applyAlignment="1">
      <alignment horizontal="center" vertical="center"/>
      <protection/>
    </xf>
    <xf numFmtId="0" fontId="7" fillId="0" borderId="0" xfId="49" applyFont="1" applyAlignment="1">
      <alignment vertical="center"/>
      <protection/>
    </xf>
    <xf numFmtId="0" fontId="7" fillId="0" borderId="0" xfId="49" applyFont="1" applyAlignment="1">
      <alignment horizontal="right" vertical="center"/>
      <protection/>
    </xf>
    <xf numFmtId="0" fontId="24" fillId="0" borderId="0" xfId="0" applyFont="1" applyAlignment="1">
      <alignment vertical="center"/>
    </xf>
    <xf numFmtId="0" fontId="8" fillId="0" borderId="0" xfId="0" applyFont="1" applyAlignment="1">
      <alignment vertical="center"/>
    </xf>
    <xf numFmtId="0" fontId="10" fillId="0" borderId="0" xfId="49" applyFont="1" applyAlignment="1">
      <alignment vertical="center"/>
      <protection/>
    </xf>
    <xf numFmtId="0" fontId="10" fillId="0" borderId="0" xfId="49" applyFont="1" applyAlignment="1">
      <alignment horizontal="center" vertical="center"/>
      <protection/>
    </xf>
    <xf numFmtId="0" fontId="10" fillId="0" borderId="0" xfId="49" applyFont="1" applyAlignment="1">
      <alignment horizontal="left" vertical="center"/>
      <protection/>
    </xf>
    <xf numFmtId="0" fontId="10" fillId="0" borderId="0" xfId="49" applyFont="1" applyAlignment="1">
      <alignment horizontal="right"/>
      <protection/>
    </xf>
    <xf numFmtId="0" fontId="10" fillId="0" borderId="11" xfId="49" applyFont="1" applyBorder="1" applyAlignment="1">
      <alignment horizontal="center" vertical="center"/>
      <protection/>
    </xf>
    <xf numFmtId="0" fontId="10" fillId="0" borderId="0" xfId="49" applyFont="1" applyBorder="1" applyAlignment="1">
      <alignment horizontal="center" vertical="center"/>
      <protection/>
    </xf>
    <xf numFmtId="0" fontId="10" fillId="0" borderId="11" xfId="49" applyFont="1" applyBorder="1" applyAlignment="1">
      <alignment vertical="center"/>
      <protection/>
    </xf>
    <xf numFmtId="0" fontId="10" fillId="0" borderId="11" xfId="49" applyFont="1" applyBorder="1" applyAlignment="1">
      <alignment horizontal="right" vertical="center"/>
      <protection/>
    </xf>
    <xf numFmtId="0" fontId="10" fillId="0" borderId="0" xfId="49" applyFont="1" applyAlignment="1">
      <alignment horizontal="right" vertical="center"/>
      <protection/>
    </xf>
    <xf numFmtId="41" fontId="12" fillId="0" borderId="0" xfId="49" applyNumberFormat="1" applyFont="1" applyFill="1" applyBorder="1" applyAlignment="1">
      <alignment horizontal="right" vertical="center"/>
      <protection/>
    </xf>
    <xf numFmtId="41" fontId="12" fillId="0" borderId="23" xfId="49" applyNumberFormat="1" applyFont="1" applyBorder="1" applyAlignment="1">
      <alignment vertical="center"/>
      <protection/>
    </xf>
    <xf numFmtId="41" fontId="12" fillId="0" borderId="23" xfId="49" applyNumberFormat="1" applyFont="1" applyBorder="1" applyAlignment="1">
      <alignment horizontal="right" vertical="center"/>
      <protection/>
    </xf>
    <xf numFmtId="41" fontId="12" fillId="0" borderId="0" xfId="49" applyNumberFormat="1" applyFont="1" applyBorder="1" applyAlignment="1">
      <alignment vertical="center"/>
      <protection/>
    </xf>
    <xf numFmtId="41" fontId="12" fillId="0" borderId="0" xfId="49" applyNumberFormat="1" applyFont="1" applyBorder="1" applyAlignment="1">
      <alignment horizontal="right" vertical="center"/>
      <protection/>
    </xf>
    <xf numFmtId="41" fontId="12" fillId="0" borderId="11" xfId="49" applyNumberFormat="1" applyFont="1" applyBorder="1" applyAlignment="1">
      <alignment horizontal="right" vertical="center"/>
      <protection/>
    </xf>
    <xf numFmtId="41" fontId="12" fillId="0" borderId="11" xfId="49" applyNumberFormat="1" applyFont="1" applyBorder="1" applyAlignment="1">
      <alignment vertical="center"/>
      <protection/>
    </xf>
    <xf numFmtId="0" fontId="24" fillId="0" borderId="11" xfId="47" applyFont="1" applyBorder="1" applyAlignment="1">
      <alignment vertical="center" wrapText="1"/>
      <protection/>
    </xf>
    <xf numFmtId="0" fontId="7" fillId="0" borderId="19" xfId="48" applyFont="1" applyBorder="1" applyAlignment="1">
      <alignment horizontal="centerContinuous" vertical="center"/>
      <protection/>
    </xf>
    <xf numFmtId="0" fontId="7" fillId="0" borderId="0" xfId="48" applyFont="1" applyAlignment="1">
      <alignment vertical="center"/>
      <protection/>
    </xf>
    <xf numFmtId="0" fontId="7" fillId="0" borderId="13" xfId="48" applyFont="1" applyBorder="1" applyAlignment="1">
      <alignment horizontal="center" vertical="center" wrapText="1"/>
      <protection/>
    </xf>
    <xf numFmtId="0" fontId="7" fillId="0" borderId="22" xfId="48" applyFont="1" applyBorder="1" applyAlignment="1">
      <alignment horizontal="center" vertical="center" wrapText="1"/>
      <protection/>
    </xf>
    <xf numFmtId="0" fontId="7" fillId="0" borderId="17" xfId="48" applyFont="1" applyBorder="1" applyAlignment="1">
      <alignment horizontal="center" vertical="center" wrapText="1"/>
      <protection/>
    </xf>
    <xf numFmtId="0" fontId="24" fillId="0" borderId="0" xfId="45" applyFont="1">
      <alignment vertical="center"/>
      <protection/>
    </xf>
    <xf numFmtId="0" fontId="8" fillId="0" borderId="0" xfId="45" applyFont="1">
      <alignment vertical="center"/>
      <protection/>
    </xf>
    <xf numFmtId="0" fontId="7" fillId="0" borderId="0" xfId="45" applyFont="1">
      <alignment vertical="center"/>
      <protection/>
    </xf>
    <xf numFmtId="0" fontId="7" fillId="0" borderId="12" xfId="50" applyFont="1" applyBorder="1" applyAlignment="1">
      <alignment horizontal="center" vertical="center" wrapText="1"/>
      <protection/>
    </xf>
    <xf numFmtId="0" fontId="7" fillId="0" borderId="22" xfId="50" applyFont="1" applyBorder="1" applyAlignment="1">
      <alignment horizontal="center" vertical="center" wrapText="1"/>
      <protection/>
    </xf>
    <xf numFmtId="0" fontId="7" fillId="0" borderId="17" xfId="50" applyFont="1" applyBorder="1" applyAlignment="1">
      <alignment horizontal="center" vertical="center" wrapText="1"/>
      <protection/>
    </xf>
    <xf numFmtId="41" fontId="7" fillId="0" borderId="35" xfId="51" applyNumberFormat="1" applyFont="1" applyBorder="1" applyAlignment="1">
      <alignment horizontal="right" vertical="center"/>
      <protection/>
    </xf>
    <xf numFmtId="41" fontId="7" fillId="0" borderId="23" xfId="51" applyNumberFormat="1" applyFont="1" applyBorder="1" applyAlignment="1">
      <alignment horizontal="right" vertical="center"/>
      <protection/>
    </xf>
    <xf numFmtId="41" fontId="7" fillId="0" borderId="0" xfId="51" applyNumberFormat="1" applyFont="1" applyBorder="1" applyAlignment="1">
      <alignment horizontal="right" vertical="center"/>
      <protection/>
    </xf>
    <xf numFmtId="41" fontId="7" fillId="0" borderId="35" xfId="51" applyNumberFormat="1" applyFont="1" applyFill="1" applyBorder="1" applyAlignment="1">
      <alignment horizontal="right" vertical="center"/>
      <protection/>
    </xf>
    <xf numFmtId="41" fontId="7" fillId="0" borderId="0" xfId="51" applyNumberFormat="1" applyFont="1" applyFill="1" applyBorder="1" applyAlignment="1">
      <alignment horizontal="right" vertical="center"/>
      <protection/>
    </xf>
    <xf numFmtId="41" fontId="13" fillId="0" borderId="23" xfId="49" applyNumberFormat="1" applyFont="1" applyBorder="1" applyAlignment="1">
      <alignment horizontal="right" vertical="center"/>
      <protection/>
    </xf>
    <xf numFmtId="41" fontId="13" fillId="0" borderId="0" xfId="49" applyNumberFormat="1" applyFont="1" applyBorder="1" applyAlignment="1">
      <alignment horizontal="right" vertical="center"/>
      <protection/>
    </xf>
    <xf numFmtId="41" fontId="13" fillId="0" borderId="11" xfId="49" applyNumberFormat="1" applyFont="1" applyBorder="1" applyAlignment="1">
      <alignment horizontal="right" vertical="center"/>
      <protection/>
    </xf>
    <xf numFmtId="0" fontId="13" fillId="0" borderId="18" xfId="49" applyFont="1" applyBorder="1" applyAlignment="1">
      <alignment horizontal="center" vertical="center" wrapText="1"/>
      <protection/>
    </xf>
    <xf numFmtId="0" fontId="13" fillId="0" borderId="16" xfId="49" applyFont="1" applyBorder="1" applyAlignment="1">
      <alignment horizontal="center" vertical="center" wrapText="1"/>
      <protection/>
    </xf>
    <xf numFmtId="49" fontId="16" fillId="0" borderId="0" xfId="49" applyNumberFormat="1" applyFont="1" applyFill="1" applyAlignment="1">
      <alignment vertical="center"/>
      <protection/>
    </xf>
    <xf numFmtId="49" fontId="12" fillId="0" borderId="0" xfId="49" applyNumberFormat="1" applyFont="1" applyFill="1" applyAlignment="1">
      <alignment horizontal="center" vertical="center"/>
      <protection/>
    </xf>
    <xf numFmtId="49" fontId="12" fillId="0" borderId="0" xfId="49" applyNumberFormat="1" applyFont="1" applyAlignment="1">
      <alignment horizontal="center" vertical="center"/>
      <protection/>
    </xf>
    <xf numFmtId="49" fontId="12" fillId="0" borderId="0" xfId="49" applyNumberFormat="1" applyFont="1" applyAlignment="1">
      <alignment vertical="center"/>
      <protection/>
    </xf>
    <xf numFmtId="49" fontId="12" fillId="0" borderId="0" xfId="0" applyNumberFormat="1" applyFont="1" applyAlignment="1">
      <alignment vertical="center"/>
    </xf>
    <xf numFmtId="49" fontId="12" fillId="0" borderId="0" xfId="49" applyNumberFormat="1" applyFont="1" applyFill="1" applyAlignment="1">
      <alignment vertical="center"/>
      <protection/>
    </xf>
    <xf numFmtId="0" fontId="4" fillId="0" borderId="0" xfId="49" applyFont="1" applyAlignment="1">
      <alignment horizontal="left" vertical="center"/>
      <protection/>
    </xf>
    <xf numFmtId="0" fontId="11" fillId="0" borderId="0" xfId="49" applyFont="1" applyAlignment="1">
      <alignment horizontal="right"/>
      <protection/>
    </xf>
    <xf numFmtId="0" fontId="11" fillId="0" borderId="11" xfId="49" applyFont="1" applyBorder="1" applyAlignment="1">
      <alignment horizontal="right" vertical="center"/>
      <protection/>
    </xf>
    <xf numFmtId="49" fontId="10" fillId="0" borderId="12" xfId="49" applyNumberFormat="1" applyFont="1" applyBorder="1" applyAlignment="1">
      <alignment horizontal="center" vertical="center" wrapText="1"/>
      <protection/>
    </xf>
    <xf numFmtId="49" fontId="10" fillId="0" borderId="22" xfId="49" applyNumberFormat="1" applyFont="1" applyBorder="1" applyAlignment="1">
      <alignment horizontal="center" vertical="center" wrapText="1"/>
      <protection/>
    </xf>
    <xf numFmtId="49" fontId="10" fillId="0" borderId="12" xfId="49" applyNumberFormat="1" applyFont="1" applyBorder="1" applyAlignment="1">
      <alignment vertical="center" wrapText="1"/>
      <protection/>
    </xf>
    <xf numFmtId="49" fontId="15" fillId="0" borderId="20" xfId="49" applyNumberFormat="1" applyFont="1" applyBorder="1" applyAlignment="1">
      <alignment horizontal="center" vertical="center" wrapText="1"/>
      <protection/>
    </xf>
    <xf numFmtId="49" fontId="10" fillId="0" borderId="0" xfId="0" applyNumberFormat="1" applyFont="1" applyAlignment="1">
      <alignment vertical="center"/>
    </xf>
    <xf numFmtId="49" fontId="10" fillId="0" borderId="21" xfId="49" applyNumberFormat="1" applyFont="1" applyBorder="1" applyAlignment="1">
      <alignment vertical="center"/>
      <protection/>
    </xf>
    <xf numFmtId="49" fontId="15" fillId="0" borderId="2" xfId="49" applyNumberFormat="1" applyFont="1" applyBorder="1" applyAlignment="1">
      <alignment horizontal="center" vertical="center" wrapText="1"/>
      <protection/>
    </xf>
    <xf numFmtId="49" fontId="11" fillId="0" borderId="0" xfId="49" applyNumberFormat="1" applyFont="1" applyAlignment="1">
      <alignment vertical="center"/>
      <protection/>
    </xf>
    <xf numFmtId="49" fontId="10" fillId="0" borderId="0" xfId="49" applyNumberFormat="1" applyFont="1" applyAlignment="1">
      <alignment horizontal="center" vertical="center"/>
      <protection/>
    </xf>
    <xf numFmtId="49" fontId="10" fillId="0" borderId="0" xfId="49" applyNumberFormat="1" applyFont="1" applyAlignment="1">
      <alignment vertical="center"/>
      <protection/>
    </xf>
    <xf numFmtId="0" fontId="4" fillId="0" borderId="0" xfId="47" applyFont="1" applyAlignment="1">
      <alignment horizontal="left" vertical="center"/>
      <protection/>
    </xf>
    <xf numFmtId="0" fontId="17" fillId="0" borderId="23" xfId="48" applyFont="1" applyBorder="1" applyAlignment="1">
      <alignment horizontal="centerContinuous" vertical="center"/>
      <protection/>
    </xf>
    <xf numFmtId="0" fontId="17" fillId="0" borderId="26" xfId="48" applyFont="1" applyBorder="1" applyAlignment="1">
      <alignment horizontal="center" vertical="center"/>
      <protection/>
    </xf>
    <xf numFmtId="0" fontId="17" fillId="0" borderId="26" xfId="48" applyFont="1" applyBorder="1" applyAlignment="1">
      <alignment horizontal="centerContinuous" vertical="center"/>
      <protection/>
    </xf>
    <xf numFmtId="0" fontId="17" fillId="0" borderId="37" xfId="48" applyFont="1" applyBorder="1" applyAlignment="1">
      <alignment horizontal="center" vertical="center"/>
      <protection/>
    </xf>
    <xf numFmtId="49" fontId="52" fillId="0" borderId="0" xfId="0" applyNumberFormat="1" applyFont="1" applyFill="1" applyBorder="1" applyAlignment="1">
      <alignment vertical="center"/>
    </xf>
    <xf numFmtId="0" fontId="17" fillId="0" borderId="0" xfId="48" applyFont="1" applyBorder="1" applyAlignment="1" applyProtection="1">
      <alignment horizontal="left" vertical="center"/>
      <protection locked="0"/>
    </xf>
    <xf numFmtId="0" fontId="17" fillId="0" borderId="11" xfId="48" applyFont="1" applyBorder="1" applyAlignment="1" applyProtection="1">
      <alignment horizontal="left" vertical="center"/>
      <protection locked="0"/>
    </xf>
    <xf numFmtId="49" fontId="10" fillId="0" borderId="0" xfId="0" applyNumberFormat="1" applyFont="1" applyAlignment="1">
      <alignment vertical="center"/>
    </xf>
    <xf numFmtId="49" fontId="11" fillId="0" borderId="0" xfId="0" applyNumberFormat="1" applyFont="1" applyFill="1" applyAlignment="1">
      <alignment vertical="center"/>
    </xf>
    <xf numFmtId="49" fontId="10" fillId="0" borderId="0" xfId="0" applyNumberFormat="1" applyFont="1" applyFill="1" applyAlignment="1">
      <alignment vertical="center"/>
    </xf>
    <xf numFmtId="49" fontId="11" fillId="0" borderId="0" xfId="0" applyNumberFormat="1" applyFont="1" applyFill="1" applyAlignment="1">
      <alignment vertical="center"/>
    </xf>
    <xf numFmtId="0" fontId="24" fillId="0" borderId="0" xfId="0" applyFont="1" applyAlignment="1">
      <alignment vertical="center"/>
    </xf>
    <xf numFmtId="0" fontId="7" fillId="0" borderId="0" xfId="47" applyFont="1" applyAlignment="1">
      <alignment horizontal="left" vertical="center"/>
      <protection/>
    </xf>
    <xf numFmtId="0" fontId="7" fillId="0" borderId="18" xfId="48" applyFont="1" applyBorder="1" applyAlignment="1">
      <alignment horizontal="left" vertical="center"/>
      <protection/>
    </xf>
    <xf numFmtId="0" fontId="7" fillId="0" borderId="18" xfId="48" applyFont="1" applyBorder="1" applyAlignment="1" applyProtection="1">
      <alignment horizontal="left" vertical="center"/>
      <protection locked="0"/>
    </xf>
    <xf numFmtId="0" fontId="7" fillId="0" borderId="16" xfId="48" applyFont="1" applyBorder="1" applyAlignment="1" applyProtection="1">
      <alignment horizontal="left" vertical="center"/>
      <protection locked="0"/>
    </xf>
    <xf numFmtId="0" fontId="17" fillId="0" borderId="0" xfId="48" applyFont="1" applyBorder="1" applyAlignment="1" quotePrefix="1">
      <alignment horizontal="left" vertical="center"/>
      <protection/>
    </xf>
    <xf numFmtId="0" fontId="4" fillId="0" borderId="11" xfId="50" applyFont="1" applyBorder="1" applyAlignment="1">
      <alignment horizontal="right" vertical="center"/>
      <protection/>
    </xf>
    <xf numFmtId="0" fontId="55" fillId="0" borderId="0" xfId="0" applyFont="1" applyFill="1" applyAlignment="1">
      <alignment horizontal="left" vertical="center"/>
    </xf>
    <xf numFmtId="49" fontId="17" fillId="0" borderId="0" xfId="45" applyNumberFormat="1" applyFont="1" applyAlignment="1">
      <alignment horizontal="left" vertical="center"/>
      <protection/>
    </xf>
    <xf numFmtId="49" fontId="17" fillId="0" borderId="11" xfId="45" applyNumberFormat="1" applyFont="1" applyBorder="1" applyAlignment="1">
      <alignment horizontal="left" vertical="center"/>
      <protection/>
    </xf>
    <xf numFmtId="0" fontId="17" fillId="0" borderId="14" xfId="50" applyFont="1" applyBorder="1" applyAlignment="1">
      <alignment horizontal="center" vertical="center"/>
      <protection/>
    </xf>
    <xf numFmtId="0" fontId="17" fillId="0" borderId="14" xfId="50" applyFont="1" applyBorder="1" applyAlignment="1">
      <alignment horizontal="center" vertical="center" wrapText="1"/>
      <protection/>
    </xf>
    <xf numFmtId="0" fontId="17" fillId="0" borderId="21" xfId="50" applyFont="1" applyBorder="1" applyAlignment="1">
      <alignment horizontal="center" vertical="center"/>
      <protection/>
    </xf>
    <xf numFmtId="0" fontId="17" fillId="0" borderId="21" xfId="50" applyFont="1" applyBorder="1" applyAlignment="1">
      <alignment horizontal="center" vertical="center" wrapText="1"/>
      <protection/>
    </xf>
    <xf numFmtId="0" fontId="17" fillId="0" borderId="15" xfId="50" applyFont="1" applyBorder="1" applyAlignment="1">
      <alignment horizontal="center" vertical="center"/>
      <protection/>
    </xf>
    <xf numFmtId="41" fontId="17" fillId="0" borderId="35" xfId="51" applyNumberFormat="1" applyFont="1" applyBorder="1" applyAlignment="1">
      <alignment horizontal="right" vertical="center"/>
      <protection/>
    </xf>
    <xf numFmtId="41" fontId="17" fillId="0" borderId="23" xfId="51" applyNumberFormat="1" applyFont="1" applyBorder="1" applyAlignment="1">
      <alignment horizontal="right" vertical="center"/>
      <protection/>
    </xf>
    <xf numFmtId="41" fontId="17" fillId="0" borderId="0" xfId="51" applyNumberFormat="1" applyFont="1" applyBorder="1" applyAlignment="1">
      <alignment horizontal="right" vertical="center"/>
      <protection/>
    </xf>
    <xf numFmtId="41" fontId="17" fillId="0" borderId="35" xfId="51" applyNumberFormat="1" applyFont="1" applyFill="1" applyBorder="1" applyAlignment="1">
      <alignment horizontal="right" vertical="center"/>
      <protection/>
    </xf>
    <xf numFmtId="41" fontId="17" fillId="0" borderId="0" xfId="51" applyNumberFormat="1" applyFont="1" applyFill="1" applyBorder="1" applyAlignment="1">
      <alignment horizontal="right" vertical="center"/>
      <protection/>
    </xf>
    <xf numFmtId="41" fontId="17" fillId="0" borderId="17" xfId="51" applyNumberFormat="1" applyFont="1" applyFill="1" applyBorder="1" applyAlignment="1">
      <alignment horizontal="right" vertical="center"/>
      <protection/>
    </xf>
    <xf numFmtId="41" fontId="17" fillId="0" borderId="11" xfId="51" applyNumberFormat="1" applyFont="1" applyFill="1" applyBorder="1" applyAlignment="1">
      <alignment horizontal="right" vertical="center"/>
      <protection/>
    </xf>
    <xf numFmtId="0" fontId="7" fillId="0" borderId="0" xfId="50" applyFont="1" applyAlignment="1">
      <alignment horizontal="center" vertical="center"/>
      <protection/>
    </xf>
    <xf numFmtId="0" fontId="7" fillId="0" borderId="0" xfId="50" applyFont="1" applyAlignment="1">
      <alignment vertical="center"/>
      <protection/>
    </xf>
    <xf numFmtId="0" fontId="7" fillId="0" borderId="0" xfId="50" applyFont="1" applyAlignment="1">
      <alignment horizontal="right" vertical="center"/>
      <protection/>
    </xf>
    <xf numFmtId="0" fontId="7" fillId="0" borderId="11" xfId="50" applyFont="1" applyBorder="1" applyAlignment="1">
      <alignment horizontal="center" vertical="center"/>
      <protection/>
    </xf>
    <xf numFmtId="0" fontId="7" fillId="0" borderId="11" xfId="50" applyFont="1" applyBorder="1" applyAlignment="1">
      <alignment vertical="center"/>
      <protection/>
    </xf>
    <xf numFmtId="0" fontId="7" fillId="0" borderId="11" xfId="50" applyFont="1" applyBorder="1" applyAlignment="1">
      <alignment horizontal="right" vertical="center"/>
      <protection/>
    </xf>
    <xf numFmtId="49" fontId="7" fillId="0" borderId="18" xfId="50" applyNumberFormat="1" applyFont="1" applyBorder="1" applyAlignment="1">
      <alignment horizontal="left" vertical="center"/>
      <protection/>
    </xf>
    <xf numFmtId="49" fontId="7" fillId="0" borderId="18" xfId="51" applyNumberFormat="1" applyFont="1" applyBorder="1" applyAlignment="1">
      <alignment horizontal="left" vertical="center"/>
      <protection/>
    </xf>
    <xf numFmtId="49" fontId="7" fillId="0" borderId="18" xfId="51" applyNumberFormat="1" applyFont="1" applyBorder="1" applyAlignment="1">
      <alignment horizontal="left" vertical="center" wrapText="1"/>
      <protection/>
    </xf>
    <xf numFmtId="49" fontId="7" fillId="0" borderId="16" xfId="51" applyNumberFormat="1" applyFont="1" applyBorder="1" applyAlignment="1">
      <alignment horizontal="left" vertical="center"/>
      <protection/>
    </xf>
    <xf numFmtId="0" fontId="22" fillId="0" borderId="0" xfId="53" applyFont="1" applyFill="1" applyAlignment="1">
      <alignment vertical="center"/>
      <protection/>
    </xf>
    <xf numFmtId="0" fontId="22" fillId="0" borderId="0" xfId="0" applyFont="1" applyFill="1" applyBorder="1" applyAlignment="1">
      <alignment vertical="center"/>
    </xf>
    <xf numFmtId="0" fontId="17" fillId="0" borderId="38" xfId="50" applyFont="1" applyBorder="1" applyAlignment="1">
      <alignment vertical="center"/>
      <protection/>
    </xf>
    <xf numFmtId="0" fontId="7" fillId="0" borderId="39" xfId="50" applyFont="1" applyBorder="1" applyAlignment="1">
      <alignment vertical="center"/>
      <protection/>
    </xf>
    <xf numFmtId="0" fontId="7" fillId="0" borderId="40" xfId="50" applyFont="1" applyBorder="1" applyAlignment="1">
      <alignment vertical="center"/>
      <protection/>
    </xf>
    <xf numFmtId="0" fontId="7" fillId="0" borderId="41" xfId="50" applyFont="1" applyBorder="1" applyAlignment="1">
      <alignment vertical="center"/>
      <protection/>
    </xf>
    <xf numFmtId="0" fontId="7" fillId="0" borderId="42" xfId="50" applyFont="1" applyBorder="1" applyAlignment="1">
      <alignment vertical="center"/>
      <protection/>
    </xf>
    <xf numFmtId="0" fontId="7" fillId="0" borderId="43" xfId="50" applyFont="1" applyBorder="1" applyAlignment="1">
      <alignment vertical="center"/>
      <protection/>
    </xf>
    <xf numFmtId="0" fontId="10" fillId="0" borderId="44" xfId="46" applyFont="1" applyBorder="1" applyAlignment="1">
      <alignment horizontal="center" vertical="center" wrapText="1"/>
      <protection/>
    </xf>
    <xf numFmtId="0" fontId="10" fillId="0" borderId="45" xfId="46" applyFont="1" applyBorder="1" applyAlignment="1">
      <alignment horizontal="center" vertical="center" wrapText="1"/>
      <protection/>
    </xf>
    <xf numFmtId="41" fontId="7" fillId="0" borderId="0" xfId="54" applyNumberFormat="1" applyFont="1" applyBorder="1" applyAlignment="1">
      <alignment horizontal="right" vertical="center"/>
    </xf>
    <xf numFmtId="41" fontId="7" fillId="0" borderId="23" xfId="54" applyNumberFormat="1" applyFont="1" applyBorder="1" applyAlignment="1">
      <alignment horizontal="right" vertical="center"/>
    </xf>
    <xf numFmtId="41" fontId="7" fillId="0" borderId="0" xfId="54" applyNumberFormat="1" applyFont="1" applyFill="1" applyBorder="1" applyAlignment="1">
      <alignment horizontal="right" vertical="center"/>
    </xf>
    <xf numFmtId="41" fontId="17" fillId="0" borderId="0" xfId="54" applyNumberFormat="1" applyFont="1" applyBorder="1" applyAlignment="1">
      <alignment horizontal="right" vertical="center"/>
    </xf>
    <xf numFmtId="41" fontId="17" fillId="0" borderId="11" xfId="54" applyNumberFormat="1" applyFont="1" applyBorder="1" applyAlignment="1">
      <alignment horizontal="right" vertical="center"/>
    </xf>
    <xf numFmtId="0" fontId="4" fillId="0" borderId="0" xfId="49" applyFont="1" applyFill="1" applyAlignment="1">
      <alignment horizontal="left" vertical="center"/>
      <protection/>
    </xf>
    <xf numFmtId="0" fontId="7" fillId="0" borderId="0" xfId="46" applyFont="1" applyFill="1" applyAlignment="1">
      <alignment horizontal="center" vertical="center"/>
      <protection/>
    </xf>
    <xf numFmtId="0" fontId="7" fillId="0" borderId="0" xfId="46" applyFont="1" applyFill="1" applyAlignment="1">
      <alignment horizontal="right" vertical="center"/>
      <protection/>
    </xf>
    <xf numFmtId="0" fontId="8" fillId="0" borderId="0" xfId="46" applyFont="1" applyFill="1" applyAlignment="1">
      <alignment horizontal="center" vertical="center" wrapText="1"/>
      <protection/>
    </xf>
    <xf numFmtId="0" fontId="10" fillId="0" borderId="11" xfId="46" applyFont="1" applyFill="1" applyBorder="1" applyAlignment="1">
      <alignment horizontal="center" vertical="center"/>
      <protection/>
    </xf>
    <xf numFmtId="0" fontId="10" fillId="0" borderId="11" xfId="46" applyFont="1" applyFill="1" applyBorder="1" applyAlignment="1">
      <alignment vertical="center"/>
      <protection/>
    </xf>
    <xf numFmtId="0" fontId="14" fillId="0" borderId="23" xfId="46" applyFont="1" applyFill="1" applyBorder="1" applyAlignment="1">
      <alignment horizontal="left" vertical="center"/>
      <protection/>
    </xf>
    <xf numFmtId="0" fontId="14" fillId="0" borderId="0" xfId="46" applyFont="1" applyFill="1" applyAlignment="1">
      <alignment horizontal="left" vertical="center"/>
      <protection/>
    </xf>
    <xf numFmtId="0" fontId="30" fillId="0" borderId="0" xfId="46" applyFont="1" applyFill="1" applyBorder="1" applyAlignment="1">
      <alignment horizontal="center" vertical="center"/>
      <protection/>
    </xf>
    <xf numFmtId="0" fontId="14" fillId="0" borderId="0" xfId="46" applyFont="1" applyFill="1" applyBorder="1" applyAlignment="1">
      <alignment horizontal="left" vertical="center"/>
      <protection/>
    </xf>
    <xf numFmtId="0" fontId="14" fillId="0" borderId="30" xfId="46" applyFont="1" applyFill="1" applyBorder="1" applyAlignment="1">
      <alignment horizontal="center" vertical="center"/>
      <protection/>
    </xf>
    <xf numFmtId="0" fontId="14" fillId="0" borderId="20" xfId="46" applyFont="1" applyFill="1" applyBorder="1" applyAlignment="1">
      <alignment horizontal="center" vertical="center"/>
      <protection/>
    </xf>
    <xf numFmtId="0" fontId="30" fillId="0" borderId="14" xfId="46" applyFont="1" applyFill="1" applyBorder="1" applyAlignment="1">
      <alignment horizontal="center" vertical="center"/>
      <protection/>
    </xf>
    <xf numFmtId="0" fontId="30" fillId="0" borderId="14" xfId="46" applyFont="1" applyFill="1" applyBorder="1" applyAlignment="1">
      <alignment horizontal="center" vertical="center" wrapText="1"/>
      <protection/>
    </xf>
    <xf numFmtId="0" fontId="30" fillId="0" borderId="21" xfId="46" applyFont="1" applyFill="1" applyBorder="1" applyAlignment="1">
      <alignment horizontal="center" vertical="center" wrapText="1"/>
      <protection/>
    </xf>
    <xf numFmtId="0" fontId="30" fillId="0" borderId="15" xfId="46" applyFont="1" applyFill="1" applyBorder="1" applyAlignment="1">
      <alignment horizontal="center" vertical="center" wrapText="1"/>
      <protection/>
    </xf>
    <xf numFmtId="0" fontId="14" fillId="0" borderId="0" xfId="46" applyFont="1" applyFill="1" applyBorder="1" applyAlignment="1">
      <alignment horizontal="center" vertical="center"/>
      <protection/>
    </xf>
    <xf numFmtId="0" fontId="30" fillId="0" borderId="20" xfId="46" applyFont="1" applyFill="1" applyBorder="1" applyAlignment="1">
      <alignment horizontal="center" vertical="center" wrapText="1"/>
      <protection/>
    </xf>
    <xf numFmtId="0" fontId="14" fillId="0" borderId="2" xfId="46" applyFont="1" applyFill="1" applyBorder="1" applyAlignment="1">
      <alignment horizontal="center" vertical="center"/>
      <protection/>
    </xf>
    <xf numFmtId="0" fontId="30" fillId="0" borderId="20" xfId="46" applyFont="1" applyFill="1" applyBorder="1" applyAlignment="1">
      <alignment horizontal="center" vertical="center"/>
      <protection/>
    </xf>
    <xf numFmtId="0" fontId="14" fillId="0" borderId="35" xfId="46" applyFont="1" applyFill="1" applyBorder="1" applyAlignment="1">
      <alignment horizontal="center" vertical="center"/>
      <protection/>
    </xf>
    <xf numFmtId="0" fontId="14" fillId="0" borderId="11" xfId="46" applyFont="1" applyFill="1" applyBorder="1" applyAlignment="1">
      <alignment horizontal="left" vertical="center"/>
      <protection/>
    </xf>
    <xf numFmtId="0" fontId="19" fillId="0" borderId="22" xfId="46" applyFont="1" applyFill="1" applyBorder="1" applyAlignment="1">
      <alignment horizontal="center" vertical="top" wrapText="1"/>
      <protection/>
    </xf>
    <xf numFmtId="0" fontId="19" fillId="0" borderId="12" xfId="46" applyFont="1" applyFill="1" applyBorder="1" applyAlignment="1">
      <alignment horizontal="center" vertical="top" wrapText="1"/>
      <protection/>
    </xf>
    <xf numFmtId="0" fontId="19" fillId="0" borderId="17" xfId="46" applyFont="1" applyFill="1" applyBorder="1" applyAlignment="1">
      <alignment horizontal="center" vertical="top" wrapText="1"/>
      <protection/>
    </xf>
    <xf numFmtId="0" fontId="30" fillId="0" borderId="0" xfId="46" applyFont="1" applyFill="1" applyBorder="1" applyAlignment="1">
      <alignment vertical="center"/>
      <protection/>
    </xf>
    <xf numFmtId="176" fontId="12" fillId="0" borderId="36" xfId="46" applyNumberFormat="1" applyFont="1" applyFill="1" applyBorder="1" applyAlignment="1">
      <alignment horizontal="right" vertical="center"/>
      <protection/>
    </xf>
    <xf numFmtId="176" fontId="12" fillId="0" borderId="23" xfId="46" applyNumberFormat="1" applyFont="1" applyFill="1" applyBorder="1" applyAlignment="1">
      <alignment horizontal="right" vertical="center"/>
      <protection/>
    </xf>
    <xf numFmtId="0" fontId="30" fillId="0" borderId="0" xfId="46" applyFont="1" applyFill="1" applyBorder="1" applyAlignment="1">
      <alignment vertical="center" wrapText="1"/>
      <protection/>
    </xf>
    <xf numFmtId="0" fontId="14" fillId="0" borderId="0" xfId="46" applyFont="1" applyFill="1" applyAlignment="1">
      <alignment horizontal="center" vertical="center"/>
      <protection/>
    </xf>
    <xf numFmtId="0" fontId="30" fillId="0" borderId="11" xfId="46" applyFont="1" applyFill="1" applyBorder="1" applyAlignment="1">
      <alignment vertical="center" wrapText="1"/>
      <protection/>
    </xf>
    <xf numFmtId="176" fontId="12" fillId="0" borderId="11" xfId="46" applyNumberFormat="1" applyFont="1" applyFill="1" applyBorder="1" applyAlignment="1">
      <alignment horizontal="right" vertical="center"/>
      <protection/>
    </xf>
    <xf numFmtId="176" fontId="13" fillId="0" borderId="11" xfId="46" applyNumberFormat="1" applyFont="1" applyFill="1" applyBorder="1" applyAlignment="1">
      <alignment horizontal="right" vertical="center"/>
      <protection/>
    </xf>
    <xf numFmtId="0" fontId="32" fillId="0" borderId="0" xfId="46" applyFont="1" applyFill="1" applyAlignment="1">
      <alignment horizontal="left" vertical="center"/>
      <protection/>
    </xf>
    <xf numFmtId="176" fontId="14" fillId="0" borderId="0" xfId="46" applyNumberFormat="1" applyFont="1" applyFill="1">
      <alignment/>
      <protection/>
    </xf>
    <xf numFmtId="0" fontId="14" fillId="0" borderId="0" xfId="46" applyFont="1" applyFill="1">
      <alignment/>
      <protection/>
    </xf>
    <xf numFmtId="176" fontId="14" fillId="0" borderId="0" xfId="46" applyNumberFormat="1" applyFont="1" applyFill="1" applyBorder="1" applyAlignment="1">
      <alignment horizontal="right" vertical="center"/>
      <protection/>
    </xf>
    <xf numFmtId="0" fontId="25" fillId="0" borderId="0" xfId="46" applyFont="1" applyFill="1" applyAlignment="1">
      <alignment horizontal="center" vertical="center"/>
      <protection/>
    </xf>
    <xf numFmtId="0" fontId="12" fillId="0" borderId="0" xfId="46" applyFont="1" applyAlignment="1">
      <alignment vertical="center" wrapText="1"/>
      <protection/>
    </xf>
    <xf numFmtId="0" fontId="12" fillId="0" borderId="0" xfId="46" applyFont="1" applyAlignment="1">
      <alignment horizontal="right" vertical="center"/>
      <protection/>
    </xf>
    <xf numFmtId="0" fontId="13" fillId="0" borderId="18" xfId="46" applyFont="1" applyBorder="1" applyAlignment="1">
      <alignment horizontal="left" vertical="center" wrapText="1" indent="1"/>
      <protection/>
    </xf>
    <xf numFmtId="0" fontId="13" fillId="0" borderId="16" xfId="46" applyFont="1" applyBorder="1" applyAlignment="1">
      <alignment horizontal="left" vertical="center" wrapText="1" indent="1"/>
      <protection/>
    </xf>
    <xf numFmtId="176" fontId="17" fillId="0" borderId="0" xfId="46" applyNumberFormat="1" applyFont="1" applyFill="1" applyBorder="1" applyAlignment="1">
      <alignment horizontal="right" vertical="center"/>
      <protection/>
    </xf>
    <xf numFmtId="176" fontId="17" fillId="0" borderId="11" xfId="46" applyNumberFormat="1" applyFont="1" applyFill="1" applyBorder="1" applyAlignment="1">
      <alignment horizontal="right" vertical="center"/>
      <protection/>
    </xf>
    <xf numFmtId="0" fontId="7" fillId="0" borderId="46" xfId="46" applyFont="1" applyBorder="1" applyAlignment="1">
      <alignment horizontal="center" vertical="center"/>
      <protection/>
    </xf>
    <xf numFmtId="176" fontId="7" fillId="0" borderId="47" xfId="46" applyNumberFormat="1" applyFont="1" applyBorder="1" applyAlignment="1">
      <alignment horizontal="right" vertical="center"/>
      <protection/>
    </xf>
    <xf numFmtId="176" fontId="7" fillId="0" borderId="48" xfId="46" applyNumberFormat="1" applyFont="1" applyBorder="1" applyAlignment="1">
      <alignment horizontal="right" vertical="center"/>
      <protection/>
    </xf>
    <xf numFmtId="176" fontId="7" fillId="0" borderId="49" xfId="46" applyNumberFormat="1" applyFont="1" applyBorder="1" applyAlignment="1">
      <alignment horizontal="right" vertical="center"/>
      <protection/>
    </xf>
    <xf numFmtId="176" fontId="7" fillId="0" borderId="50" xfId="46" applyNumberFormat="1" applyFont="1" applyBorder="1" applyAlignment="1">
      <alignment horizontal="right" vertical="center"/>
      <protection/>
    </xf>
    <xf numFmtId="0" fontId="17" fillId="0" borderId="51" xfId="46" applyFont="1" applyBorder="1" applyAlignment="1">
      <alignment horizontal="center" vertical="distributed"/>
      <protection/>
    </xf>
    <xf numFmtId="0" fontId="7" fillId="0" borderId="50" xfId="46" applyFont="1" applyBorder="1" applyAlignment="1">
      <alignment horizontal="center" vertical="distributed"/>
      <protection/>
    </xf>
    <xf numFmtId="0" fontId="17" fillId="0" borderId="14" xfId="46" applyFont="1" applyBorder="1" applyAlignment="1">
      <alignment horizontal="center" vertical="distributed"/>
      <protection/>
    </xf>
    <xf numFmtId="0" fontId="7" fillId="0" borderId="12" xfId="46" applyFont="1" applyBorder="1" applyAlignment="1">
      <alignment horizontal="center" vertical="distributed"/>
      <protection/>
    </xf>
    <xf numFmtId="0" fontId="7" fillId="0" borderId="0" xfId="46" applyFont="1" applyFill="1">
      <alignment/>
      <protection/>
    </xf>
    <xf numFmtId="0" fontId="24" fillId="0" borderId="0" xfId="46" applyFont="1" applyFill="1" applyAlignment="1">
      <alignment horizontal="center" vertical="center"/>
      <protection/>
    </xf>
    <xf numFmtId="0" fontId="7" fillId="0" borderId="0" xfId="46" applyFont="1" applyFill="1" applyBorder="1" applyAlignment="1">
      <alignment horizontal="center" vertical="center"/>
      <protection/>
    </xf>
    <xf numFmtId="0" fontId="17" fillId="0" borderId="14" xfId="46" applyFont="1" applyFill="1" applyBorder="1" applyAlignment="1">
      <alignment horizontal="center" vertical="center"/>
      <protection/>
    </xf>
    <xf numFmtId="0" fontId="17" fillId="0" borderId="14" xfId="46" applyFont="1" applyFill="1" applyBorder="1" applyAlignment="1">
      <alignment horizontal="center" vertical="center" wrapText="1"/>
      <protection/>
    </xf>
    <xf numFmtId="0" fontId="17" fillId="0" borderId="21" xfId="46" applyFont="1" applyFill="1" applyBorder="1" applyAlignment="1">
      <alignment horizontal="center" vertical="center"/>
      <protection/>
    </xf>
    <xf numFmtId="0" fontId="7" fillId="0" borderId="16" xfId="46" applyFont="1" applyFill="1" applyBorder="1" applyAlignment="1">
      <alignment horizontal="center" vertical="center"/>
      <protection/>
    </xf>
    <xf numFmtId="0" fontId="12" fillId="0" borderId="34" xfId="46" applyFont="1" applyFill="1" applyBorder="1" applyAlignment="1">
      <alignment horizontal="center" vertical="center" wrapText="1"/>
      <protection/>
    </xf>
    <xf numFmtId="0" fontId="12" fillId="0" borderId="12" xfId="46" applyFont="1" applyFill="1" applyBorder="1" applyAlignment="1">
      <alignment horizontal="center" vertical="center" wrapText="1"/>
      <protection/>
    </xf>
    <xf numFmtId="0" fontId="12" fillId="0" borderId="22" xfId="46" applyFont="1" applyFill="1" applyBorder="1" applyAlignment="1">
      <alignment horizontal="center" vertical="center" wrapText="1"/>
      <protection/>
    </xf>
    <xf numFmtId="0" fontId="7" fillId="0" borderId="12" xfId="46" applyFont="1" applyFill="1" applyBorder="1" applyAlignment="1">
      <alignment horizontal="center" vertical="center" wrapText="1"/>
      <protection/>
    </xf>
    <xf numFmtId="0" fontId="12" fillId="0" borderId="17" xfId="46" applyFont="1" applyFill="1" applyBorder="1" applyAlignment="1">
      <alignment horizontal="center" vertical="center" wrapText="1"/>
      <protection/>
    </xf>
    <xf numFmtId="0" fontId="17" fillId="0" borderId="18" xfId="46" applyFont="1" applyFill="1" applyBorder="1" applyAlignment="1">
      <alignment horizontal="center" vertical="center" wrapText="1"/>
      <protection/>
    </xf>
    <xf numFmtId="176" fontId="7" fillId="0" borderId="36" xfId="46" applyNumberFormat="1" applyFont="1" applyFill="1" applyBorder="1" applyAlignment="1">
      <alignment horizontal="right" vertical="center"/>
      <protection/>
    </xf>
    <xf numFmtId="176" fontId="7" fillId="0" borderId="23" xfId="46" applyNumberFormat="1" applyFont="1" applyFill="1" applyBorder="1" applyAlignment="1">
      <alignment horizontal="right" vertical="center"/>
      <protection/>
    </xf>
    <xf numFmtId="176" fontId="17" fillId="0" borderId="23" xfId="46" applyNumberFormat="1" applyFont="1" applyFill="1" applyBorder="1" applyAlignment="1">
      <alignment horizontal="right" vertical="center"/>
      <protection/>
    </xf>
    <xf numFmtId="176" fontId="7" fillId="0" borderId="24" xfId="46" applyNumberFormat="1" applyFont="1" applyFill="1" applyBorder="1" applyAlignment="1">
      <alignment horizontal="right" vertical="center"/>
      <protection/>
    </xf>
    <xf numFmtId="0" fontId="17" fillId="0" borderId="16" xfId="46" applyFont="1" applyFill="1" applyBorder="1" applyAlignment="1">
      <alignment horizontal="center" vertical="center" wrapText="1"/>
      <protection/>
    </xf>
    <xf numFmtId="176" fontId="7" fillId="0" borderId="34" xfId="46" applyNumberFormat="1" applyFont="1" applyFill="1" applyBorder="1" applyAlignment="1">
      <alignment horizontal="right" vertical="center"/>
      <protection/>
    </xf>
    <xf numFmtId="0" fontId="4" fillId="0" borderId="23" xfId="46" applyFont="1" applyFill="1" applyBorder="1" applyAlignment="1">
      <alignment vertical="center"/>
      <protection/>
    </xf>
    <xf numFmtId="0" fontId="7" fillId="0" borderId="23" xfId="46" applyFont="1" applyFill="1" applyBorder="1" applyAlignment="1">
      <alignment vertical="center"/>
      <protection/>
    </xf>
    <xf numFmtId="0" fontId="19" fillId="0" borderId="13" xfId="46" applyFont="1" applyBorder="1" applyAlignment="1">
      <alignment horizontal="center" vertical="center" wrapText="1"/>
      <protection/>
    </xf>
    <xf numFmtId="0" fontId="19" fillId="0" borderId="12" xfId="46" applyFont="1" applyBorder="1" applyAlignment="1">
      <alignment horizontal="center" vertical="center" wrapText="1"/>
      <protection/>
    </xf>
    <xf numFmtId="0" fontId="19" fillId="0" borderId="22" xfId="46" applyFont="1" applyBorder="1" applyAlignment="1">
      <alignment horizontal="center" vertical="center" wrapText="1"/>
      <protection/>
    </xf>
    <xf numFmtId="0" fontId="19" fillId="0" borderId="17" xfId="46" applyFont="1" applyBorder="1" applyAlignment="1">
      <alignment horizontal="center" vertical="center" wrapText="1"/>
      <protection/>
    </xf>
    <xf numFmtId="0" fontId="13" fillId="0" borderId="18" xfId="46" applyFont="1" applyBorder="1" applyAlignment="1">
      <alignment horizontal="center" vertical="center" wrapText="1"/>
      <protection/>
    </xf>
    <xf numFmtId="0" fontId="13" fillId="0" borderId="16" xfId="46" applyFont="1" applyBorder="1" applyAlignment="1">
      <alignment horizontal="center" vertical="center" wrapText="1"/>
      <protection/>
    </xf>
    <xf numFmtId="0" fontId="12" fillId="0" borderId="23" xfId="46" applyFont="1" applyBorder="1" applyAlignment="1">
      <alignment horizontal="center" vertical="center"/>
      <protection/>
    </xf>
    <xf numFmtId="0" fontId="12" fillId="0" borderId="0" xfId="46" applyFont="1" applyBorder="1" applyAlignment="1">
      <alignment horizontal="center" vertical="center"/>
      <protection/>
    </xf>
    <xf numFmtId="0" fontId="12" fillId="0" borderId="11" xfId="46" applyFont="1" applyBorder="1" applyAlignment="1">
      <alignment horizontal="center" vertical="center"/>
      <protection/>
    </xf>
    <xf numFmtId="0" fontId="16" fillId="0" borderId="0" xfId="46" applyFont="1" applyBorder="1" applyAlignment="1">
      <alignment vertical="center"/>
      <protection/>
    </xf>
    <xf numFmtId="0" fontId="12" fillId="0" borderId="0" xfId="46" applyFont="1" applyFill="1" applyBorder="1" applyAlignment="1">
      <alignment vertical="center"/>
      <protection/>
    </xf>
    <xf numFmtId="176" fontId="12" fillId="0" borderId="0" xfId="0" applyNumberFormat="1" applyFont="1" applyBorder="1" applyAlignment="1">
      <alignment horizontal="center" vertical="center" wrapText="1"/>
    </xf>
    <xf numFmtId="0" fontId="7" fillId="0" borderId="52" xfId="46" applyFont="1" applyBorder="1" applyAlignment="1">
      <alignment vertical="center"/>
      <protection/>
    </xf>
    <xf numFmtId="0" fontId="7" fillId="0" borderId="53" xfId="46" applyFont="1" applyBorder="1" applyAlignment="1">
      <alignment vertical="center"/>
      <protection/>
    </xf>
    <xf numFmtId="0" fontId="17" fillId="0" borderId="54" xfId="46" applyFont="1" applyBorder="1" applyAlignment="1">
      <alignment horizontal="right" vertical="center"/>
      <protection/>
    </xf>
    <xf numFmtId="0" fontId="7" fillId="0" borderId="55" xfId="46" applyFont="1" applyBorder="1" applyAlignment="1">
      <alignment horizontal="right" vertical="center"/>
      <protection/>
    </xf>
    <xf numFmtId="0" fontId="7" fillId="0" borderId="56" xfId="46" applyFont="1" applyBorder="1" applyAlignment="1">
      <alignment vertical="center"/>
      <protection/>
    </xf>
    <xf numFmtId="0" fontId="7" fillId="0" borderId="52" xfId="46" applyFont="1" applyBorder="1" applyAlignment="1">
      <alignment horizontal="left" vertical="center"/>
      <protection/>
    </xf>
    <xf numFmtId="0" fontId="17" fillId="0" borderId="57" xfId="46" applyFont="1" applyBorder="1" applyAlignment="1">
      <alignment horizontal="left" vertical="center"/>
      <protection/>
    </xf>
    <xf numFmtId="0" fontId="17" fillId="0" borderId="58" xfId="46" applyFont="1" applyBorder="1" applyAlignment="1">
      <alignment horizontal="center" vertical="center"/>
      <protection/>
    </xf>
    <xf numFmtId="0" fontId="7" fillId="0" borderId="44" xfId="46" applyFont="1" applyBorder="1" applyAlignment="1">
      <alignment horizontal="center" vertical="center"/>
      <protection/>
    </xf>
    <xf numFmtId="0" fontId="21" fillId="0" borderId="0" xfId="0" applyFont="1" applyBorder="1" applyAlignment="1">
      <alignment horizontal="left" vertical="center" wrapText="1"/>
    </xf>
    <xf numFmtId="0" fontId="21" fillId="0" borderId="11" xfId="0" applyFont="1" applyBorder="1" applyAlignment="1">
      <alignment horizontal="left" wrapText="1"/>
    </xf>
    <xf numFmtId="0" fontId="11" fillId="0" borderId="0" xfId="46" applyFont="1" applyAlignment="1">
      <alignment/>
      <protection/>
    </xf>
    <xf numFmtId="176" fontId="10" fillId="0" borderId="0" xfId="46" applyNumberFormat="1" applyFont="1" applyBorder="1" applyAlignment="1">
      <alignment horizontal="right" vertical="center"/>
      <protection/>
    </xf>
    <xf numFmtId="0" fontId="10" fillId="0" borderId="0" xfId="0" applyFont="1" applyAlignment="1">
      <alignment vertical="center"/>
    </xf>
    <xf numFmtId="0" fontId="11" fillId="0" borderId="0" xfId="46" applyFont="1" applyFill="1" applyAlignment="1">
      <alignment vertical="center"/>
      <protection/>
    </xf>
    <xf numFmtId="0" fontId="10" fillId="0" borderId="0" xfId="46" applyFont="1" applyFill="1">
      <alignment/>
      <protection/>
    </xf>
    <xf numFmtId="0" fontId="10" fillId="0" borderId="0" xfId="46" applyFont="1">
      <alignment/>
      <protection/>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4" fillId="0" borderId="44" xfId="0" applyFont="1" applyBorder="1" applyAlignment="1">
      <alignment horizontal="center" vertical="center" wrapText="1"/>
    </xf>
    <xf numFmtId="179" fontId="12" fillId="0" borderId="49" xfId="46" applyNumberFormat="1" applyFont="1" applyBorder="1" applyAlignment="1">
      <alignment horizontal="right" vertical="center"/>
      <protection/>
    </xf>
    <xf numFmtId="179" fontId="12" fillId="0" borderId="0" xfId="46" applyNumberFormat="1" applyFont="1" applyBorder="1" applyAlignment="1">
      <alignment horizontal="right" vertical="center"/>
      <protection/>
    </xf>
    <xf numFmtId="179" fontId="28" fillId="0" borderId="0" xfId="46" applyNumberFormat="1" applyFont="1" applyBorder="1" applyAlignment="1">
      <alignment horizontal="right" vertical="center"/>
      <protection/>
    </xf>
    <xf numFmtId="179" fontId="27" fillId="0" borderId="0" xfId="46" applyNumberFormat="1" applyFont="1" applyBorder="1" applyAlignment="1">
      <alignment horizontal="right" vertical="center"/>
      <protection/>
    </xf>
    <xf numFmtId="179" fontId="27" fillId="0" borderId="50" xfId="46" applyNumberFormat="1" applyFont="1" applyBorder="1" applyAlignment="1">
      <alignment horizontal="right" vertical="center"/>
      <protection/>
    </xf>
    <xf numFmtId="0" fontId="10" fillId="0" borderId="19" xfId="46" applyFont="1" applyBorder="1" applyAlignment="1">
      <alignment horizontal="center" vertical="center"/>
      <protection/>
    </xf>
    <xf numFmtId="0" fontId="10" fillId="0" borderId="60" xfId="46" applyFont="1" applyBorder="1" applyAlignment="1">
      <alignment horizontal="center" vertical="center"/>
      <protection/>
    </xf>
    <xf numFmtId="0" fontId="15" fillId="0" borderId="60" xfId="46" applyFont="1" applyBorder="1" applyAlignment="1">
      <alignment horizontal="center" vertical="center"/>
      <protection/>
    </xf>
    <xf numFmtId="0" fontId="10" fillId="0" borderId="16" xfId="46" applyFont="1" applyBorder="1" applyAlignment="1">
      <alignment horizontal="center" vertical="center" wrapText="1"/>
      <protection/>
    </xf>
    <xf numFmtId="0" fontId="15" fillId="0" borderId="60" xfId="46" applyFont="1" applyBorder="1" applyAlignment="1">
      <alignment horizontal="left" vertical="center" wrapText="1"/>
      <protection/>
    </xf>
    <xf numFmtId="176" fontId="15" fillId="0" borderId="60" xfId="46" applyNumberFormat="1" applyFont="1" applyBorder="1" applyAlignment="1">
      <alignment horizontal="left" vertical="center" wrapText="1"/>
      <protection/>
    </xf>
    <xf numFmtId="176" fontId="21" fillId="0" borderId="60" xfId="46" applyNumberFormat="1" applyFont="1" applyBorder="1" applyAlignment="1">
      <alignment horizontal="left" vertical="center" wrapText="1"/>
      <protection/>
    </xf>
    <xf numFmtId="0" fontId="15" fillId="0" borderId="60" xfId="46" applyFont="1" applyBorder="1" applyAlignment="1">
      <alignment horizontal="left" vertical="center" wrapText="1"/>
      <protection/>
    </xf>
    <xf numFmtId="0" fontId="21" fillId="0" borderId="60" xfId="0" applyFont="1" applyBorder="1" applyAlignment="1">
      <alignment horizontal="left" vertical="center" wrapText="1"/>
    </xf>
    <xf numFmtId="0" fontId="21" fillId="0" borderId="16" xfId="0" applyFont="1" applyBorder="1" applyAlignment="1">
      <alignment horizontal="left" wrapText="1"/>
    </xf>
    <xf numFmtId="0" fontId="15" fillId="0" borderId="60" xfId="46" applyFont="1" applyBorder="1" applyAlignment="1">
      <alignment horizontal="left" vertical="center"/>
      <protection/>
    </xf>
    <xf numFmtId="0" fontId="12" fillId="0" borderId="0" xfId="46" applyFont="1" applyAlignment="1">
      <alignment/>
      <protection/>
    </xf>
    <xf numFmtId="0" fontId="12" fillId="0" borderId="0" xfId="46" applyFont="1" applyAlignment="1">
      <alignment vertical="center"/>
      <protection/>
    </xf>
    <xf numFmtId="0" fontId="7" fillId="0" borderId="23" xfId="50" applyFont="1" applyBorder="1" applyAlignment="1">
      <alignment horizontal="center" vertical="center"/>
      <protection/>
    </xf>
    <xf numFmtId="176" fontId="12" fillId="0" borderId="34" xfId="46" applyNumberFormat="1" applyFont="1" applyFill="1" applyBorder="1" applyAlignment="1">
      <alignment horizontal="right" vertical="center"/>
      <protection/>
    </xf>
    <xf numFmtId="176" fontId="7" fillId="0" borderId="61" xfId="46" applyNumberFormat="1" applyFont="1" applyBorder="1" applyAlignment="1">
      <alignment horizontal="right" vertical="center"/>
      <protection/>
    </xf>
    <xf numFmtId="176" fontId="7" fillId="0" borderId="0" xfId="46" applyNumberFormat="1" applyFont="1" applyBorder="1" applyAlignment="1">
      <alignment horizontal="right" vertical="center"/>
      <protection/>
    </xf>
    <xf numFmtId="176" fontId="7" fillId="0" borderId="57" xfId="46" applyNumberFormat="1" applyFont="1" applyBorder="1" applyAlignment="1">
      <alignment horizontal="right" vertical="center"/>
      <protection/>
    </xf>
    <xf numFmtId="176" fontId="7" fillId="0" borderId="62" xfId="46" applyNumberFormat="1" applyFont="1" applyBorder="1" applyAlignment="1">
      <alignment horizontal="right" vertical="center"/>
      <protection/>
    </xf>
    <xf numFmtId="176" fontId="7" fillId="0" borderId="0" xfId="46" applyNumberFormat="1" applyFont="1" applyBorder="1" applyAlignment="1">
      <alignment horizontal="right" vertical="center"/>
      <protection/>
    </xf>
    <xf numFmtId="176" fontId="7" fillId="0" borderId="0" xfId="46" applyNumberFormat="1" applyFont="1" applyFill="1" applyBorder="1" applyAlignment="1">
      <alignment horizontal="right" vertical="center"/>
      <protection/>
    </xf>
    <xf numFmtId="176" fontId="7" fillId="0" borderId="0" xfId="46" applyNumberFormat="1" applyFont="1" applyAlignment="1">
      <alignment horizontal="right" vertical="center"/>
      <protection/>
    </xf>
    <xf numFmtId="176" fontId="7" fillId="0" borderId="63" xfId="46" applyNumberFormat="1" applyFont="1" applyBorder="1" applyAlignment="1">
      <alignment horizontal="right" vertical="center"/>
      <protection/>
    </xf>
    <xf numFmtId="176" fontId="7" fillId="0" borderId="50" xfId="46" applyNumberFormat="1" applyFont="1" applyFill="1" applyBorder="1" applyAlignment="1">
      <alignment horizontal="right" vertical="center"/>
      <protection/>
    </xf>
    <xf numFmtId="176" fontId="7" fillId="0" borderId="64" xfId="46" applyNumberFormat="1" applyFont="1" applyBorder="1" applyAlignment="1">
      <alignment horizontal="right" vertical="center"/>
      <protection/>
    </xf>
    <xf numFmtId="176" fontId="7" fillId="0" borderId="48" xfId="46" applyNumberFormat="1" applyFont="1" applyFill="1" applyBorder="1" applyAlignment="1">
      <alignment horizontal="right" vertical="center"/>
      <protection/>
    </xf>
    <xf numFmtId="176" fontId="7" fillId="0" borderId="47" xfId="0" applyNumberFormat="1" applyFont="1" applyBorder="1" applyAlignment="1">
      <alignment horizontal="right" vertical="center"/>
    </xf>
    <xf numFmtId="176" fontId="7" fillId="0" borderId="49" xfId="0" applyNumberFormat="1" applyFont="1" applyBorder="1" applyAlignment="1">
      <alignment horizontal="right" vertical="center"/>
    </xf>
    <xf numFmtId="176" fontId="17" fillId="0" borderId="23" xfId="0" applyNumberFormat="1" applyFont="1" applyBorder="1" applyAlignment="1">
      <alignment horizontal="right" vertical="center"/>
    </xf>
    <xf numFmtId="176" fontId="7" fillId="0" borderId="48" xfId="0" applyNumberFormat="1" applyFont="1" applyBorder="1" applyAlignment="1">
      <alignment horizontal="right" vertical="center"/>
    </xf>
    <xf numFmtId="176" fontId="7" fillId="0" borderId="50" xfId="0" applyNumberFormat="1" applyFont="1" applyBorder="1" applyAlignment="1">
      <alignment horizontal="right" vertical="center"/>
    </xf>
    <xf numFmtId="176" fontId="17" fillId="0" borderId="11" xfId="0" applyNumberFormat="1" applyFont="1" applyBorder="1" applyAlignment="1">
      <alignment horizontal="right" vertical="center"/>
    </xf>
    <xf numFmtId="0" fontId="17" fillId="0" borderId="37" xfId="50" applyFont="1" applyBorder="1" applyAlignment="1">
      <alignment horizontal="center" vertical="center"/>
      <protection/>
    </xf>
    <xf numFmtId="0" fontId="7" fillId="0" borderId="19" xfId="50" applyFont="1" applyBorder="1" applyAlignment="1">
      <alignment horizontal="center" vertical="center"/>
      <protection/>
    </xf>
    <xf numFmtId="0" fontId="7" fillId="0" borderId="0" xfId="50" applyFont="1" applyBorder="1" applyAlignment="1">
      <alignment horizontal="center" vertical="center"/>
      <protection/>
    </xf>
    <xf numFmtId="0" fontId="7" fillId="0" borderId="18" xfId="50" applyFont="1" applyBorder="1" applyAlignment="1">
      <alignment horizontal="center" vertical="center"/>
      <protection/>
    </xf>
    <xf numFmtId="0" fontId="17" fillId="0" borderId="36" xfId="50" applyFont="1" applyBorder="1" applyAlignment="1">
      <alignment horizontal="center" vertical="center"/>
      <protection/>
    </xf>
    <xf numFmtId="0" fontId="7" fillId="0" borderId="26" xfId="50" applyFont="1" applyBorder="1" applyAlignment="1">
      <alignment horizontal="center" vertical="center"/>
      <protection/>
    </xf>
    <xf numFmtId="0" fontId="7" fillId="0" borderId="18" xfId="50" applyFont="1" applyBorder="1" applyAlignment="1">
      <alignment horizontal="center" vertical="center" wrapText="1"/>
      <protection/>
    </xf>
    <xf numFmtId="0" fontId="7" fillId="0" borderId="11" xfId="50" applyFont="1" applyBorder="1" applyAlignment="1">
      <alignment horizontal="center" vertical="center" wrapText="1"/>
      <protection/>
    </xf>
    <xf numFmtId="0" fontId="7" fillId="0" borderId="16" xfId="50" applyFont="1" applyBorder="1" applyAlignment="1">
      <alignment horizontal="center" vertical="center" wrapText="1"/>
      <protection/>
    </xf>
    <xf numFmtId="0" fontId="17" fillId="0" borderId="23" xfId="50" applyFont="1" applyBorder="1" applyAlignment="1">
      <alignment horizontal="center" vertical="center"/>
      <protection/>
    </xf>
    <xf numFmtId="0" fontId="9" fillId="0" borderId="0" xfId="50" applyFont="1" applyAlignment="1">
      <alignment horizontal="center" vertical="center"/>
      <protection/>
    </xf>
    <xf numFmtId="0" fontId="17" fillId="0" borderId="57" xfId="50" applyFont="1" applyBorder="1" applyAlignment="1">
      <alignment horizontal="center" vertical="center"/>
      <protection/>
    </xf>
    <xf numFmtId="0" fontId="7" fillId="0" borderId="52" xfId="50" applyFont="1" applyBorder="1" applyAlignment="1">
      <alignment horizontal="center" vertical="center"/>
      <protection/>
    </xf>
    <xf numFmtId="0" fontId="7" fillId="0" borderId="0" xfId="50" applyFont="1" applyBorder="1" applyAlignment="1">
      <alignment horizontal="center" vertical="center" wrapText="1"/>
      <protection/>
    </xf>
    <xf numFmtId="49" fontId="10" fillId="0" borderId="35" xfId="49" applyNumberFormat="1" applyFont="1" applyBorder="1" applyAlignment="1">
      <alignment horizontal="center" vertical="center" wrapText="1"/>
      <protection/>
    </xf>
    <xf numFmtId="49" fontId="10" fillId="0" borderId="17" xfId="49" applyNumberFormat="1" applyFont="1" applyBorder="1" applyAlignment="1">
      <alignment horizontal="center" vertical="center" wrapText="1"/>
      <protection/>
    </xf>
    <xf numFmtId="49" fontId="10" fillId="0" borderId="35" xfId="49" applyNumberFormat="1" applyFont="1" applyBorder="1" applyAlignment="1">
      <alignment horizontal="center" vertical="center"/>
      <protection/>
    </xf>
    <xf numFmtId="0" fontId="9" fillId="0" borderId="0" xfId="47" applyFont="1" applyAlignment="1">
      <alignment horizontal="center" vertical="center" wrapText="1"/>
      <protection/>
    </xf>
    <xf numFmtId="0" fontId="8" fillId="0" borderId="0" xfId="47" applyFont="1" applyAlignment="1">
      <alignment horizontal="center" vertical="center" wrapText="1"/>
      <protection/>
    </xf>
    <xf numFmtId="0" fontId="7" fillId="0" borderId="11" xfId="48" applyFont="1" applyBorder="1" applyAlignment="1">
      <alignment horizontal="center" vertical="center"/>
      <protection/>
    </xf>
    <xf numFmtId="0" fontId="7" fillId="0" borderId="16" xfId="48" applyFont="1" applyBorder="1" applyAlignment="1">
      <alignment horizontal="center" vertical="center"/>
      <protection/>
    </xf>
    <xf numFmtId="0" fontId="8" fillId="0" borderId="0" xfId="50" applyFont="1" applyAlignment="1">
      <alignment horizontal="center" vertical="center"/>
      <protection/>
    </xf>
    <xf numFmtId="49" fontId="10" fillId="0" borderId="65" xfId="49" applyNumberFormat="1" applyFont="1" applyBorder="1" applyAlignment="1">
      <alignment horizontal="center" vertical="center" wrapText="1"/>
      <protection/>
    </xf>
    <xf numFmtId="49" fontId="10" fillId="0" borderId="66" xfId="49" applyNumberFormat="1" applyFont="1" applyBorder="1" applyAlignment="1">
      <alignment horizontal="center" vertical="center" wrapText="1"/>
      <protection/>
    </xf>
    <xf numFmtId="49" fontId="15" fillId="0" borderId="29" xfId="49" applyNumberFormat="1" applyFont="1" applyBorder="1" applyAlignment="1">
      <alignment horizontal="center" vertical="center"/>
      <protection/>
    </xf>
    <xf numFmtId="49" fontId="10" fillId="0" borderId="30" xfId="49" applyNumberFormat="1" applyFont="1" applyBorder="1" applyAlignment="1">
      <alignment horizontal="center" vertical="center"/>
      <protection/>
    </xf>
    <xf numFmtId="49" fontId="15" fillId="0" borderId="15" xfId="49" applyNumberFormat="1" applyFont="1" applyBorder="1" applyAlignment="1">
      <alignment horizontal="right" vertical="center"/>
      <protection/>
    </xf>
    <xf numFmtId="49" fontId="10" fillId="0" borderId="67" xfId="49" applyNumberFormat="1" applyFont="1" applyBorder="1" applyAlignment="1">
      <alignment horizontal="right" vertical="center"/>
      <protection/>
    </xf>
    <xf numFmtId="49" fontId="10" fillId="0" borderId="30" xfId="49" applyNumberFormat="1" applyFont="1" applyBorder="1" applyAlignment="1">
      <alignment horizontal="center" vertical="center" wrapText="1"/>
      <protection/>
    </xf>
    <xf numFmtId="49" fontId="10" fillId="0" borderId="13" xfId="49" applyNumberFormat="1" applyFont="1" applyBorder="1" applyAlignment="1">
      <alignment horizontal="center" vertical="center" wrapText="1"/>
      <protection/>
    </xf>
    <xf numFmtId="49" fontId="15" fillId="0" borderId="35" xfId="49" applyNumberFormat="1" applyFont="1" applyBorder="1" applyAlignment="1">
      <alignment horizontal="center" vertical="center"/>
      <protection/>
    </xf>
    <xf numFmtId="49" fontId="10" fillId="0" borderId="2" xfId="49" applyNumberFormat="1" applyFont="1" applyBorder="1" applyAlignment="1">
      <alignment horizontal="center" vertical="center" wrapText="1"/>
      <protection/>
    </xf>
    <xf numFmtId="49" fontId="10" fillId="0" borderId="22" xfId="49" applyNumberFormat="1" applyFont="1" applyBorder="1" applyAlignment="1">
      <alignment horizontal="center" vertical="center" wrapText="1"/>
      <protection/>
    </xf>
    <xf numFmtId="49" fontId="10" fillId="0" borderId="12" xfId="49" applyNumberFormat="1" applyFont="1" applyBorder="1" applyAlignment="1">
      <alignment horizontal="center" vertical="center" wrapText="1"/>
      <protection/>
    </xf>
    <xf numFmtId="49" fontId="15" fillId="0" borderId="15" xfId="49" applyNumberFormat="1" applyFont="1" applyBorder="1" applyAlignment="1">
      <alignment horizontal="center" vertical="center" wrapText="1"/>
      <protection/>
    </xf>
    <xf numFmtId="49" fontId="10" fillId="0" borderId="21" xfId="49" applyNumberFormat="1" applyFont="1" applyBorder="1" applyAlignment="1">
      <alignment horizontal="center" vertical="center" wrapText="1"/>
      <protection/>
    </xf>
    <xf numFmtId="49" fontId="15" fillId="0" borderId="14" xfId="49" applyNumberFormat="1" applyFont="1" applyBorder="1" applyAlignment="1">
      <alignment horizontal="center" vertical="center" wrapText="1"/>
      <protection/>
    </xf>
    <xf numFmtId="49" fontId="10" fillId="0" borderId="20" xfId="49" applyNumberFormat="1" applyFont="1" applyBorder="1" applyAlignment="1">
      <alignment horizontal="center" vertical="center" wrapText="1"/>
      <protection/>
    </xf>
    <xf numFmtId="49" fontId="15" fillId="0" borderId="14" xfId="49" applyNumberFormat="1" applyFont="1" applyBorder="1" applyAlignment="1">
      <alignment horizontal="center" vertical="center"/>
      <protection/>
    </xf>
    <xf numFmtId="49" fontId="10" fillId="0" borderId="20" xfId="49" applyNumberFormat="1" applyFont="1" applyBorder="1" applyAlignment="1">
      <alignment horizontal="center" vertical="center"/>
      <protection/>
    </xf>
    <xf numFmtId="49" fontId="10" fillId="0" borderId="67" xfId="49" applyNumberFormat="1" applyFont="1" applyBorder="1" applyAlignment="1">
      <alignment horizontal="center" vertical="center"/>
      <protection/>
    </xf>
    <xf numFmtId="176" fontId="12" fillId="0" borderId="0" xfId="52" applyNumberFormat="1" applyFont="1" applyBorder="1" applyAlignment="1">
      <alignment horizontal="right" vertical="center"/>
      <protection/>
    </xf>
    <xf numFmtId="176" fontId="12" fillId="0" borderId="0" xfId="52" applyNumberFormat="1" applyFont="1" applyFill="1" applyBorder="1" applyAlignment="1">
      <alignment horizontal="right" vertical="center"/>
      <protection/>
    </xf>
    <xf numFmtId="176" fontId="13" fillId="0" borderId="0" xfId="52" applyNumberFormat="1" applyFont="1" applyBorder="1" applyAlignment="1">
      <alignment horizontal="right" vertical="center"/>
      <protection/>
    </xf>
    <xf numFmtId="176" fontId="12" fillId="0" borderId="24" xfId="52" applyNumberFormat="1" applyFont="1" applyFill="1" applyBorder="1" applyAlignment="1">
      <alignment horizontal="right" vertical="center"/>
      <protection/>
    </xf>
    <xf numFmtId="176" fontId="12" fillId="0" borderId="24" xfId="52" applyNumberFormat="1" applyFont="1" applyBorder="1" applyAlignment="1">
      <alignment horizontal="right" vertical="center"/>
      <protection/>
    </xf>
    <xf numFmtId="176" fontId="13" fillId="0" borderId="24" xfId="52" applyNumberFormat="1" applyFont="1" applyBorder="1" applyAlignment="1">
      <alignment horizontal="right" vertical="center"/>
      <protection/>
    </xf>
    <xf numFmtId="176" fontId="12" fillId="0" borderId="11" xfId="52" applyNumberFormat="1" applyFont="1" applyBorder="1" applyAlignment="1">
      <alignment horizontal="right" vertical="center"/>
      <protection/>
    </xf>
    <xf numFmtId="0" fontId="7" fillId="0" borderId="0" xfId="49" applyFont="1" applyAlignment="1">
      <alignment vertical="center"/>
      <protection/>
    </xf>
    <xf numFmtId="0" fontId="9" fillId="0" borderId="0" xfId="49" applyFont="1" applyAlignment="1">
      <alignment horizontal="center" vertical="center"/>
      <protection/>
    </xf>
    <xf numFmtId="0" fontId="8" fillId="0" borderId="0" xfId="49" applyFont="1" applyAlignment="1">
      <alignment horizontal="center" vertical="center"/>
      <protection/>
    </xf>
    <xf numFmtId="49" fontId="15" fillId="0" borderId="19" xfId="49" applyNumberFormat="1" applyFont="1" applyBorder="1" applyAlignment="1">
      <alignment horizontal="center" vertical="center" wrapText="1"/>
      <protection/>
    </xf>
    <xf numFmtId="49" fontId="10" fillId="0" borderId="18" xfId="49" applyNumberFormat="1" applyFont="1" applyBorder="1" applyAlignment="1">
      <alignment horizontal="center" vertical="center" wrapText="1"/>
      <protection/>
    </xf>
    <xf numFmtId="49" fontId="10" fillId="0" borderId="16" xfId="49" applyNumberFormat="1" applyFont="1" applyBorder="1" applyAlignment="1">
      <alignment horizontal="center" vertical="center" wrapText="1"/>
      <protection/>
    </xf>
    <xf numFmtId="49" fontId="15" fillId="0" borderId="0" xfId="49" applyNumberFormat="1" applyFont="1" applyBorder="1" applyAlignment="1">
      <alignment horizontal="center" vertical="center"/>
      <protection/>
    </xf>
    <xf numFmtId="49" fontId="10" fillId="0" borderId="0" xfId="49" applyNumberFormat="1" applyFont="1" applyBorder="1" applyAlignment="1">
      <alignment horizontal="center" vertical="center"/>
      <protection/>
    </xf>
    <xf numFmtId="49" fontId="10" fillId="0" borderId="2" xfId="49" applyNumberFormat="1" applyFont="1" applyBorder="1" applyAlignment="1">
      <alignment horizontal="center" vertical="center"/>
      <protection/>
    </xf>
    <xf numFmtId="49" fontId="15" fillId="0" borderId="37" xfId="49" applyNumberFormat="1" applyFont="1" applyBorder="1" applyAlignment="1">
      <alignment horizontal="center" vertical="center"/>
      <protection/>
    </xf>
    <xf numFmtId="49" fontId="10" fillId="0" borderId="23" xfId="49" applyNumberFormat="1" applyFont="1" applyBorder="1" applyAlignment="1">
      <alignment horizontal="center" vertical="center"/>
      <protection/>
    </xf>
    <xf numFmtId="49" fontId="10" fillId="0" borderId="26" xfId="49" applyNumberFormat="1" applyFont="1" applyBorder="1" applyAlignment="1">
      <alignment horizontal="center" vertical="center"/>
      <protection/>
    </xf>
    <xf numFmtId="49" fontId="10" fillId="0" borderId="23" xfId="0" applyNumberFormat="1" applyFont="1" applyBorder="1" applyAlignment="1">
      <alignment vertical="center"/>
    </xf>
    <xf numFmtId="49" fontId="10" fillId="0" borderId="26" xfId="0" applyNumberFormat="1" applyFont="1" applyBorder="1" applyAlignment="1">
      <alignment vertical="center"/>
    </xf>
    <xf numFmtId="49" fontId="15" fillId="0" borderId="23" xfId="49" applyNumberFormat="1" applyFont="1" applyBorder="1" applyAlignment="1">
      <alignment horizontal="center" vertical="center"/>
      <protection/>
    </xf>
    <xf numFmtId="49" fontId="10" fillId="0" borderId="68" xfId="49" applyNumberFormat="1" applyFont="1" applyBorder="1" applyAlignment="1">
      <alignment horizontal="center" vertical="center"/>
      <protection/>
    </xf>
    <xf numFmtId="49" fontId="10" fillId="0" borderId="69" xfId="49" applyNumberFormat="1" applyFont="1" applyBorder="1" applyAlignment="1">
      <alignment horizontal="center" vertical="center"/>
      <protection/>
    </xf>
    <xf numFmtId="49" fontId="10" fillId="0" borderId="66" xfId="49" applyNumberFormat="1" applyFont="1" applyBorder="1" applyAlignment="1">
      <alignment horizontal="center" vertical="center"/>
      <protection/>
    </xf>
    <xf numFmtId="49" fontId="10" fillId="0" borderId="65" xfId="49" applyNumberFormat="1" applyFont="1" applyBorder="1" applyAlignment="1">
      <alignment horizontal="center" vertical="center"/>
      <protection/>
    </xf>
    <xf numFmtId="49" fontId="15" fillId="0" borderId="21" xfId="49" applyNumberFormat="1" applyFont="1" applyBorder="1" applyAlignment="1">
      <alignment horizontal="center" vertical="center"/>
      <protection/>
    </xf>
    <xf numFmtId="49" fontId="15" fillId="0" borderId="15" xfId="49" applyNumberFormat="1" applyFont="1" applyBorder="1" applyAlignment="1">
      <alignment horizontal="center" vertical="center"/>
      <protection/>
    </xf>
    <xf numFmtId="49" fontId="10" fillId="0" borderId="21" xfId="49" applyNumberFormat="1" applyFont="1" applyBorder="1" applyAlignment="1">
      <alignment horizontal="center" vertical="center"/>
      <protection/>
    </xf>
    <xf numFmtId="0" fontId="7" fillId="0" borderId="65" xfId="50" applyFont="1" applyBorder="1" applyAlignment="1">
      <alignment horizontal="center" vertical="center" wrapText="1"/>
      <protection/>
    </xf>
    <xf numFmtId="0" fontId="7" fillId="0" borderId="66" xfId="50" applyFont="1" applyBorder="1" applyAlignment="1">
      <alignment horizontal="center" vertical="center" wrapText="1"/>
      <protection/>
    </xf>
    <xf numFmtId="0" fontId="7" fillId="0" borderId="65" xfId="50" applyFont="1" applyBorder="1" applyAlignment="1">
      <alignment horizontal="center" vertical="center"/>
      <protection/>
    </xf>
    <xf numFmtId="0" fontId="7" fillId="0" borderId="69" xfId="50" applyFont="1" applyBorder="1" applyAlignment="1">
      <alignment horizontal="center" vertical="center"/>
      <protection/>
    </xf>
    <xf numFmtId="0" fontId="15" fillId="0" borderId="0" xfId="46" applyFont="1" applyBorder="1" applyAlignment="1">
      <alignment horizontal="left" vertical="center" wrapText="1"/>
      <protection/>
    </xf>
    <xf numFmtId="0" fontId="10" fillId="0" borderId="0" xfId="46" applyFont="1" applyBorder="1" applyAlignment="1">
      <alignment horizontal="left" vertical="center"/>
      <protection/>
    </xf>
    <xf numFmtId="0" fontId="15" fillId="0" borderId="70" xfId="46" applyFont="1" applyBorder="1" applyAlignment="1">
      <alignment horizontal="center" vertical="center"/>
      <protection/>
    </xf>
    <xf numFmtId="0" fontId="10" fillId="0" borderId="28" xfId="46" applyFont="1" applyBorder="1" applyAlignment="1">
      <alignment horizontal="center" vertical="center"/>
      <protection/>
    </xf>
    <xf numFmtId="0" fontId="10" fillId="0" borderId="71" xfId="46" applyFont="1" applyBorder="1" applyAlignment="1">
      <alignment horizontal="center" vertical="center"/>
      <protection/>
    </xf>
    <xf numFmtId="0" fontId="15" fillId="0" borderId="72" xfId="46" applyFont="1" applyBorder="1" applyAlignment="1">
      <alignment horizontal="center" vertical="center"/>
      <protection/>
    </xf>
    <xf numFmtId="0" fontId="15" fillId="0" borderId="67" xfId="46" applyFont="1" applyBorder="1" applyAlignment="1">
      <alignment horizontal="center" vertical="center"/>
      <protection/>
    </xf>
    <xf numFmtId="0" fontId="10" fillId="0" borderId="21" xfId="46" applyFont="1" applyBorder="1" applyAlignment="1">
      <alignment horizontal="center" vertical="center"/>
      <protection/>
    </xf>
    <xf numFmtId="0" fontId="10" fillId="0" borderId="65" xfId="46" applyFont="1" applyBorder="1" applyAlignment="1">
      <alignment horizontal="center" vertical="center"/>
      <protection/>
    </xf>
    <xf numFmtId="0" fontId="10" fillId="0" borderId="66" xfId="46" applyFont="1" applyBorder="1" applyAlignment="1">
      <alignment horizontal="center" vertical="center"/>
      <protection/>
    </xf>
    <xf numFmtId="0" fontId="15" fillId="0" borderId="0" xfId="46" applyFont="1" applyBorder="1" applyAlignment="1">
      <alignment vertical="center"/>
      <protection/>
    </xf>
    <xf numFmtId="0" fontId="10" fillId="0" borderId="0" xfId="46" applyFont="1" applyBorder="1" applyAlignment="1">
      <alignment vertical="center"/>
      <protection/>
    </xf>
    <xf numFmtId="0" fontId="15" fillId="0" borderId="0" xfId="46" applyFont="1" applyFill="1" applyBorder="1" applyAlignment="1">
      <alignment vertical="center"/>
      <protection/>
    </xf>
    <xf numFmtId="0" fontId="10" fillId="0" borderId="0" xfId="46" applyFont="1" applyFill="1" applyBorder="1" applyAlignment="1">
      <alignment vertical="center"/>
      <protection/>
    </xf>
    <xf numFmtId="0" fontId="10" fillId="0" borderId="11" xfId="46" applyFont="1" applyBorder="1" applyAlignment="1">
      <alignment horizontal="center" vertical="center"/>
      <protection/>
    </xf>
    <xf numFmtId="0" fontId="10" fillId="0" borderId="16" xfId="46" applyFont="1" applyBorder="1" applyAlignment="1">
      <alignment horizontal="center" vertical="center"/>
      <protection/>
    </xf>
    <xf numFmtId="0" fontId="9" fillId="0" borderId="0" xfId="46" applyFont="1" applyAlignment="1">
      <alignment horizontal="center" vertical="center"/>
      <protection/>
    </xf>
    <xf numFmtId="0" fontId="8" fillId="0" borderId="0" xfId="46" applyFont="1" applyAlignment="1">
      <alignment horizontal="center" vertical="center"/>
      <protection/>
    </xf>
    <xf numFmtId="0" fontId="15" fillId="0" borderId="27" xfId="46" applyFont="1" applyBorder="1" applyAlignment="1">
      <alignment horizontal="center" vertical="center"/>
      <protection/>
    </xf>
    <xf numFmtId="0" fontId="10" fillId="0" borderId="28" xfId="46" applyFont="1" applyBorder="1" applyAlignment="1">
      <alignment horizontal="center" vertical="center"/>
      <protection/>
    </xf>
    <xf numFmtId="0" fontId="10" fillId="0" borderId="46" xfId="46" applyFont="1" applyBorder="1" applyAlignment="1">
      <alignment horizontal="center" vertical="center"/>
      <protection/>
    </xf>
    <xf numFmtId="0" fontId="15" fillId="0" borderId="29" xfId="46" applyFont="1" applyBorder="1" applyAlignment="1">
      <alignment horizontal="center" vertical="center" wrapText="1"/>
      <protection/>
    </xf>
    <xf numFmtId="0" fontId="10" fillId="0" borderId="30" xfId="46" applyFont="1" applyBorder="1" applyAlignment="1">
      <alignment horizontal="center" vertical="center" wrapText="1"/>
      <protection/>
    </xf>
    <xf numFmtId="0" fontId="10" fillId="0" borderId="20" xfId="46" applyFont="1" applyBorder="1" applyAlignment="1">
      <alignment horizontal="center" vertical="center" wrapText="1"/>
      <protection/>
    </xf>
    <xf numFmtId="0" fontId="10" fillId="0" borderId="12" xfId="46" applyFont="1" applyBorder="1" applyAlignment="1">
      <alignment horizontal="center" vertical="center" wrapText="1"/>
      <protection/>
    </xf>
    <xf numFmtId="0" fontId="15" fillId="0" borderId="14" xfId="46" applyFont="1" applyBorder="1" applyAlignment="1">
      <alignment horizontal="center" vertical="center" wrapText="1"/>
      <protection/>
    </xf>
    <xf numFmtId="0" fontId="15" fillId="0" borderId="73" xfId="46" applyFont="1" applyBorder="1" applyAlignment="1">
      <alignment horizontal="center" vertical="center" wrapText="1"/>
      <protection/>
    </xf>
    <xf numFmtId="0" fontId="10" fillId="0" borderId="74" xfId="46" applyFont="1" applyBorder="1" applyAlignment="1">
      <alignment horizontal="center" vertical="center" wrapText="1"/>
      <protection/>
    </xf>
    <xf numFmtId="0" fontId="15" fillId="0" borderId="58" xfId="46" applyFont="1" applyBorder="1" applyAlignment="1">
      <alignment horizontal="center" vertical="center" wrapText="1"/>
      <protection/>
    </xf>
    <xf numFmtId="0" fontId="10" fillId="0" borderId="59" xfId="46" applyFont="1" applyBorder="1" applyAlignment="1">
      <alignment horizontal="center" vertical="center" wrapText="1"/>
      <protection/>
    </xf>
    <xf numFmtId="0" fontId="10" fillId="0" borderId="20" xfId="46" applyFont="1" applyBorder="1" applyAlignment="1">
      <alignment horizontal="center" vertical="center"/>
      <protection/>
    </xf>
    <xf numFmtId="0" fontId="10" fillId="0" borderId="12" xfId="46" applyFont="1" applyBorder="1" applyAlignment="1">
      <alignment horizontal="center" vertical="center"/>
      <protection/>
    </xf>
    <xf numFmtId="0" fontId="10" fillId="0" borderId="35" xfId="46" applyFont="1" applyBorder="1" applyAlignment="1">
      <alignment horizontal="center" vertical="center" wrapText="1"/>
      <protection/>
    </xf>
    <xf numFmtId="0" fontId="10" fillId="0" borderId="17" xfId="46" applyFont="1" applyBorder="1" applyAlignment="1">
      <alignment horizontal="center" vertical="center"/>
      <protection/>
    </xf>
    <xf numFmtId="0" fontId="15" fillId="0" borderId="15" xfId="46" applyFont="1" applyBorder="1" applyAlignment="1">
      <alignment horizontal="center" vertical="center"/>
      <protection/>
    </xf>
    <xf numFmtId="0" fontId="15" fillId="0" borderId="0" xfId="46" applyFont="1" applyBorder="1" applyAlignment="1">
      <alignment horizontal="center" vertical="center"/>
      <protection/>
    </xf>
    <xf numFmtId="0" fontId="10" fillId="0" borderId="0" xfId="46" applyFont="1" applyBorder="1" applyAlignment="1">
      <alignment horizontal="center" vertical="center"/>
      <protection/>
    </xf>
    <xf numFmtId="0" fontId="10" fillId="0" borderId="18" xfId="46" applyFont="1" applyBorder="1" applyAlignment="1">
      <alignment horizontal="center" vertical="center"/>
      <protection/>
    </xf>
    <xf numFmtId="0" fontId="30" fillId="0" borderId="23" xfId="46" applyFont="1" applyFill="1" applyBorder="1" applyAlignment="1">
      <alignment horizontal="center" vertical="center"/>
      <protection/>
    </xf>
    <xf numFmtId="0" fontId="14" fillId="0" borderId="23" xfId="46" applyFont="1" applyFill="1" applyBorder="1" applyAlignment="1">
      <alignment horizontal="center" vertical="center"/>
      <protection/>
    </xf>
    <xf numFmtId="0" fontId="14" fillId="0" borderId="69" xfId="46" applyFont="1" applyFill="1" applyBorder="1" applyAlignment="1">
      <alignment horizontal="center" vertical="center" wrapText="1"/>
      <protection/>
    </xf>
    <xf numFmtId="0" fontId="9" fillId="0" borderId="0" xfId="46" applyFont="1" applyFill="1" applyAlignment="1">
      <alignment horizontal="center" vertical="center" wrapText="1"/>
      <protection/>
    </xf>
    <xf numFmtId="0" fontId="8" fillId="0" borderId="0" xfId="46" applyFont="1" applyFill="1" applyAlignment="1">
      <alignment horizontal="center" vertical="center" wrapText="1"/>
      <protection/>
    </xf>
    <xf numFmtId="0" fontId="14" fillId="0" borderId="30" xfId="46" applyFont="1" applyFill="1" applyBorder="1" applyAlignment="1">
      <alignment horizontal="center" vertical="top" wrapText="1"/>
      <protection/>
    </xf>
    <xf numFmtId="0" fontId="14" fillId="0" borderId="13" xfId="46" applyFont="1" applyFill="1" applyBorder="1" applyAlignment="1">
      <alignment horizontal="center" vertical="top" wrapText="1"/>
      <protection/>
    </xf>
    <xf numFmtId="0" fontId="14" fillId="0" borderId="20" xfId="46" applyFont="1" applyFill="1" applyBorder="1" applyAlignment="1">
      <alignment horizontal="center" vertical="top" wrapText="1"/>
      <protection/>
    </xf>
    <xf numFmtId="0" fontId="14" fillId="0" borderId="12" xfId="46" applyFont="1" applyFill="1" applyBorder="1" applyAlignment="1">
      <alignment horizontal="center" vertical="top" wrapText="1"/>
      <protection/>
    </xf>
    <xf numFmtId="0" fontId="30" fillId="0" borderId="37" xfId="46" applyFont="1" applyFill="1" applyBorder="1" applyAlignment="1">
      <alignment horizontal="center" vertical="center" wrapText="1"/>
      <protection/>
    </xf>
    <xf numFmtId="0" fontId="14" fillId="0" borderId="23" xfId="46" applyFont="1" applyFill="1" applyBorder="1" applyAlignment="1">
      <alignment horizontal="center" vertical="center" wrapText="1"/>
      <protection/>
    </xf>
    <xf numFmtId="0" fontId="14" fillId="0" borderId="26" xfId="46" applyFont="1" applyFill="1" applyBorder="1" applyAlignment="1">
      <alignment horizontal="center" vertical="center" wrapText="1"/>
      <protection/>
    </xf>
    <xf numFmtId="0" fontId="14" fillId="0" borderId="65" xfId="46" applyFont="1" applyFill="1" applyBorder="1" applyAlignment="1">
      <alignment horizontal="center" vertical="center" wrapText="1"/>
      <protection/>
    </xf>
    <xf numFmtId="0" fontId="14" fillId="0" borderId="66" xfId="46" applyFont="1" applyFill="1" applyBorder="1" applyAlignment="1">
      <alignment horizontal="center" vertical="center" wrapText="1"/>
      <protection/>
    </xf>
    <xf numFmtId="0" fontId="30" fillId="0" borderId="25" xfId="46" applyFont="1" applyFill="1" applyBorder="1" applyAlignment="1">
      <alignment horizontal="center" vertical="center" wrapText="1"/>
      <protection/>
    </xf>
    <xf numFmtId="0" fontId="14" fillId="0" borderId="20" xfId="46" applyFont="1" applyFill="1" applyBorder="1" applyAlignment="1">
      <alignment horizontal="center" vertical="center" wrapText="1"/>
      <protection/>
    </xf>
    <xf numFmtId="0" fontId="30" fillId="0" borderId="75" xfId="46" applyFont="1" applyFill="1" applyBorder="1" applyAlignment="1">
      <alignment horizontal="center" vertical="center" wrapText="1"/>
      <protection/>
    </xf>
    <xf numFmtId="0" fontId="14" fillId="0" borderId="30" xfId="46" applyFont="1" applyFill="1" applyBorder="1" applyAlignment="1">
      <alignment horizontal="center" vertical="center" wrapText="1"/>
      <protection/>
    </xf>
    <xf numFmtId="0" fontId="30" fillId="0" borderId="32" xfId="46" applyFont="1" applyFill="1" applyBorder="1" applyAlignment="1">
      <alignment horizontal="center" vertical="center"/>
      <protection/>
    </xf>
    <xf numFmtId="0" fontId="14" fillId="0" borderId="32" xfId="46" applyFont="1" applyFill="1" applyBorder="1" applyAlignment="1">
      <alignment horizontal="center" vertical="center"/>
      <protection/>
    </xf>
    <xf numFmtId="0" fontId="14" fillId="0" borderId="31" xfId="46" applyFont="1" applyFill="1" applyBorder="1" applyAlignment="1">
      <alignment horizontal="center" vertical="center"/>
      <protection/>
    </xf>
    <xf numFmtId="0" fontId="9" fillId="0" borderId="0" xfId="46" applyFont="1" applyAlignment="1">
      <alignment horizontal="center" vertical="center" wrapText="1"/>
      <protection/>
    </xf>
    <xf numFmtId="0" fontId="7" fillId="0" borderId="0" xfId="46" applyFont="1" applyAlignment="1">
      <alignment horizontal="right" vertical="center"/>
      <protection/>
    </xf>
    <xf numFmtId="0" fontId="17" fillId="0" borderId="27" xfId="46" applyFont="1" applyBorder="1" applyAlignment="1">
      <alignment horizontal="center" vertical="center" wrapText="1"/>
      <protection/>
    </xf>
    <xf numFmtId="0" fontId="7" fillId="0" borderId="28" xfId="46" applyFont="1" applyBorder="1" applyAlignment="1">
      <alignment horizontal="center" vertical="center"/>
      <protection/>
    </xf>
    <xf numFmtId="0" fontId="7" fillId="0" borderId="71" xfId="46" applyFont="1" applyBorder="1" applyAlignment="1">
      <alignment horizontal="center" vertical="center"/>
      <protection/>
    </xf>
    <xf numFmtId="0" fontId="17" fillId="0" borderId="72" xfId="46" applyFont="1" applyBorder="1" applyAlignment="1">
      <alignment horizontal="center" vertical="center" wrapText="1"/>
      <protection/>
    </xf>
    <xf numFmtId="0" fontId="17" fillId="0" borderId="19" xfId="46" applyFont="1" applyBorder="1" applyAlignment="1">
      <alignment horizontal="center" vertical="center" wrapText="1"/>
      <protection/>
    </xf>
    <xf numFmtId="0" fontId="7" fillId="0" borderId="18" xfId="46" applyFont="1" applyBorder="1" applyAlignment="1">
      <alignment horizontal="center" vertical="center" wrapText="1"/>
      <protection/>
    </xf>
    <xf numFmtId="0" fontId="7" fillId="0" borderId="16" xfId="46" applyFont="1" applyBorder="1" applyAlignment="1">
      <alignment horizontal="center" vertical="center" wrapText="1"/>
      <protection/>
    </xf>
    <xf numFmtId="0" fontId="13" fillId="0" borderId="19" xfId="46" applyFont="1" applyBorder="1" applyAlignment="1">
      <alignment horizontal="center" vertical="center" wrapText="1"/>
      <protection/>
    </xf>
    <xf numFmtId="0" fontId="12" fillId="0" borderId="18" xfId="46" applyFont="1" applyBorder="1" applyAlignment="1">
      <alignment horizontal="center" vertical="center" wrapText="1"/>
      <protection/>
    </xf>
    <xf numFmtId="0" fontId="12" fillId="0" borderId="16" xfId="46" applyFont="1" applyBorder="1" applyAlignment="1">
      <alignment horizontal="center" vertical="center" wrapText="1"/>
      <protection/>
    </xf>
    <xf numFmtId="0" fontId="17" fillId="0" borderId="28" xfId="46" applyFont="1" applyBorder="1" applyAlignment="1">
      <alignment horizontal="center" vertical="center" wrapText="1"/>
      <protection/>
    </xf>
    <xf numFmtId="0" fontId="17" fillId="0" borderId="25" xfId="46" applyFont="1" applyBorder="1" applyAlignment="1">
      <alignment horizontal="center" vertical="center"/>
      <protection/>
    </xf>
    <xf numFmtId="0" fontId="7" fillId="0" borderId="20" xfId="46" applyFont="1" applyBorder="1" applyAlignment="1">
      <alignment horizontal="center" vertical="center"/>
      <protection/>
    </xf>
    <xf numFmtId="0" fontId="17" fillId="0" borderId="37" xfId="46" applyFont="1" applyBorder="1" applyAlignment="1">
      <alignment horizontal="center" vertical="center"/>
      <protection/>
    </xf>
    <xf numFmtId="0" fontId="7" fillId="0" borderId="35" xfId="46" applyFont="1" applyBorder="1" applyAlignment="1">
      <alignment horizontal="center" vertical="center"/>
      <protection/>
    </xf>
    <xf numFmtId="0" fontId="7" fillId="0" borderId="20" xfId="46" applyFont="1" applyBorder="1" applyAlignment="1">
      <alignment horizontal="center" vertical="center" wrapText="1"/>
      <protection/>
    </xf>
    <xf numFmtId="0" fontId="7" fillId="0" borderId="12" xfId="46" applyFont="1" applyBorder="1" applyAlignment="1">
      <alignment horizontal="center" vertical="center" wrapText="1"/>
      <protection/>
    </xf>
    <xf numFmtId="0" fontId="7" fillId="0" borderId="69" xfId="46" applyFont="1" applyBorder="1" applyAlignment="1">
      <alignment horizontal="center" vertical="center" wrapText="1"/>
      <protection/>
    </xf>
    <xf numFmtId="0" fontId="7" fillId="0" borderId="66" xfId="46" applyFont="1" applyBorder="1" applyAlignment="1">
      <alignment horizontal="center" vertical="center" wrapText="1"/>
      <protection/>
    </xf>
    <xf numFmtId="0" fontId="7" fillId="0" borderId="68" xfId="46" applyFont="1" applyBorder="1" applyAlignment="1">
      <alignment horizontal="center" vertical="center"/>
      <protection/>
    </xf>
    <xf numFmtId="0" fontId="7" fillId="0" borderId="66" xfId="46" applyFont="1" applyBorder="1" applyAlignment="1">
      <alignment horizontal="center" vertical="center"/>
      <protection/>
    </xf>
    <xf numFmtId="0" fontId="7" fillId="0" borderId="65" xfId="46" applyFont="1" applyBorder="1" applyAlignment="1">
      <alignment horizontal="center" vertical="center" wrapText="1"/>
      <protection/>
    </xf>
    <xf numFmtId="0" fontId="7" fillId="0" borderId="28" xfId="46" applyFont="1" applyBorder="1" applyAlignment="1">
      <alignment horizontal="center" vertical="center"/>
      <protection/>
    </xf>
    <xf numFmtId="0" fontId="7" fillId="0" borderId="71" xfId="46" applyFont="1" applyBorder="1" applyAlignment="1">
      <alignment horizontal="center" vertical="center"/>
      <protection/>
    </xf>
    <xf numFmtId="0" fontId="17" fillId="0" borderId="32" xfId="46" applyFont="1" applyBorder="1" applyAlignment="1">
      <alignment horizontal="center" vertical="center"/>
      <protection/>
    </xf>
    <xf numFmtId="0" fontId="7" fillId="0" borderId="32" xfId="46" applyFont="1" applyBorder="1" applyAlignment="1">
      <alignment horizontal="center" vertical="center"/>
      <protection/>
    </xf>
    <xf numFmtId="0" fontId="7" fillId="0" borderId="31" xfId="46" applyFont="1" applyBorder="1" applyAlignment="1">
      <alignment horizontal="center" vertical="center"/>
      <protection/>
    </xf>
    <xf numFmtId="0" fontId="17" fillId="0" borderId="0" xfId="46" applyFont="1" applyBorder="1" applyAlignment="1">
      <alignment horizontal="center" vertical="center" wrapText="1"/>
      <protection/>
    </xf>
    <xf numFmtId="0" fontId="7" fillId="0" borderId="2" xfId="46" applyFont="1" applyBorder="1" applyAlignment="1">
      <alignment horizontal="center" vertical="center"/>
      <protection/>
    </xf>
    <xf numFmtId="0" fontId="17" fillId="0" borderId="35" xfId="46" applyFont="1" applyBorder="1" applyAlignment="1">
      <alignment horizontal="center" vertical="center" wrapText="1"/>
      <protection/>
    </xf>
    <xf numFmtId="0" fontId="17" fillId="0" borderId="72" xfId="46" applyFont="1" applyBorder="1" applyAlignment="1">
      <alignment horizontal="center" vertical="center" wrapText="1"/>
      <protection/>
    </xf>
    <xf numFmtId="0" fontId="17" fillId="0" borderId="14" xfId="46" applyFont="1" applyBorder="1" applyAlignment="1">
      <alignment horizontal="center" vertical="center" wrapText="1"/>
      <protection/>
    </xf>
    <xf numFmtId="0" fontId="17" fillId="0" borderId="37" xfId="46" applyFont="1" applyBorder="1" applyAlignment="1">
      <alignment horizontal="center" vertical="center" wrapText="1"/>
      <protection/>
    </xf>
    <xf numFmtId="0" fontId="7" fillId="0" borderId="35" xfId="46" applyFont="1" applyBorder="1" applyAlignment="1">
      <alignment horizontal="center" vertical="center" wrapText="1"/>
      <protection/>
    </xf>
    <xf numFmtId="0" fontId="7" fillId="0" borderId="35" xfId="46" applyFont="1" applyBorder="1" applyAlignment="1">
      <alignment horizontal="center" vertical="center" wrapText="1"/>
      <protection/>
    </xf>
    <xf numFmtId="0" fontId="7" fillId="0" borderId="17" xfId="46" applyFont="1" applyBorder="1" applyAlignment="1">
      <alignment horizontal="center" vertical="center" wrapText="1"/>
      <protection/>
    </xf>
    <xf numFmtId="0" fontId="17" fillId="0" borderId="28" xfId="46" applyFont="1" applyBorder="1" applyAlignment="1">
      <alignment horizontal="distributed" vertical="center"/>
      <protection/>
    </xf>
    <xf numFmtId="0" fontId="7" fillId="0" borderId="28" xfId="46" applyFont="1" applyBorder="1" applyAlignment="1">
      <alignment horizontal="distributed" vertical="center"/>
      <protection/>
    </xf>
    <xf numFmtId="0" fontId="17" fillId="0" borderId="18" xfId="46" applyFont="1" applyBorder="1" applyAlignment="1">
      <alignment horizontal="center" vertical="center"/>
      <protection/>
    </xf>
    <xf numFmtId="0" fontId="7" fillId="0" borderId="18" xfId="46" applyFont="1" applyBorder="1" applyAlignment="1">
      <alignment horizontal="center" vertical="center"/>
      <protection/>
    </xf>
    <xf numFmtId="0" fontId="17" fillId="0" borderId="67" xfId="46" applyFont="1" applyBorder="1" applyAlignment="1">
      <alignment horizontal="center" vertical="center" wrapText="1"/>
      <protection/>
    </xf>
    <xf numFmtId="0" fontId="7" fillId="0" borderId="21" xfId="46" applyFont="1" applyBorder="1" applyAlignment="1">
      <alignment horizontal="center" vertical="center"/>
      <protection/>
    </xf>
    <xf numFmtId="0" fontId="7" fillId="0" borderId="0" xfId="46" applyFont="1" applyBorder="1" applyAlignment="1">
      <alignment horizontal="center" vertical="center"/>
      <protection/>
    </xf>
    <xf numFmtId="0" fontId="17" fillId="0" borderId="76" xfId="46" applyFont="1" applyBorder="1" applyAlignment="1">
      <alignment horizontal="center" vertical="center"/>
      <protection/>
    </xf>
    <xf numFmtId="0" fontId="17" fillId="0" borderId="15" xfId="46" applyFont="1" applyBorder="1" applyAlignment="1">
      <alignment horizontal="center" vertical="center" wrapText="1"/>
      <protection/>
    </xf>
    <xf numFmtId="0" fontId="17" fillId="0" borderId="75" xfId="46" applyFont="1" applyBorder="1" applyAlignment="1">
      <alignment horizontal="center" vertical="center" wrapText="1"/>
      <protection/>
    </xf>
    <xf numFmtId="0" fontId="7" fillId="0" borderId="30" xfId="46" applyFont="1" applyBorder="1" applyAlignment="1">
      <alignment horizontal="center" vertical="center" wrapText="1"/>
      <protection/>
    </xf>
    <xf numFmtId="0" fontId="7" fillId="0" borderId="13" xfId="46" applyFont="1" applyBorder="1" applyAlignment="1">
      <alignment horizontal="center" vertical="center" wrapText="1"/>
      <protection/>
    </xf>
    <xf numFmtId="0" fontId="17" fillId="0" borderId="21" xfId="46" applyFont="1" applyBorder="1" applyAlignment="1">
      <alignment horizontal="center" vertical="center" wrapText="1"/>
      <protection/>
    </xf>
    <xf numFmtId="0" fontId="7" fillId="0" borderId="2" xfId="46" applyFont="1" applyBorder="1" applyAlignment="1">
      <alignment horizontal="center" vertical="center" wrapText="1"/>
      <protection/>
    </xf>
    <xf numFmtId="0" fontId="17" fillId="0" borderId="73" xfId="46" applyFont="1" applyBorder="1" applyAlignment="1">
      <alignment horizontal="center" vertical="center" wrapText="1"/>
      <protection/>
    </xf>
    <xf numFmtId="0" fontId="7" fillId="0" borderId="74" xfId="46" applyFont="1" applyBorder="1" applyAlignment="1">
      <alignment horizontal="center" vertical="center" wrapText="1"/>
      <protection/>
    </xf>
    <xf numFmtId="0" fontId="7" fillId="0" borderId="22" xfId="46" applyFont="1" applyBorder="1" applyAlignment="1">
      <alignment horizontal="center" vertical="center" wrapText="1"/>
      <protection/>
    </xf>
    <xf numFmtId="0" fontId="17" fillId="0" borderId="58" xfId="46" applyFont="1" applyBorder="1" applyAlignment="1">
      <alignment horizontal="center" vertical="center" wrapText="1"/>
      <protection/>
    </xf>
    <xf numFmtId="0" fontId="7" fillId="0" borderId="59" xfId="46" applyFont="1" applyBorder="1" applyAlignment="1">
      <alignment horizontal="center" vertical="center" wrapText="1"/>
      <protection/>
    </xf>
    <xf numFmtId="0" fontId="17" fillId="0" borderId="72" xfId="46" applyFont="1" applyBorder="1" applyAlignment="1">
      <alignment horizontal="center" vertical="center"/>
      <protection/>
    </xf>
    <xf numFmtId="0" fontId="7" fillId="0" borderId="46" xfId="46" applyFont="1" applyBorder="1" applyAlignment="1">
      <alignment horizontal="center" vertical="center"/>
      <protection/>
    </xf>
    <xf numFmtId="0" fontId="7" fillId="0" borderId="70" xfId="46" applyFont="1" applyBorder="1" applyAlignment="1">
      <alignment horizontal="center" vertical="center"/>
      <protection/>
    </xf>
    <xf numFmtId="0" fontId="17" fillId="0" borderId="14" xfId="46" applyFont="1" applyBorder="1" applyAlignment="1">
      <alignment horizontal="center" vertical="center"/>
      <protection/>
    </xf>
    <xf numFmtId="0" fontId="7" fillId="0" borderId="12" xfId="46" applyFont="1" applyBorder="1" applyAlignment="1">
      <alignment horizontal="center" vertical="center"/>
      <protection/>
    </xf>
    <xf numFmtId="0" fontId="7" fillId="0" borderId="65" xfId="46" applyFont="1" applyBorder="1" applyAlignment="1">
      <alignment horizontal="center" vertical="center"/>
      <protection/>
    </xf>
    <xf numFmtId="0" fontId="7" fillId="0" borderId="69" xfId="46" applyFont="1" applyBorder="1" applyAlignment="1">
      <alignment horizontal="center" vertical="center"/>
      <protection/>
    </xf>
    <xf numFmtId="0" fontId="17" fillId="0" borderId="15" xfId="46" applyFont="1" applyBorder="1" applyAlignment="1">
      <alignment horizontal="center" vertical="center"/>
      <protection/>
    </xf>
    <xf numFmtId="0" fontId="7" fillId="0" borderId="67" xfId="46" applyFont="1" applyBorder="1" applyAlignment="1">
      <alignment horizontal="center" vertical="center"/>
      <protection/>
    </xf>
    <xf numFmtId="0" fontId="17" fillId="0" borderId="25" xfId="46" applyFont="1" applyBorder="1" applyAlignment="1">
      <alignment horizontal="center" vertical="center" wrapText="1"/>
      <protection/>
    </xf>
    <xf numFmtId="0" fontId="7" fillId="0" borderId="44" xfId="46" applyFont="1" applyBorder="1" applyAlignment="1">
      <alignment horizontal="center" vertical="center" wrapText="1"/>
      <protection/>
    </xf>
    <xf numFmtId="0" fontId="7" fillId="0" borderId="45" xfId="46" applyFont="1" applyBorder="1" applyAlignment="1">
      <alignment horizontal="center" vertical="center" wrapText="1"/>
      <protection/>
    </xf>
    <xf numFmtId="0" fontId="17" fillId="0" borderId="51" xfId="46" applyFont="1" applyBorder="1" applyAlignment="1">
      <alignment horizontal="center" vertical="center"/>
      <protection/>
    </xf>
    <xf numFmtId="0" fontId="7" fillId="0" borderId="77" xfId="46" applyFont="1" applyBorder="1" applyAlignment="1">
      <alignment horizontal="center" vertical="center" wrapText="1"/>
      <protection/>
    </xf>
    <xf numFmtId="0" fontId="7" fillId="0" borderId="23" xfId="46" applyFont="1" applyBorder="1" applyAlignment="1">
      <alignment horizontal="center" vertical="center"/>
      <protection/>
    </xf>
    <xf numFmtId="0" fontId="17" fillId="0" borderId="33" xfId="46" applyFont="1" applyBorder="1" applyAlignment="1">
      <alignment horizontal="center" vertical="distributed"/>
      <protection/>
    </xf>
    <xf numFmtId="0" fontId="7" fillId="0" borderId="21" xfId="46" applyFont="1" applyBorder="1" applyAlignment="1">
      <alignment horizontal="center" vertical="distributed"/>
      <protection/>
    </xf>
    <xf numFmtId="0" fontId="7" fillId="0" borderId="68" xfId="46" applyFont="1" applyBorder="1" applyAlignment="1">
      <alignment horizontal="center" vertical="distributed"/>
      <protection/>
    </xf>
    <xf numFmtId="0" fontId="7" fillId="0" borderId="66" xfId="46" applyFont="1" applyBorder="1" applyAlignment="1">
      <alignment horizontal="center" vertical="distributed"/>
      <protection/>
    </xf>
    <xf numFmtId="0" fontId="7" fillId="0" borderId="78" xfId="46" applyFont="1" applyBorder="1" applyAlignment="1">
      <alignment horizontal="center" vertical="center"/>
      <protection/>
    </xf>
    <xf numFmtId="0" fontId="7" fillId="0" borderId="79" xfId="46" applyFont="1" applyBorder="1" applyAlignment="1">
      <alignment horizontal="center" vertical="center"/>
      <protection/>
    </xf>
    <xf numFmtId="0" fontId="17" fillId="0" borderId="15" xfId="46" applyFont="1" applyBorder="1" applyAlignment="1">
      <alignment horizontal="center" vertical="distributed"/>
      <protection/>
    </xf>
    <xf numFmtId="0" fontId="7" fillId="0" borderId="65" xfId="46" applyFont="1" applyBorder="1" applyAlignment="1">
      <alignment horizontal="center" vertical="distributed" wrapText="1"/>
      <protection/>
    </xf>
    <xf numFmtId="0" fontId="7" fillId="0" borderId="66" xfId="46" applyFont="1" applyBorder="1" applyAlignment="1">
      <alignment horizontal="center" vertical="distributed" wrapText="1"/>
      <protection/>
    </xf>
    <xf numFmtId="0" fontId="8" fillId="0" borderId="0" xfId="46" applyFont="1" applyFill="1" applyAlignment="1">
      <alignment horizontal="center" vertical="center"/>
      <protection/>
    </xf>
    <xf numFmtId="0" fontId="17" fillId="0" borderId="19" xfId="46" applyFont="1" applyFill="1" applyBorder="1" applyAlignment="1">
      <alignment horizontal="center" vertical="center"/>
      <protection/>
    </xf>
    <xf numFmtId="0" fontId="7" fillId="0" borderId="18" xfId="46" applyFont="1" applyFill="1" applyBorder="1" applyAlignment="1">
      <alignment horizontal="center" vertical="center"/>
      <protection/>
    </xf>
    <xf numFmtId="0" fontId="17" fillId="0" borderId="36" xfId="46" applyFont="1" applyFill="1" applyBorder="1" applyAlignment="1">
      <alignment horizontal="center" vertical="center" wrapText="1"/>
      <protection/>
    </xf>
    <xf numFmtId="0" fontId="7" fillId="0" borderId="24" xfId="46" applyFont="1" applyFill="1" applyBorder="1" applyAlignment="1">
      <alignment horizontal="center" vertical="center"/>
      <protection/>
    </xf>
    <xf numFmtId="0" fontId="17" fillId="0" borderId="72" xfId="46" applyFont="1" applyFill="1" applyBorder="1" applyAlignment="1">
      <alignment horizontal="center" vertical="center" wrapText="1"/>
      <protection/>
    </xf>
    <xf numFmtId="0" fontId="7" fillId="0" borderId="28" xfId="46" applyFont="1" applyFill="1" applyBorder="1" applyAlignment="1">
      <alignment horizontal="center" vertical="center"/>
      <protection/>
    </xf>
    <xf numFmtId="0" fontId="7" fillId="0" borderId="71" xfId="46" applyFont="1" applyFill="1" applyBorder="1" applyAlignment="1">
      <alignment horizontal="center" vertical="center"/>
      <protection/>
    </xf>
    <xf numFmtId="0" fontId="17" fillId="0" borderId="25" xfId="46" applyFont="1" applyFill="1" applyBorder="1" applyAlignment="1">
      <alignment horizontal="center" vertical="center" wrapText="1"/>
      <protection/>
    </xf>
    <xf numFmtId="0" fontId="7" fillId="0" borderId="20" xfId="46" applyFont="1" applyFill="1" applyBorder="1" applyAlignment="1">
      <alignment horizontal="center" vertical="center"/>
      <protection/>
    </xf>
    <xf numFmtId="0" fontId="7" fillId="0" borderId="15" xfId="46" applyFont="1" applyFill="1" applyBorder="1" applyAlignment="1">
      <alignment horizontal="center" vertical="center"/>
      <protection/>
    </xf>
    <xf numFmtId="0" fontId="7" fillId="0" borderId="20" xfId="46" applyFont="1" applyFill="1" applyBorder="1" applyAlignment="1">
      <alignment horizontal="center" vertical="center" wrapText="1"/>
      <protection/>
    </xf>
    <xf numFmtId="0" fontId="13" fillId="0" borderId="27" xfId="46" applyFont="1" applyBorder="1" applyAlignment="1">
      <alignment horizontal="center" vertical="center" wrapText="1"/>
      <protection/>
    </xf>
    <xf numFmtId="0" fontId="12" fillId="0" borderId="28" xfId="46" applyFont="1" applyBorder="1" applyAlignment="1">
      <alignment horizontal="center" vertical="center"/>
      <protection/>
    </xf>
    <xf numFmtId="0" fontId="12" fillId="0" borderId="71" xfId="46" applyFont="1" applyBorder="1" applyAlignment="1">
      <alignment horizontal="center" vertical="center"/>
      <protection/>
    </xf>
    <xf numFmtId="0" fontId="13" fillId="0" borderId="15" xfId="46" applyFont="1" applyBorder="1" applyAlignment="1">
      <alignment horizontal="center" vertical="center" wrapText="1"/>
      <protection/>
    </xf>
    <xf numFmtId="0" fontId="12" fillId="0" borderId="35" xfId="46" applyFont="1" applyBorder="1" applyAlignment="1">
      <alignment horizontal="center" vertical="center"/>
      <protection/>
    </xf>
    <xf numFmtId="0" fontId="13" fillId="0" borderId="80" xfId="46" applyFont="1" applyBorder="1" applyAlignment="1">
      <alignment horizontal="center" vertical="center" wrapText="1"/>
      <protection/>
    </xf>
    <xf numFmtId="0" fontId="12" fillId="0" borderId="14" xfId="46" applyFont="1" applyBorder="1" applyAlignment="1">
      <alignment horizontal="center" vertical="center"/>
      <protection/>
    </xf>
    <xf numFmtId="0" fontId="13" fillId="0" borderId="37" xfId="46" applyFont="1" applyBorder="1" applyAlignment="1">
      <alignment horizontal="center" vertical="center" wrapText="1"/>
      <protection/>
    </xf>
    <xf numFmtId="0" fontId="12" fillId="0" borderId="35" xfId="46" applyFont="1" applyBorder="1" applyAlignment="1">
      <alignment horizontal="center" vertical="center" wrapText="1"/>
      <protection/>
    </xf>
    <xf numFmtId="0" fontId="19" fillId="0" borderId="35" xfId="46" applyFont="1" applyBorder="1" applyAlignment="1">
      <alignment horizontal="center" vertical="center" wrapText="1"/>
      <protection/>
    </xf>
    <xf numFmtId="0" fontId="19" fillId="0" borderId="17" xfId="46" applyFont="1" applyBorder="1" applyAlignment="1">
      <alignment horizontal="center" vertical="center" wrapText="1"/>
      <protection/>
    </xf>
    <xf numFmtId="0" fontId="13" fillId="0" borderId="29" xfId="46" applyFont="1" applyBorder="1" applyAlignment="1">
      <alignment horizontal="center" vertical="center"/>
      <protection/>
    </xf>
    <xf numFmtId="0" fontId="12" fillId="0" borderId="30" xfId="46" applyFont="1" applyBorder="1" applyAlignment="1">
      <alignment horizontal="center" vertical="center"/>
      <protection/>
    </xf>
    <xf numFmtId="0" fontId="13" fillId="0" borderId="14" xfId="46" applyFont="1" applyBorder="1" applyAlignment="1">
      <alignment horizontal="center" vertical="center" wrapText="1"/>
      <protection/>
    </xf>
    <xf numFmtId="0" fontId="12" fillId="0" borderId="20" xfId="46" applyFont="1" applyBorder="1" applyAlignment="1">
      <alignment horizontal="center" vertical="center"/>
      <protection/>
    </xf>
    <xf numFmtId="0" fontId="13" fillId="0" borderId="76" xfId="46" applyFont="1" applyBorder="1" applyAlignment="1">
      <alignment horizontal="center" vertical="center" wrapText="1"/>
      <protection/>
    </xf>
    <xf numFmtId="0" fontId="12" fillId="0" borderId="32" xfId="46" applyFont="1" applyBorder="1" applyAlignment="1">
      <alignment horizontal="center" vertical="center"/>
      <protection/>
    </xf>
    <xf numFmtId="0" fontId="12" fillId="0" borderId="31" xfId="46" applyFont="1" applyBorder="1" applyAlignment="1">
      <alignment horizontal="center" vertical="center"/>
      <protection/>
    </xf>
    <xf numFmtId="0" fontId="12" fillId="0" borderId="2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3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5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65" xfId="0" applyFont="1" applyBorder="1" applyAlignment="1">
      <alignment horizontal="center" vertical="center"/>
    </xf>
    <xf numFmtId="0" fontId="12" fillId="0" borderId="69" xfId="0" applyFont="1" applyBorder="1" applyAlignment="1">
      <alignment horizontal="center" vertical="center"/>
    </xf>
    <xf numFmtId="0" fontId="13" fillId="0" borderId="15" xfId="0" applyFont="1" applyBorder="1" applyAlignment="1">
      <alignment horizontal="center" vertical="center"/>
    </xf>
    <xf numFmtId="0" fontId="12" fillId="0" borderId="67" xfId="0" applyFont="1" applyBorder="1" applyAlignment="1">
      <alignment horizontal="center" vertical="center"/>
    </xf>
    <xf numFmtId="0" fontId="12" fillId="0" borderId="21" xfId="0" applyFont="1" applyBorder="1" applyAlignment="1">
      <alignment horizontal="center" vertical="center"/>
    </xf>
    <xf numFmtId="0" fontId="13"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6"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3"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36"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3" fillId="0" borderId="37" xfId="0" applyFont="1" applyBorder="1" applyAlignment="1">
      <alignment horizontal="center" vertical="center"/>
    </xf>
    <xf numFmtId="0" fontId="13" fillId="0" borderId="49" xfId="0" applyFont="1" applyBorder="1" applyAlignment="1">
      <alignment horizontal="center" vertical="center"/>
    </xf>
    <xf numFmtId="0" fontId="13" fillId="0" borderId="14" xfId="0" applyFont="1" applyBorder="1" applyAlignment="1">
      <alignment horizontal="center" vertical="center"/>
    </xf>
    <xf numFmtId="0" fontId="12" fillId="0" borderId="20" xfId="0" applyFont="1" applyBorder="1" applyAlignment="1">
      <alignment horizontal="center" vertical="center"/>
    </xf>
    <xf numFmtId="0" fontId="12" fillId="0" borderId="65" xfId="0" applyFont="1" applyBorder="1" applyAlignment="1">
      <alignment horizontal="center" vertical="center" wrapText="1"/>
    </xf>
    <xf numFmtId="0" fontId="12" fillId="0" borderId="69" xfId="0" applyFont="1" applyBorder="1" applyAlignment="1">
      <alignment horizontal="center" vertical="center" wrapText="1"/>
    </xf>
    <xf numFmtId="0" fontId="13"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68" xfId="0" applyFont="1" applyBorder="1" applyAlignment="1">
      <alignment horizontal="center" vertical="center"/>
    </xf>
    <xf numFmtId="0" fontId="12" fillId="0" borderId="77" xfId="0" applyFont="1" applyBorder="1" applyAlignment="1">
      <alignment horizontal="center" vertical="center"/>
    </xf>
    <xf numFmtId="0" fontId="7" fillId="0" borderId="81" xfId="46" applyFont="1" applyBorder="1" applyAlignment="1">
      <alignment horizontal="center" vertical="center" wrapText="1"/>
      <protection/>
    </xf>
    <xf numFmtId="0" fontId="7" fillId="0" borderId="82" xfId="46" applyFont="1" applyBorder="1" applyAlignment="1">
      <alignment horizontal="center" vertical="center" wrapText="1"/>
      <protection/>
    </xf>
    <xf numFmtId="0" fontId="7" fillId="0" borderId="83" xfId="46" applyFont="1" applyBorder="1" applyAlignment="1">
      <alignment horizontal="center" vertical="center" wrapText="1"/>
      <protection/>
    </xf>
    <xf numFmtId="0" fontId="7" fillId="0" borderId="84" xfId="46" applyFont="1" applyBorder="1" applyAlignment="1">
      <alignment horizontal="center" vertical="center" wrapText="1"/>
      <protection/>
    </xf>
    <xf numFmtId="0" fontId="7" fillId="0" borderId="55" xfId="46" applyFont="1" applyBorder="1" applyAlignment="1">
      <alignment horizontal="center" vertical="center" wrapText="1"/>
      <protection/>
    </xf>
    <xf numFmtId="0" fontId="7" fillId="0" borderId="52" xfId="46" applyFont="1" applyBorder="1" applyAlignment="1">
      <alignment horizontal="center" vertical="center" wrapText="1"/>
      <protection/>
    </xf>
    <xf numFmtId="0" fontId="17" fillId="0" borderId="81" xfId="46" applyFont="1" applyBorder="1" applyAlignment="1">
      <alignment horizontal="center" vertical="center"/>
      <protection/>
    </xf>
    <xf numFmtId="0" fontId="7" fillId="0" borderId="0" xfId="46" applyFont="1" applyBorder="1" applyAlignment="1">
      <alignment horizontal="center" vertical="center"/>
      <protection/>
    </xf>
    <xf numFmtId="0" fontId="7" fillId="0" borderId="82" xfId="46" applyFont="1" applyBorder="1" applyAlignment="1">
      <alignment horizontal="center" vertical="center"/>
      <protection/>
    </xf>
    <xf numFmtId="0" fontId="7" fillId="0" borderId="55" xfId="46" applyFont="1" applyBorder="1" applyAlignment="1">
      <alignment horizontal="center" vertical="center"/>
      <protection/>
    </xf>
    <xf numFmtId="0" fontId="7" fillId="0" borderId="52" xfId="46" applyFont="1" applyBorder="1" applyAlignment="1">
      <alignment horizontal="center" vertical="center"/>
      <protection/>
    </xf>
    <xf numFmtId="0" fontId="7" fillId="0" borderId="53" xfId="46" applyFont="1" applyBorder="1" applyAlignment="1">
      <alignment horizontal="center" vertical="center"/>
      <protection/>
    </xf>
    <xf numFmtId="0" fontId="7" fillId="0" borderId="85" xfId="46" applyFont="1" applyBorder="1" applyAlignment="1">
      <alignment horizontal="center" vertical="center"/>
      <protection/>
    </xf>
    <xf numFmtId="0" fontId="7" fillId="0" borderId="62" xfId="46" applyFont="1" applyBorder="1" applyAlignment="1">
      <alignment horizontal="center" vertical="center" wrapText="1"/>
      <protection/>
    </xf>
    <xf numFmtId="0" fontId="17" fillId="0" borderId="86" xfId="46" applyFont="1" applyBorder="1" applyAlignment="1">
      <alignment horizontal="center" vertical="center"/>
      <protection/>
    </xf>
    <xf numFmtId="0" fontId="7" fillId="0" borderId="0" xfId="46" applyFont="1" applyBorder="1" applyAlignment="1">
      <alignment horizontal="center" vertical="center"/>
      <protection/>
    </xf>
    <xf numFmtId="0" fontId="7" fillId="0" borderId="81" xfId="46" applyFont="1" applyBorder="1" applyAlignment="1">
      <alignment horizontal="center" vertical="center"/>
      <protection/>
    </xf>
    <xf numFmtId="0" fontId="7" fillId="0" borderId="55" xfId="46" applyFont="1" applyBorder="1" applyAlignment="1">
      <alignment horizontal="right" vertical="center"/>
      <protection/>
    </xf>
    <xf numFmtId="0" fontId="7" fillId="0" borderId="52" xfId="46" applyFont="1" applyBorder="1" applyAlignment="1">
      <alignment horizontal="right" vertical="center"/>
      <protection/>
    </xf>
    <xf numFmtId="0" fontId="17" fillId="0" borderId="62" xfId="46" applyFont="1" applyBorder="1" applyAlignment="1">
      <alignment horizontal="center" vertical="center"/>
      <protection/>
    </xf>
    <xf numFmtId="0" fontId="7" fillId="0" borderId="62" xfId="46" applyFont="1" applyBorder="1" applyAlignment="1">
      <alignment horizontal="center" vertical="center"/>
      <protection/>
    </xf>
    <xf numFmtId="0" fontId="17" fillId="0" borderId="87" xfId="46" applyFont="1" applyBorder="1" applyAlignment="1">
      <alignment horizontal="center" vertical="center"/>
      <protection/>
    </xf>
    <xf numFmtId="0" fontId="7" fillId="0" borderId="57" xfId="46" applyFont="1" applyBorder="1" applyAlignment="1">
      <alignment horizontal="center" vertical="center"/>
      <protection/>
    </xf>
    <xf numFmtId="0" fontId="7" fillId="0" borderId="56" xfId="46" applyFont="1" applyBorder="1" applyAlignment="1">
      <alignment horizontal="center" vertical="center"/>
      <protection/>
    </xf>
    <xf numFmtId="0" fontId="7" fillId="0" borderId="16" xfId="46" applyFont="1" applyBorder="1" applyAlignment="1">
      <alignment horizontal="center" vertical="center"/>
      <protection/>
    </xf>
    <xf numFmtId="0" fontId="17" fillId="0" borderId="54" xfId="46" applyFont="1" applyBorder="1" applyAlignment="1">
      <alignment horizontal="center" vertical="center"/>
      <protection/>
    </xf>
    <xf numFmtId="0" fontId="7" fillId="0" borderId="88" xfId="46" applyFont="1" applyBorder="1" applyAlignment="1">
      <alignment horizontal="center" vertical="center"/>
      <protection/>
    </xf>
    <xf numFmtId="0" fontId="17" fillId="0" borderId="89" xfId="46" applyFont="1" applyBorder="1" applyAlignment="1">
      <alignment horizontal="center" vertical="center"/>
      <protection/>
    </xf>
    <xf numFmtId="0" fontId="7" fillId="0" borderId="0" xfId="46" applyFont="1" applyBorder="1" applyAlignment="1">
      <alignment horizontal="center" vertical="center" wrapText="1"/>
      <protection/>
    </xf>
    <xf numFmtId="0" fontId="7" fillId="0" borderId="64" xfId="46" applyFont="1" applyBorder="1" applyAlignment="1">
      <alignment horizontal="center" vertical="center" wrapText="1"/>
      <protection/>
    </xf>
    <xf numFmtId="0" fontId="17" fillId="0" borderId="89" xfId="46" applyFont="1" applyBorder="1" applyAlignment="1">
      <alignment horizontal="left" vertical="center"/>
      <protection/>
    </xf>
    <xf numFmtId="0" fontId="7" fillId="0" borderId="88" xfId="46" applyFont="1" applyBorder="1" applyAlignment="1">
      <alignment horizontal="left" vertical="center"/>
      <protection/>
    </xf>
    <xf numFmtId="0" fontId="17" fillId="0" borderId="61" xfId="46" applyFont="1" applyBorder="1" applyAlignment="1">
      <alignment horizontal="center" vertical="center"/>
      <protection/>
    </xf>
    <xf numFmtId="0" fontId="17" fillId="0" borderId="87" xfId="46" applyFont="1" applyBorder="1" applyAlignment="1">
      <alignment horizontal="right" vertical="center"/>
      <protection/>
    </xf>
    <xf numFmtId="0" fontId="7" fillId="0" borderId="57" xfId="46" applyFont="1" applyBorder="1" applyAlignment="1">
      <alignment horizontal="right" vertical="center"/>
      <protection/>
    </xf>
    <xf numFmtId="0" fontId="1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center" vertical="center"/>
    </xf>
    <xf numFmtId="0" fontId="7" fillId="0" borderId="71" xfId="0" applyFont="1" applyBorder="1" applyAlignment="1">
      <alignment horizontal="center" vertical="center"/>
    </xf>
    <xf numFmtId="0" fontId="17" fillId="0" borderId="21" xfId="0" applyFont="1" applyBorder="1" applyAlignment="1">
      <alignment horizontal="center" vertical="center"/>
    </xf>
    <xf numFmtId="0" fontId="7" fillId="0" borderId="2" xfId="0" applyFont="1" applyBorder="1" applyAlignment="1">
      <alignment horizontal="center" vertical="center"/>
    </xf>
    <xf numFmtId="0" fontId="17" fillId="0" borderId="15" xfId="0" applyFont="1" applyBorder="1" applyAlignment="1">
      <alignment horizontal="center" vertical="center"/>
    </xf>
    <xf numFmtId="0" fontId="7" fillId="0" borderId="35" xfId="0" applyFont="1" applyBorder="1" applyAlignment="1">
      <alignment horizontal="center" vertical="center"/>
    </xf>
    <xf numFmtId="0" fontId="1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72" xfId="0" applyFont="1" applyBorder="1" applyAlignment="1">
      <alignment horizontal="right" vertical="center"/>
    </xf>
    <xf numFmtId="0" fontId="7" fillId="0" borderId="28" xfId="0" applyFont="1" applyBorder="1" applyAlignment="1">
      <alignment horizontal="right" vertical="center"/>
    </xf>
    <xf numFmtId="0" fontId="17" fillId="0" borderId="29" xfId="0" applyFont="1" applyBorder="1" applyAlignment="1">
      <alignment horizontal="center" vertical="center"/>
    </xf>
    <xf numFmtId="0" fontId="7" fillId="0" borderId="30" xfId="0" applyFont="1" applyBorder="1" applyAlignment="1">
      <alignment horizontal="center" vertical="center"/>
    </xf>
    <xf numFmtId="0" fontId="17" fillId="0" borderId="72" xfId="0" applyFont="1" applyBorder="1" applyAlignment="1">
      <alignment horizontal="center" vertical="center"/>
    </xf>
    <xf numFmtId="0" fontId="7" fillId="0" borderId="16" xfId="0" applyFont="1" applyBorder="1" applyAlignment="1">
      <alignment horizontal="center" vertical="center" wrapText="1"/>
    </xf>
    <xf numFmtId="0" fontId="17" fillId="0" borderId="27" xfId="0" applyFont="1" applyBorder="1" applyAlignment="1">
      <alignment horizontal="center" vertical="center"/>
    </xf>
    <xf numFmtId="0" fontId="10" fillId="0" borderId="65" xfId="0" applyFont="1" applyBorder="1" applyAlignment="1">
      <alignment horizontal="center" vertical="center"/>
    </xf>
    <xf numFmtId="0" fontId="10" fillId="0" borderId="69" xfId="0" applyFont="1" applyBorder="1" applyAlignment="1">
      <alignment horizontal="center" vertical="center"/>
    </xf>
    <xf numFmtId="0" fontId="10" fillId="0" borderId="66" xfId="0" applyFont="1" applyBorder="1" applyAlignment="1">
      <alignment horizontal="center" vertical="center"/>
    </xf>
    <xf numFmtId="0" fontId="15" fillId="0" borderId="37" xfId="0" applyFont="1" applyBorder="1" applyAlignment="1">
      <alignment horizontal="center"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10" fillId="0" borderId="68" xfId="46" applyFont="1" applyBorder="1" applyAlignment="1">
      <alignment horizontal="center" vertical="center"/>
      <protection/>
    </xf>
    <xf numFmtId="0" fontId="10" fillId="0" borderId="69" xfId="46" applyFont="1" applyBorder="1" applyAlignment="1">
      <alignment horizontal="center" vertical="center"/>
      <protection/>
    </xf>
    <xf numFmtId="0" fontId="15" fillId="0" borderId="37" xfId="46" applyFont="1" applyBorder="1" applyAlignment="1">
      <alignment horizontal="center" vertical="center"/>
      <protection/>
    </xf>
    <xf numFmtId="0" fontId="10" fillId="0" borderId="23" xfId="46" applyFont="1" applyBorder="1" applyAlignment="1">
      <alignment horizontal="center" vertical="center"/>
      <protection/>
    </xf>
    <xf numFmtId="0" fontId="10" fillId="0" borderId="26" xfId="46" applyFont="1" applyBorder="1" applyAlignment="1">
      <alignment horizontal="center" vertical="center"/>
      <protection/>
    </xf>
    <xf numFmtId="0" fontId="15" fillId="0" borderId="36" xfId="46" applyFont="1" applyBorder="1" applyAlignment="1">
      <alignment horizontal="center" vertical="center"/>
      <protection/>
    </xf>
    <xf numFmtId="0" fontId="15" fillId="0" borderId="23" xfId="46" applyFont="1" applyBorder="1" applyAlignment="1">
      <alignment horizontal="center" vertical="center"/>
      <protection/>
    </xf>
    <xf numFmtId="0" fontId="10" fillId="0" borderId="77" xfId="0" applyFont="1" applyBorder="1" applyAlignment="1">
      <alignment horizontal="center" vertical="center"/>
    </xf>
    <xf numFmtId="0" fontId="13" fillId="0" borderId="37" xfId="46" applyFont="1" applyBorder="1" applyAlignment="1">
      <alignment horizontal="center" vertical="center"/>
      <protection/>
    </xf>
    <xf numFmtId="0" fontId="12" fillId="0" borderId="23" xfId="46" applyFont="1" applyBorder="1" applyAlignment="1">
      <alignment horizontal="center" vertical="center"/>
      <protection/>
    </xf>
    <xf numFmtId="0" fontId="12" fillId="0" borderId="65" xfId="46" applyFont="1" applyBorder="1" applyAlignment="1">
      <alignment horizontal="center" vertical="center"/>
      <protection/>
    </xf>
    <xf numFmtId="0" fontId="12" fillId="0" borderId="69" xfId="46" applyFont="1" applyBorder="1" applyAlignment="1">
      <alignment horizontal="center" vertical="center"/>
      <protection/>
    </xf>
    <xf numFmtId="0" fontId="15" fillId="0" borderId="23" xfId="0" applyFont="1" applyBorder="1" applyAlignment="1">
      <alignment horizontal="center" vertical="center"/>
    </xf>
    <xf numFmtId="0" fontId="15" fillId="0" borderId="49" xfId="0" applyFont="1" applyBorder="1" applyAlignment="1">
      <alignment horizontal="center" vertical="center"/>
    </xf>
  </cellXfs>
  <cellStyles count="7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10" xfId="34"/>
    <cellStyle name="一般 11" xfId="35"/>
    <cellStyle name="一般 12" xfId="36"/>
    <cellStyle name="一般 2" xfId="37"/>
    <cellStyle name="一般 3" xfId="38"/>
    <cellStyle name="一般 4" xfId="39"/>
    <cellStyle name="一般 5" xfId="40"/>
    <cellStyle name="一般 6" xfId="41"/>
    <cellStyle name="一般 7" xfId="42"/>
    <cellStyle name="一般 8" xfId="43"/>
    <cellStyle name="一般 9" xfId="44"/>
    <cellStyle name="一般_011-98年人民團體數及宗教概況(1)" xfId="45"/>
    <cellStyle name="一般_011-99年社會福利(琴惠)" xfId="46"/>
    <cellStyle name="一般_11-2宗教教務概況" xfId="47"/>
    <cellStyle name="一般_Book2" xfId="48"/>
    <cellStyle name="一般_Sheet1" xfId="49"/>
    <cellStyle name="一般_Sheet6" xfId="50"/>
    <cellStyle name="一般_Sheet7" xfId="51"/>
    <cellStyle name="一般_合作社概況" xfId="52"/>
    <cellStyle name="一般_宗教等-97年資料11-1至11-3" xfId="53"/>
    <cellStyle name="Comma" xfId="54"/>
    <cellStyle name="千分位 2" xfId="55"/>
    <cellStyle name="千分位 3" xfId="56"/>
    <cellStyle name="千分位 4" xfId="57"/>
    <cellStyle name="Comma [0]" xfId="58"/>
    <cellStyle name="千分位[0] 2" xfId="59"/>
    <cellStyle name="千分位[0] 3" xfId="60"/>
    <cellStyle name="千分位[0] 4" xfId="61"/>
    <cellStyle name="中等" xfId="62"/>
    <cellStyle name="合計" xfId="63"/>
    <cellStyle name="好" xfId="64"/>
    <cellStyle name="年資料" xfId="65"/>
    <cellStyle name="Percent" xfId="66"/>
    <cellStyle name="計算方式" xfId="67"/>
    <cellStyle name="Currency" xfId="68"/>
    <cellStyle name="Currency [0]" xfId="69"/>
    <cellStyle name="連結的儲存格" xfId="70"/>
    <cellStyle name="備註" xfId="71"/>
    <cellStyle name="說明文字" xfId="72"/>
    <cellStyle name="輔色1" xfId="73"/>
    <cellStyle name="輔色2" xfId="74"/>
    <cellStyle name="輔色3" xfId="75"/>
    <cellStyle name="輔色4" xfId="76"/>
    <cellStyle name="輔色5" xfId="77"/>
    <cellStyle name="輔色6" xfId="78"/>
    <cellStyle name="標題" xfId="79"/>
    <cellStyle name="標題 1" xfId="80"/>
    <cellStyle name="標題 2" xfId="81"/>
    <cellStyle name="標題 3" xfId="82"/>
    <cellStyle name="標題 4" xfId="83"/>
    <cellStyle name="輸入" xfId="84"/>
    <cellStyle name="輸出" xfId="85"/>
    <cellStyle name="檢查儲存格" xfId="86"/>
    <cellStyle name="壞" xfId="87"/>
    <cellStyle name="警告文字"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25"/>
  <sheetViews>
    <sheetView showGridLines="0" tabSelected="1" zoomScale="120" zoomScaleNormal="120" zoomScalePageLayoutView="0" workbookViewId="0" topLeftCell="A1">
      <selection activeCell="A1" sqref="A1"/>
    </sheetView>
  </sheetViews>
  <sheetFormatPr defaultColWidth="9.00390625" defaultRowHeight="16.5"/>
  <cols>
    <col min="1" max="1" width="9.625" style="273" customWidth="1"/>
    <col min="2" max="2" width="5.125" style="273" customWidth="1"/>
    <col min="3" max="4" width="6.125" style="273" customWidth="1"/>
    <col min="5" max="5" width="5.125" style="273" customWidth="1"/>
    <col min="6" max="7" width="5.875" style="273" customWidth="1"/>
    <col min="8" max="8" width="5.625" style="273" customWidth="1"/>
    <col min="9" max="9" width="5.125" style="273" customWidth="1"/>
    <col min="10" max="12" width="5.25390625" style="273" customWidth="1"/>
    <col min="13" max="14" width="5.625" style="273" customWidth="1"/>
    <col min="15" max="16" width="5.875" style="273" customWidth="1"/>
    <col min="17" max="17" width="5.625" style="273" customWidth="1"/>
    <col min="18" max="20" width="5.875" style="273" customWidth="1"/>
    <col min="21" max="21" width="5.625" style="273" customWidth="1"/>
    <col min="22" max="23" width="5.875" style="273" customWidth="1"/>
    <col min="24" max="24" width="5.625" style="273" customWidth="1"/>
    <col min="25" max="26" width="5.875" style="273" customWidth="1"/>
    <col min="27" max="16384" width="9.00390625" style="273" customWidth="1"/>
  </cols>
  <sheetData>
    <row r="1" spans="1:26" s="72" customFormat="1" ht="18" customHeight="1">
      <c r="A1" s="319" t="s">
        <v>502</v>
      </c>
      <c r="B1" s="270"/>
      <c r="C1" s="270"/>
      <c r="D1" s="270"/>
      <c r="E1" s="270"/>
      <c r="F1" s="270"/>
      <c r="G1" s="270"/>
      <c r="H1" s="270"/>
      <c r="I1" s="270"/>
      <c r="J1" s="270"/>
      <c r="K1" s="270"/>
      <c r="L1" s="270"/>
      <c r="M1" s="271"/>
      <c r="N1" s="271"/>
      <c r="O1" s="271"/>
      <c r="P1" s="582"/>
      <c r="Q1" s="582"/>
      <c r="R1" s="582"/>
      <c r="S1" s="271"/>
      <c r="T1" s="271"/>
      <c r="U1" s="271"/>
      <c r="V1" s="271"/>
      <c r="W1" s="270"/>
      <c r="X1" s="272"/>
      <c r="Y1" s="272"/>
      <c r="Z1" s="272" t="s">
        <v>339</v>
      </c>
    </row>
    <row r="2" spans="1:26" s="274" customFormat="1" ht="24.75" customHeight="1">
      <c r="A2" s="583" t="s">
        <v>503</v>
      </c>
      <c r="B2" s="584"/>
      <c r="C2" s="584"/>
      <c r="D2" s="584"/>
      <c r="E2" s="584"/>
      <c r="F2" s="584"/>
      <c r="G2" s="584"/>
      <c r="H2" s="584"/>
      <c r="I2" s="584"/>
      <c r="J2" s="584"/>
      <c r="K2" s="584"/>
      <c r="L2" s="584"/>
      <c r="M2" s="584"/>
      <c r="N2" s="584" t="s">
        <v>504</v>
      </c>
      <c r="O2" s="584"/>
      <c r="P2" s="584"/>
      <c r="Q2" s="584"/>
      <c r="R2" s="584"/>
      <c r="S2" s="584"/>
      <c r="T2" s="584"/>
      <c r="U2" s="584"/>
      <c r="V2" s="584"/>
      <c r="W2" s="584"/>
      <c r="X2" s="584"/>
      <c r="Y2" s="584"/>
      <c r="Z2" s="584"/>
    </row>
    <row r="3" spans="1:26" ht="13.5" customHeight="1">
      <c r="A3" s="275"/>
      <c r="B3" s="275"/>
      <c r="C3" s="275"/>
      <c r="D3" s="275"/>
      <c r="E3" s="275"/>
      <c r="F3" s="275"/>
      <c r="G3" s="275"/>
      <c r="H3" s="276"/>
      <c r="I3" s="275"/>
      <c r="J3" s="275"/>
      <c r="K3" s="275"/>
      <c r="L3" s="277"/>
      <c r="M3" s="320" t="s">
        <v>505</v>
      </c>
      <c r="N3" s="276"/>
      <c r="O3" s="275"/>
      <c r="P3" s="275"/>
      <c r="Q3" s="275"/>
      <c r="R3" s="275"/>
      <c r="S3" s="275"/>
      <c r="T3" s="275"/>
      <c r="U3" s="275"/>
      <c r="V3" s="275"/>
      <c r="W3" s="278"/>
      <c r="X3" s="278"/>
      <c r="Y3" s="278"/>
      <c r="Z3" s="276"/>
    </row>
    <row r="4" spans="1:26" ht="13.5" customHeight="1" thickBot="1">
      <c r="A4" s="279"/>
      <c r="B4" s="279"/>
      <c r="C4" s="279"/>
      <c r="D4" s="279"/>
      <c r="E4" s="280"/>
      <c r="F4" s="280"/>
      <c r="G4" s="280"/>
      <c r="H4" s="276"/>
      <c r="I4" s="279"/>
      <c r="J4" s="279"/>
      <c r="K4" s="279"/>
      <c r="L4" s="281"/>
      <c r="M4" s="321" t="s">
        <v>506</v>
      </c>
      <c r="N4" s="276"/>
      <c r="O4" s="281"/>
      <c r="P4" s="281"/>
      <c r="Q4" s="281"/>
      <c r="R4" s="281"/>
      <c r="S4" s="281"/>
      <c r="T4" s="281"/>
      <c r="U4" s="281"/>
      <c r="V4" s="281"/>
      <c r="W4" s="282"/>
      <c r="X4" s="282"/>
      <c r="Y4" s="282"/>
      <c r="Z4" s="283" t="s">
        <v>427</v>
      </c>
    </row>
    <row r="5" spans="1:26" s="326" customFormat="1" ht="15.75" customHeight="1">
      <c r="A5" s="585" t="s">
        <v>518</v>
      </c>
      <c r="B5" s="588" t="s">
        <v>519</v>
      </c>
      <c r="C5" s="589"/>
      <c r="D5" s="590"/>
      <c r="E5" s="591" t="s">
        <v>520</v>
      </c>
      <c r="F5" s="592"/>
      <c r="G5" s="592"/>
      <c r="H5" s="593"/>
      <c r="I5" s="591" t="s">
        <v>521</v>
      </c>
      <c r="J5" s="592"/>
      <c r="K5" s="592"/>
      <c r="L5" s="594"/>
      <c r="M5" s="595"/>
      <c r="N5" s="596" t="s">
        <v>522</v>
      </c>
      <c r="O5" s="592"/>
      <c r="P5" s="593"/>
      <c r="Q5" s="591" t="s">
        <v>523</v>
      </c>
      <c r="R5" s="592"/>
      <c r="S5" s="592"/>
      <c r="T5" s="593"/>
      <c r="U5" s="591" t="s">
        <v>524</v>
      </c>
      <c r="V5" s="592"/>
      <c r="W5" s="593"/>
      <c r="X5" s="591" t="s">
        <v>525</v>
      </c>
      <c r="Y5" s="592"/>
      <c r="Z5" s="592"/>
    </row>
    <row r="6" spans="1:26" s="326" customFormat="1" ht="15.75" customHeight="1">
      <c r="A6" s="586"/>
      <c r="B6" s="597" t="s">
        <v>526</v>
      </c>
      <c r="C6" s="598"/>
      <c r="D6" s="599"/>
      <c r="E6" s="600" t="s">
        <v>527</v>
      </c>
      <c r="F6" s="598"/>
      <c r="G6" s="598"/>
      <c r="H6" s="599"/>
      <c r="I6" s="600" t="s">
        <v>528</v>
      </c>
      <c r="J6" s="598"/>
      <c r="K6" s="598"/>
      <c r="L6" s="598"/>
      <c r="M6" s="599"/>
      <c r="N6" s="598" t="s">
        <v>529</v>
      </c>
      <c r="O6" s="598"/>
      <c r="P6" s="599"/>
      <c r="Q6" s="600" t="s">
        <v>530</v>
      </c>
      <c r="R6" s="598"/>
      <c r="S6" s="598"/>
      <c r="T6" s="599"/>
      <c r="U6" s="600" t="s">
        <v>531</v>
      </c>
      <c r="V6" s="598"/>
      <c r="W6" s="599"/>
      <c r="X6" s="600" t="s">
        <v>532</v>
      </c>
      <c r="Y6" s="598"/>
      <c r="Z6" s="598"/>
    </row>
    <row r="7" spans="1:26" s="326" customFormat="1" ht="15.75" customHeight="1">
      <c r="A7" s="586"/>
      <c r="B7" s="558" t="s">
        <v>533</v>
      </c>
      <c r="C7" s="602" t="s">
        <v>534</v>
      </c>
      <c r="D7" s="603"/>
      <c r="E7" s="572" t="s">
        <v>535</v>
      </c>
      <c r="F7" s="602" t="s">
        <v>536</v>
      </c>
      <c r="G7" s="574"/>
      <c r="H7" s="603"/>
      <c r="I7" s="572" t="s">
        <v>537</v>
      </c>
      <c r="J7" s="602" t="s">
        <v>538</v>
      </c>
      <c r="K7" s="574"/>
      <c r="L7" s="574"/>
      <c r="M7" s="603"/>
      <c r="N7" s="601" t="s">
        <v>539</v>
      </c>
      <c r="O7" s="602" t="s">
        <v>540</v>
      </c>
      <c r="P7" s="603"/>
      <c r="Q7" s="572" t="s">
        <v>541</v>
      </c>
      <c r="R7" s="602" t="s">
        <v>542</v>
      </c>
      <c r="S7" s="574"/>
      <c r="T7" s="603"/>
      <c r="U7" s="572" t="s">
        <v>543</v>
      </c>
      <c r="V7" s="602" t="s">
        <v>540</v>
      </c>
      <c r="W7" s="603"/>
      <c r="X7" s="572" t="s">
        <v>544</v>
      </c>
      <c r="Y7" s="602" t="s">
        <v>540</v>
      </c>
      <c r="Z7" s="574"/>
    </row>
    <row r="8" spans="1:26" s="326" customFormat="1" ht="15.75" customHeight="1">
      <c r="A8" s="586"/>
      <c r="B8" s="559"/>
      <c r="C8" s="600" t="s">
        <v>545</v>
      </c>
      <c r="D8" s="599"/>
      <c r="E8" s="573"/>
      <c r="F8" s="600" t="s">
        <v>545</v>
      </c>
      <c r="G8" s="598"/>
      <c r="H8" s="599"/>
      <c r="I8" s="573"/>
      <c r="J8" s="600" t="s">
        <v>545</v>
      </c>
      <c r="K8" s="598"/>
      <c r="L8" s="598"/>
      <c r="M8" s="599"/>
      <c r="N8" s="590"/>
      <c r="O8" s="600" t="s">
        <v>545</v>
      </c>
      <c r="P8" s="599"/>
      <c r="Q8" s="573"/>
      <c r="R8" s="600" t="s">
        <v>545</v>
      </c>
      <c r="S8" s="598"/>
      <c r="T8" s="599"/>
      <c r="U8" s="573"/>
      <c r="V8" s="600" t="s">
        <v>545</v>
      </c>
      <c r="W8" s="599"/>
      <c r="X8" s="573"/>
      <c r="Y8" s="600" t="s">
        <v>545</v>
      </c>
      <c r="Z8" s="598"/>
    </row>
    <row r="9" spans="1:26" s="326" customFormat="1" ht="15.75" customHeight="1">
      <c r="A9" s="586"/>
      <c r="B9" s="559"/>
      <c r="C9" s="570" t="s">
        <v>546</v>
      </c>
      <c r="D9" s="570" t="s">
        <v>547</v>
      </c>
      <c r="E9" s="573"/>
      <c r="F9" s="564" t="s">
        <v>548</v>
      </c>
      <c r="G9" s="590"/>
      <c r="H9" s="570" t="s">
        <v>549</v>
      </c>
      <c r="I9" s="573"/>
      <c r="J9" s="560" t="s">
        <v>548</v>
      </c>
      <c r="K9" s="561"/>
      <c r="L9" s="327"/>
      <c r="M9" s="570" t="s">
        <v>549</v>
      </c>
      <c r="N9" s="590"/>
      <c r="O9" s="570" t="s">
        <v>550</v>
      </c>
      <c r="P9" s="570" t="s">
        <v>551</v>
      </c>
      <c r="Q9" s="573"/>
      <c r="R9" s="568" t="s">
        <v>552</v>
      </c>
      <c r="S9" s="569"/>
      <c r="T9" s="570" t="s">
        <v>551</v>
      </c>
      <c r="U9" s="573"/>
      <c r="V9" s="570" t="s">
        <v>550</v>
      </c>
      <c r="W9" s="570" t="s">
        <v>551</v>
      </c>
      <c r="X9" s="573"/>
      <c r="Y9" s="570" t="s">
        <v>550</v>
      </c>
      <c r="Z9" s="568" t="s">
        <v>551</v>
      </c>
    </row>
    <row r="10" spans="1:26" s="326" customFormat="1" ht="15.75" customHeight="1">
      <c r="A10" s="586"/>
      <c r="B10" s="562" t="s">
        <v>553</v>
      </c>
      <c r="C10" s="573"/>
      <c r="D10" s="573"/>
      <c r="E10" s="571" t="s">
        <v>553</v>
      </c>
      <c r="F10" s="600" t="s">
        <v>554</v>
      </c>
      <c r="G10" s="599"/>
      <c r="H10" s="573"/>
      <c r="I10" s="571" t="s">
        <v>553</v>
      </c>
      <c r="J10" s="600" t="s">
        <v>554</v>
      </c>
      <c r="K10" s="598"/>
      <c r="L10" s="599"/>
      <c r="M10" s="573"/>
      <c r="N10" s="565" t="s">
        <v>553</v>
      </c>
      <c r="O10" s="573"/>
      <c r="P10" s="573"/>
      <c r="Q10" s="571" t="s">
        <v>553</v>
      </c>
      <c r="R10" s="556" t="s">
        <v>470</v>
      </c>
      <c r="S10" s="557"/>
      <c r="T10" s="571"/>
      <c r="U10" s="571" t="s">
        <v>553</v>
      </c>
      <c r="V10" s="573"/>
      <c r="W10" s="573"/>
      <c r="X10" s="571" t="s">
        <v>553</v>
      </c>
      <c r="Y10" s="573"/>
      <c r="Z10" s="550"/>
    </row>
    <row r="11" spans="1:26" s="326" customFormat="1" ht="25.5" customHeight="1">
      <c r="A11" s="586"/>
      <c r="B11" s="562"/>
      <c r="C11" s="571" t="s">
        <v>554</v>
      </c>
      <c r="D11" s="571" t="s">
        <v>555</v>
      </c>
      <c r="E11" s="571"/>
      <c r="F11" s="325" t="s">
        <v>556</v>
      </c>
      <c r="G11" s="328" t="s">
        <v>557</v>
      </c>
      <c r="H11" s="571" t="s">
        <v>555</v>
      </c>
      <c r="I11" s="571"/>
      <c r="J11" s="325" t="s">
        <v>558</v>
      </c>
      <c r="K11" s="325" t="s">
        <v>559</v>
      </c>
      <c r="L11" s="328" t="s">
        <v>557</v>
      </c>
      <c r="M11" s="571" t="s">
        <v>555</v>
      </c>
      <c r="N11" s="565"/>
      <c r="O11" s="571" t="s">
        <v>554</v>
      </c>
      <c r="P11" s="571" t="s">
        <v>555</v>
      </c>
      <c r="Q11" s="571"/>
      <c r="R11" s="325" t="s">
        <v>560</v>
      </c>
      <c r="S11" s="325" t="s">
        <v>561</v>
      </c>
      <c r="T11" s="571" t="s">
        <v>555</v>
      </c>
      <c r="U11" s="571"/>
      <c r="V11" s="571" t="s">
        <v>554</v>
      </c>
      <c r="W11" s="571" t="s">
        <v>555</v>
      </c>
      <c r="X11" s="571"/>
      <c r="Y11" s="571" t="s">
        <v>554</v>
      </c>
      <c r="Z11" s="548" t="s">
        <v>555</v>
      </c>
    </row>
    <row r="12" spans="1:26" s="326" customFormat="1" ht="15.75" customHeight="1" thickBot="1">
      <c r="A12" s="587"/>
      <c r="B12" s="563"/>
      <c r="C12" s="567"/>
      <c r="D12" s="567"/>
      <c r="E12" s="567"/>
      <c r="F12" s="323" t="s">
        <v>562</v>
      </c>
      <c r="G12" s="323" t="s">
        <v>563</v>
      </c>
      <c r="H12" s="567"/>
      <c r="I12" s="567"/>
      <c r="J12" s="323" t="s">
        <v>564</v>
      </c>
      <c r="K12" s="322" t="s">
        <v>565</v>
      </c>
      <c r="L12" s="323" t="s">
        <v>566</v>
      </c>
      <c r="M12" s="567"/>
      <c r="N12" s="566"/>
      <c r="O12" s="567"/>
      <c r="P12" s="567"/>
      <c r="Q12" s="567"/>
      <c r="R12" s="324" t="s">
        <v>471</v>
      </c>
      <c r="S12" s="322" t="s">
        <v>472</v>
      </c>
      <c r="T12" s="567"/>
      <c r="U12" s="567"/>
      <c r="V12" s="567"/>
      <c r="W12" s="567"/>
      <c r="X12" s="567"/>
      <c r="Y12" s="567"/>
      <c r="Z12" s="549"/>
    </row>
    <row r="13" spans="1:26" ht="39.75" customHeight="1">
      <c r="A13" s="311" t="s">
        <v>507</v>
      </c>
      <c r="B13" s="284">
        <f>E13+I13+N13+Q13+U13+X13</f>
        <v>1574</v>
      </c>
      <c r="C13" s="285">
        <f aca="true" t="shared" si="0" ref="C13:C19">F13+G13+J13+K13+L13+O13+R13+S13+V13+Y13</f>
        <v>536281</v>
      </c>
      <c r="D13" s="286">
        <f aca="true" t="shared" si="1" ref="D13:D19">H13+M13+P13+T13+W13+Z13</f>
        <v>515</v>
      </c>
      <c r="E13" s="285">
        <v>13</v>
      </c>
      <c r="F13" s="285">
        <v>51476</v>
      </c>
      <c r="G13" s="285">
        <v>44941</v>
      </c>
      <c r="H13" s="308">
        <v>0</v>
      </c>
      <c r="I13" s="285">
        <v>2</v>
      </c>
      <c r="J13" s="286">
        <v>2581</v>
      </c>
      <c r="K13" s="285">
        <v>429</v>
      </c>
      <c r="L13" s="285">
        <v>1479</v>
      </c>
      <c r="M13" s="308">
        <v>0</v>
      </c>
      <c r="N13" s="285">
        <v>362</v>
      </c>
      <c r="O13" s="285">
        <v>179810</v>
      </c>
      <c r="P13" s="285">
        <v>304</v>
      </c>
      <c r="Q13" s="285">
        <v>105</v>
      </c>
      <c r="R13" s="285">
        <v>17019</v>
      </c>
      <c r="S13" s="285">
        <v>2535</v>
      </c>
      <c r="T13" s="285">
        <v>84</v>
      </c>
      <c r="U13" s="285">
        <v>142</v>
      </c>
      <c r="V13" s="285">
        <v>35689</v>
      </c>
      <c r="W13" s="285">
        <v>114</v>
      </c>
      <c r="X13" s="285">
        <v>950</v>
      </c>
      <c r="Y13" s="285">
        <v>200322</v>
      </c>
      <c r="Z13" s="287">
        <v>13</v>
      </c>
    </row>
    <row r="14" spans="1:26" ht="39.75" customHeight="1">
      <c r="A14" s="311" t="s">
        <v>508</v>
      </c>
      <c r="B14" s="288">
        <f aca="true" t="shared" si="2" ref="B14:B22">E14+I14+N14+Q14+U14+X14</f>
        <v>1682</v>
      </c>
      <c r="C14" s="287">
        <f t="shared" si="0"/>
        <v>546407</v>
      </c>
      <c r="D14" s="288">
        <f t="shared" si="1"/>
        <v>515</v>
      </c>
      <c r="E14" s="287">
        <v>13</v>
      </c>
      <c r="F14" s="287">
        <v>51630</v>
      </c>
      <c r="G14" s="287">
        <v>48512</v>
      </c>
      <c r="H14" s="309">
        <v>0</v>
      </c>
      <c r="I14" s="287">
        <v>2</v>
      </c>
      <c r="J14" s="288">
        <v>2990</v>
      </c>
      <c r="K14" s="287">
        <v>415</v>
      </c>
      <c r="L14" s="287">
        <v>1678</v>
      </c>
      <c r="M14" s="309">
        <v>0</v>
      </c>
      <c r="N14" s="287">
        <v>360</v>
      </c>
      <c r="O14" s="287">
        <v>179776</v>
      </c>
      <c r="P14" s="287">
        <v>304</v>
      </c>
      <c r="Q14" s="287">
        <v>109</v>
      </c>
      <c r="R14" s="287">
        <v>17079</v>
      </c>
      <c r="S14" s="287">
        <v>2360</v>
      </c>
      <c r="T14" s="287">
        <v>84</v>
      </c>
      <c r="U14" s="287">
        <v>150</v>
      </c>
      <c r="V14" s="287">
        <v>36677</v>
      </c>
      <c r="W14" s="287">
        <v>114</v>
      </c>
      <c r="X14" s="287">
        <v>1048</v>
      </c>
      <c r="Y14" s="287">
        <v>205290</v>
      </c>
      <c r="Z14" s="287">
        <v>13</v>
      </c>
    </row>
    <row r="15" spans="1:26" ht="39.75" customHeight="1">
      <c r="A15" s="311" t="s">
        <v>509</v>
      </c>
      <c r="B15" s="288">
        <f t="shared" si="2"/>
        <v>1853</v>
      </c>
      <c r="C15" s="287">
        <f t="shared" si="0"/>
        <v>564414</v>
      </c>
      <c r="D15" s="288">
        <f t="shared" si="1"/>
        <v>556</v>
      </c>
      <c r="E15" s="287">
        <v>13</v>
      </c>
      <c r="F15" s="287">
        <v>51567</v>
      </c>
      <c r="G15" s="287">
        <v>49194</v>
      </c>
      <c r="H15" s="288">
        <v>11</v>
      </c>
      <c r="I15" s="287">
        <v>2</v>
      </c>
      <c r="J15" s="288">
        <v>2564</v>
      </c>
      <c r="K15" s="287">
        <v>415</v>
      </c>
      <c r="L15" s="287">
        <v>1707</v>
      </c>
      <c r="M15" s="309">
        <v>0</v>
      </c>
      <c r="N15" s="287">
        <v>386</v>
      </c>
      <c r="O15" s="287">
        <v>179382</v>
      </c>
      <c r="P15" s="287">
        <v>334</v>
      </c>
      <c r="Q15" s="287">
        <v>109</v>
      </c>
      <c r="R15" s="287">
        <v>19867</v>
      </c>
      <c r="S15" s="287">
        <v>2078</v>
      </c>
      <c r="T15" s="287">
        <v>84</v>
      </c>
      <c r="U15" s="287">
        <v>162</v>
      </c>
      <c r="V15" s="287">
        <v>37312</v>
      </c>
      <c r="W15" s="287">
        <v>114</v>
      </c>
      <c r="X15" s="287">
        <v>1181</v>
      </c>
      <c r="Y15" s="287">
        <v>220328</v>
      </c>
      <c r="Z15" s="287">
        <v>13</v>
      </c>
    </row>
    <row r="16" spans="1:26" ht="39.75" customHeight="1">
      <c r="A16" s="311" t="s">
        <v>510</v>
      </c>
      <c r="B16" s="288">
        <f t="shared" si="2"/>
        <v>1959</v>
      </c>
      <c r="C16" s="287">
        <f t="shared" si="0"/>
        <v>752130</v>
      </c>
      <c r="D16" s="288">
        <f t="shared" si="1"/>
        <v>572</v>
      </c>
      <c r="E16" s="287">
        <v>13</v>
      </c>
      <c r="F16" s="287">
        <v>52704</v>
      </c>
      <c r="G16" s="287">
        <v>43176</v>
      </c>
      <c r="H16" s="288">
        <v>11</v>
      </c>
      <c r="I16" s="287">
        <v>2</v>
      </c>
      <c r="J16" s="288">
        <v>2937</v>
      </c>
      <c r="K16" s="287">
        <v>421</v>
      </c>
      <c r="L16" s="287">
        <v>1753</v>
      </c>
      <c r="M16" s="309">
        <v>0</v>
      </c>
      <c r="N16" s="287">
        <v>375</v>
      </c>
      <c r="O16" s="287">
        <v>177029</v>
      </c>
      <c r="P16" s="287">
        <v>338</v>
      </c>
      <c r="Q16" s="287">
        <v>109</v>
      </c>
      <c r="R16" s="287">
        <v>20053</v>
      </c>
      <c r="S16" s="287">
        <v>2360</v>
      </c>
      <c r="T16" s="287">
        <v>84</v>
      </c>
      <c r="U16" s="287">
        <v>165</v>
      </c>
      <c r="V16" s="287">
        <v>38568</v>
      </c>
      <c r="W16" s="287">
        <v>126</v>
      </c>
      <c r="X16" s="287">
        <v>1295</v>
      </c>
      <c r="Y16" s="287">
        <v>413129</v>
      </c>
      <c r="Z16" s="287">
        <v>13</v>
      </c>
    </row>
    <row r="17" spans="1:26" ht="39.75" customHeight="1">
      <c r="A17" s="311" t="s">
        <v>511</v>
      </c>
      <c r="B17" s="288">
        <f t="shared" si="2"/>
        <v>2085</v>
      </c>
      <c r="C17" s="287">
        <f t="shared" si="0"/>
        <v>785924</v>
      </c>
      <c r="D17" s="288">
        <f t="shared" si="1"/>
        <v>580</v>
      </c>
      <c r="E17" s="287">
        <v>13</v>
      </c>
      <c r="F17" s="287">
        <v>53736</v>
      </c>
      <c r="G17" s="287">
        <v>51519</v>
      </c>
      <c r="H17" s="288">
        <v>11</v>
      </c>
      <c r="I17" s="287">
        <v>2</v>
      </c>
      <c r="J17" s="288">
        <v>1822</v>
      </c>
      <c r="K17" s="287">
        <v>232</v>
      </c>
      <c r="L17" s="287">
        <v>1763</v>
      </c>
      <c r="M17" s="309">
        <v>0</v>
      </c>
      <c r="N17" s="287">
        <v>379</v>
      </c>
      <c r="O17" s="287">
        <v>176734</v>
      </c>
      <c r="P17" s="287">
        <v>329</v>
      </c>
      <c r="Q17" s="287">
        <v>111</v>
      </c>
      <c r="R17" s="287">
        <v>19452</v>
      </c>
      <c r="S17" s="287">
        <v>2600</v>
      </c>
      <c r="T17" s="287">
        <v>96</v>
      </c>
      <c r="U17" s="287">
        <v>172</v>
      </c>
      <c r="V17" s="287">
        <v>56617</v>
      </c>
      <c r="W17" s="287">
        <v>131</v>
      </c>
      <c r="X17" s="287">
        <v>1408</v>
      </c>
      <c r="Y17" s="287">
        <v>421449</v>
      </c>
      <c r="Z17" s="287">
        <v>13</v>
      </c>
    </row>
    <row r="18" spans="1:26" ht="39.75" customHeight="1">
      <c r="A18" s="311" t="s">
        <v>512</v>
      </c>
      <c r="B18" s="288">
        <f t="shared" si="2"/>
        <v>2125</v>
      </c>
      <c r="C18" s="287">
        <f t="shared" si="0"/>
        <v>779285</v>
      </c>
      <c r="D18" s="288">
        <f t="shared" si="1"/>
        <v>713</v>
      </c>
      <c r="E18" s="287">
        <v>13</v>
      </c>
      <c r="F18" s="287">
        <v>54614</v>
      </c>
      <c r="G18" s="287">
        <v>52040</v>
      </c>
      <c r="H18" s="288">
        <v>20</v>
      </c>
      <c r="I18" s="287">
        <v>2</v>
      </c>
      <c r="J18" s="288">
        <v>3050</v>
      </c>
      <c r="K18" s="287">
        <v>417</v>
      </c>
      <c r="L18" s="287">
        <v>1871</v>
      </c>
      <c r="M18" s="309">
        <v>0</v>
      </c>
      <c r="N18" s="287">
        <v>372</v>
      </c>
      <c r="O18" s="287">
        <v>178954</v>
      </c>
      <c r="P18" s="287">
        <v>323</v>
      </c>
      <c r="Q18" s="287">
        <v>111</v>
      </c>
      <c r="R18" s="287">
        <v>19149</v>
      </c>
      <c r="S18" s="287">
        <v>2223</v>
      </c>
      <c r="T18" s="287">
        <v>87</v>
      </c>
      <c r="U18" s="287">
        <v>178</v>
      </c>
      <c r="V18" s="287">
        <v>55213</v>
      </c>
      <c r="W18" s="287">
        <v>270</v>
      </c>
      <c r="X18" s="287">
        <v>1449</v>
      </c>
      <c r="Y18" s="287">
        <v>411754</v>
      </c>
      <c r="Z18" s="287">
        <v>13</v>
      </c>
    </row>
    <row r="19" spans="1:26" ht="39.75" customHeight="1">
      <c r="A19" s="311" t="s">
        <v>513</v>
      </c>
      <c r="B19" s="288">
        <f t="shared" si="2"/>
        <v>2149</v>
      </c>
      <c r="C19" s="287">
        <f t="shared" si="0"/>
        <v>722976</v>
      </c>
      <c r="D19" s="288">
        <f t="shared" si="1"/>
        <v>839</v>
      </c>
      <c r="E19" s="287">
        <v>13</v>
      </c>
      <c r="F19" s="287">
        <v>54746</v>
      </c>
      <c r="G19" s="287">
        <v>52275</v>
      </c>
      <c r="H19" s="288">
        <v>23</v>
      </c>
      <c r="I19" s="287">
        <v>2</v>
      </c>
      <c r="J19" s="288">
        <v>3088</v>
      </c>
      <c r="K19" s="287">
        <v>514</v>
      </c>
      <c r="L19" s="287">
        <v>1895</v>
      </c>
      <c r="M19" s="309">
        <v>0</v>
      </c>
      <c r="N19" s="287">
        <v>378</v>
      </c>
      <c r="O19" s="287">
        <v>178784</v>
      </c>
      <c r="P19" s="287">
        <v>385</v>
      </c>
      <c r="Q19" s="287">
        <v>113</v>
      </c>
      <c r="R19" s="287">
        <v>19167</v>
      </c>
      <c r="S19" s="287">
        <v>2223</v>
      </c>
      <c r="T19" s="287">
        <v>87</v>
      </c>
      <c r="U19" s="287">
        <v>185</v>
      </c>
      <c r="V19" s="287">
        <v>53428</v>
      </c>
      <c r="W19" s="287">
        <v>270</v>
      </c>
      <c r="X19" s="287">
        <v>1458</v>
      </c>
      <c r="Y19" s="287">
        <v>356856</v>
      </c>
      <c r="Z19" s="287">
        <v>74</v>
      </c>
    </row>
    <row r="20" spans="1:26" ht="39.75" customHeight="1">
      <c r="A20" s="311" t="s">
        <v>514</v>
      </c>
      <c r="B20" s="288">
        <f t="shared" si="2"/>
        <v>2244</v>
      </c>
      <c r="C20" s="288" t="s">
        <v>408</v>
      </c>
      <c r="D20" s="288" t="s">
        <v>408</v>
      </c>
      <c r="E20" s="287">
        <v>13</v>
      </c>
      <c r="F20" s="287">
        <v>56096</v>
      </c>
      <c r="G20" s="287">
        <v>52679</v>
      </c>
      <c r="H20" s="288">
        <v>23</v>
      </c>
      <c r="I20" s="287">
        <v>2</v>
      </c>
      <c r="J20" s="288">
        <v>3058</v>
      </c>
      <c r="K20" s="287">
        <v>516</v>
      </c>
      <c r="L20" s="287">
        <v>1901</v>
      </c>
      <c r="M20" s="309">
        <v>0</v>
      </c>
      <c r="N20" s="287">
        <v>400</v>
      </c>
      <c r="O20" s="287">
        <v>179372</v>
      </c>
      <c r="P20" s="287">
        <v>397</v>
      </c>
      <c r="Q20" s="287">
        <v>115</v>
      </c>
      <c r="R20" s="288" t="s">
        <v>408</v>
      </c>
      <c r="S20" s="288" t="s">
        <v>408</v>
      </c>
      <c r="T20" s="288" t="s">
        <v>408</v>
      </c>
      <c r="U20" s="287">
        <v>162</v>
      </c>
      <c r="V20" s="288" t="s">
        <v>408</v>
      </c>
      <c r="W20" s="288" t="s">
        <v>408</v>
      </c>
      <c r="X20" s="287">
        <v>1552</v>
      </c>
      <c r="Y20" s="288" t="s">
        <v>408</v>
      </c>
      <c r="Z20" s="288" t="s">
        <v>408</v>
      </c>
    </row>
    <row r="21" spans="1:26" ht="39.75" customHeight="1">
      <c r="A21" s="311" t="s">
        <v>515</v>
      </c>
      <c r="B21" s="288">
        <f t="shared" si="2"/>
        <v>2344</v>
      </c>
      <c r="C21" s="288" t="s">
        <v>408</v>
      </c>
      <c r="D21" s="288" t="s">
        <v>408</v>
      </c>
      <c r="E21" s="287">
        <v>13</v>
      </c>
      <c r="F21" s="287">
        <v>56497</v>
      </c>
      <c r="G21" s="287">
        <v>53025</v>
      </c>
      <c r="H21" s="288">
        <v>35</v>
      </c>
      <c r="I21" s="287">
        <v>2</v>
      </c>
      <c r="J21" s="288">
        <v>3267</v>
      </c>
      <c r="K21" s="287">
        <v>538</v>
      </c>
      <c r="L21" s="287">
        <v>1901</v>
      </c>
      <c r="M21" s="309">
        <v>0</v>
      </c>
      <c r="N21" s="287">
        <v>416</v>
      </c>
      <c r="O21" s="287">
        <v>188386</v>
      </c>
      <c r="P21" s="287">
        <v>403</v>
      </c>
      <c r="Q21" s="287">
        <v>116</v>
      </c>
      <c r="R21" s="288" t="s">
        <v>408</v>
      </c>
      <c r="S21" s="288" t="s">
        <v>408</v>
      </c>
      <c r="T21" s="288" t="s">
        <v>408</v>
      </c>
      <c r="U21" s="287">
        <v>157</v>
      </c>
      <c r="V21" s="288" t="s">
        <v>408</v>
      </c>
      <c r="W21" s="288" t="s">
        <v>408</v>
      </c>
      <c r="X21" s="287">
        <v>1640</v>
      </c>
      <c r="Y21" s="288" t="s">
        <v>408</v>
      </c>
      <c r="Z21" s="288" t="s">
        <v>408</v>
      </c>
    </row>
    <row r="22" spans="1:26" ht="39.75" customHeight="1" thickBot="1">
      <c r="A22" s="312" t="s">
        <v>516</v>
      </c>
      <c r="B22" s="289">
        <f t="shared" si="2"/>
        <v>2503</v>
      </c>
      <c r="C22" s="289" t="s">
        <v>517</v>
      </c>
      <c r="D22" s="289" t="s">
        <v>517</v>
      </c>
      <c r="E22" s="290">
        <v>13</v>
      </c>
      <c r="F22" s="290">
        <v>56738</v>
      </c>
      <c r="G22" s="290">
        <v>52990</v>
      </c>
      <c r="H22" s="289">
        <v>15</v>
      </c>
      <c r="I22" s="290">
        <v>2</v>
      </c>
      <c r="J22" s="289">
        <v>3283</v>
      </c>
      <c r="K22" s="290">
        <v>541</v>
      </c>
      <c r="L22" s="290">
        <v>1978</v>
      </c>
      <c r="M22" s="310">
        <v>0</v>
      </c>
      <c r="N22" s="290">
        <v>436</v>
      </c>
      <c r="O22" s="290">
        <v>201601</v>
      </c>
      <c r="P22" s="290">
        <v>405</v>
      </c>
      <c r="Q22" s="290">
        <v>119</v>
      </c>
      <c r="R22" s="289" t="s">
        <v>517</v>
      </c>
      <c r="S22" s="289" t="s">
        <v>517</v>
      </c>
      <c r="T22" s="289" t="s">
        <v>517</v>
      </c>
      <c r="U22" s="290">
        <v>162</v>
      </c>
      <c r="V22" s="289" t="s">
        <v>517</v>
      </c>
      <c r="W22" s="289" t="s">
        <v>517</v>
      </c>
      <c r="X22" s="290">
        <v>1771</v>
      </c>
      <c r="Y22" s="289" t="s">
        <v>517</v>
      </c>
      <c r="Z22" s="289" t="s">
        <v>517</v>
      </c>
    </row>
    <row r="23" spans="1:26" s="317" customFormat="1" ht="13.5" customHeight="1">
      <c r="A23" s="313" t="s">
        <v>498</v>
      </c>
      <c r="B23" s="314"/>
      <c r="C23" s="314"/>
      <c r="D23" s="314"/>
      <c r="E23" s="314"/>
      <c r="F23" s="315"/>
      <c r="G23" s="315"/>
      <c r="H23" s="315"/>
      <c r="I23" s="315"/>
      <c r="J23" s="315"/>
      <c r="K23" s="315"/>
      <c r="L23" s="315"/>
      <c r="M23" s="315"/>
      <c r="N23" s="316" t="s">
        <v>500</v>
      </c>
      <c r="O23" s="315"/>
      <c r="P23" s="315"/>
      <c r="Q23" s="316"/>
      <c r="R23" s="315"/>
      <c r="S23" s="315"/>
      <c r="T23" s="315"/>
      <c r="U23" s="315"/>
      <c r="V23" s="315"/>
      <c r="W23" s="315"/>
      <c r="X23" s="315"/>
      <c r="Y23" s="315"/>
      <c r="Z23" s="315"/>
    </row>
    <row r="24" spans="1:26" s="317" customFormat="1" ht="13.5" customHeight="1">
      <c r="A24" s="313" t="s">
        <v>501</v>
      </c>
      <c r="B24" s="318"/>
      <c r="C24" s="318"/>
      <c r="D24" s="318"/>
      <c r="E24" s="318"/>
      <c r="F24" s="318"/>
      <c r="G24" s="318"/>
      <c r="H24" s="318"/>
      <c r="I24" s="318"/>
      <c r="J24" s="318"/>
      <c r="K24" s="318"/>
      <c r="L24" s="318"/>
      <c r="M24" s="318"/>
      <c r="N24" s="315"/>
      <c r="O24" s="315"/>
      <c r="P24" s="315"/>
      <c r="Q24" s="315"/>
      <c r="R24" s="315"/>
      <c r="S24" s="315"/>
      <c r="T24" s="315"/>
      <c r="U24" s="315"/>
      <c r="V24" s="315"/>
      <c r="W24" s="315"/>
      <c r="X24" s="315"/>
      <c r="Y24" s="315"/>
      <c r="Z24" s="315"/>
    </row>
    <row r="25" spans="1:26" s="317" customFormat="1" ht="13.5" customHeight="1">
      <c r="A25" s="313" t="s">
        <v>499</v>
      </c>
      <c r="B25" s="318"/>
      <c r="C25" s="318"/>
      <c r="D25" s="318"/>
      <c r="E25" s="318"/>
      <c r="F25" s="318"/>
      <c r="G25" s="318"/>
      <c r="H25" s="318"/>
      <c r="I25" s="318"/>
      <c r="J25" s="318"/>
      <c r="K25" s="318"/>
      <c r="L25" s="318"/>
      <c r="M25" s="318"/>
      <c r="N25" s="315"/>
      <c r="O25" s="315"/>
      <c r="P25" s="315"/>
      <c r="Q25" s="315"/>
      <c r="R25" s="315"/>
      <c r="S25" s="315"/>
      <c r="T25" s="315"/>
      <c r="U25" s="315"/>
      <c r="V25" s="315"/>
      <c r="W25" s="315"/>
      <c r="X25" s="315"/>
      <c r="Y25" s="315"/>
      <c r="Z25" s="315"/>
    </row>
  </sheetData>
  <sheetProtection/>
  <mergeCells count="74">
    <mergeCell ref="Z11:Z12"/>
    <mergeCell ref="V9:V10"/>
    <mergeCell ref="U10:U12"/>
    <mergeCell ref="X7:X9"/>
    <mergeCell ref="Y7:Z7"/>
    <mergeCell ref="V8:W8"/>
    <mergeCell ref="Y8:Z8"/>
    <mergeCell ref="Z9:Z10"/>
    <mergeCell ref="T11:T12"/>
    <mergeCell ref="V11:V12"/>
    <mergeCell ref="W11:W12"/>
    <mergeCell ref="Y9:Y10"/>
    <mergeCell ref="X10:X12"/>
    <mergeCell ref="U7:U9"/>
    <mergeCell ref="V7:W7"/>
    <mergeCell ref="W9:W10"/>
    <mergeCell ref="R8:T8"/>
    <mergeCell ref="C11:C12"/>
    <mergeCell ref="D11:D12"/>
    <mergeCell ref="H11:H12"/>
    <mergeCell ref="M11:M12"/>
    <mergeCell ref="O11:O12"/>
    <mergeCell ref="P11:P12"/>
    <mergeCell ref="J10:L10"/>
    <mergeCell ref="B7:B9"/>
    <mergeCell ref="H9:H10"/>
    <mergeCell ref="J9:K9"/>
    <mergeCell ref="B10:B12"/>
    <mergeCell ref="E10:E12"/>
    <mergeCell ref="F10:G10"/>
    <mergeCell ref="I10:I12"/>
    <mergeCell ref="J8:M8"/>
    <mergeCell ref="Y11:Y12"/>
    <mergeCell ref="J7:M7"/>
    <mergeCell ref="D9:D10"/>
    <mergeCell ref="F9:G9"/>
    <mergeCell ref="T9:T10"/>
    <mergeCell ref="N10:N12"/>
    <mergeCell ref="Q10:Q12"/>
    <mergeCell ref="R10:S10"/>
    <mergeCell ref="M9:M10"/>
    <mergeCell ref="C7:D7"/>
    <mergeCell ref="E7:E9"/>
    <mergeCell ref="F7:H7"/>
    <mergeCell ref="I7:I9"/>
    <mergeCell ref="C8:D8"/>
    <mergeCell ref="F8:H8"/>
    <mergeCell ref="C9:C10"/>
    <mergeCell ref="N7:N9"/>
    <mergeCell ref="O7:P7"/>
    <mergeCell ref="Q7:Q9"/>
    <mergeCell ref="R7:T7"/>
    <mergeCell ref="R9:S9"/>
    <mergeCell ref="O8:P8"/>
    <mergeCell ref="P9:P10"/>
    <mergeCell ref="O9:O10"/>
    <mergeCell ref="X5:Z5"/>
    <mergeCell ref="B6:D6"/>
    <mergeCell ref="E6:H6"/>
    <mergeCell ref="I6:M6"/>
    <mergeCell ref="N6:P6"/>
    <mergeCell ref="Q6:T6"/>
    <mergeCell ref="U6:W6"/>
    <mergeCell ref="X6:Z6"/>
    <mergeCell ref="P1:R1"/>
    <mergeCell ref="A2:M2"/>
    <mergeCell ref="N2:Z2"/>
    <mergeCell ref="A5:A12"/>
    <mergeCell ref="B5:D5"/>
    <mergeCell ref="E5:H5"/>
    <mergeCell ref="I5:M5"/>
    <mergeCell ref="N5:P5"/>
    <mergeCell ref="Q5:T5"/>
    <mergeCell ref="U5:W5"/>
  </mergeCells>
  <printOptions horizontalCentered="1"/>
  <pageMargins left="1.141732283464567" right="1.141732283464567" top="1.5748031496062993" bottom="1.5748031496062993" header="0.5118110236220472" footer="0.9055118110236221"/>
  <pageSetup firstPageNumber="32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T25"/>
  <sheetViews>
    <sheetView showGridLines="0" zoomScale="120" zoomScaleNormal="120" zoomScaleSheetLayoutView="100" zoomScalePageLayoutView="0" workbookViewId="0" topLeftCell="A1">
      <selection activeCell="C7" sqref="C7:C8"/>
    </sheetView>
  </sheetViews>
  <sheetFormatPr defaultColWidth="9.00390625" defaultRowHeight="16.5"/>
  <cols>
    <col min="1" max="1" width="12.625" style="91" customWidth="1"/>
    <col min="2" max="2" width="12.125" style="91" customWidth="1"/>
    <col min="3" max="3" width="7.125" style="91" customWidth="1"/>
    <col min="4" max="4" width="8.625" style="91" customWidth="1"/>
    <col min="5" max="6" width="9.375" style="91" customWidth="1"/>
    <col min="7" max="7" width="7.125" style="91" customWidth="1"/>
    <col min="8" max="8" width="8.625" style="91" customWidth="1"/>
    <col min="9" max="10" width="9.125" style="91" customWidth="1"/>
    <col min="11" max="11" width="7.75390625" style="91" customWidth="1"/>
    <col min="12" max="12" width="7.375" style="91" customWidth="1"/>
    <col min="13" max="13" width="7.125" style="91" customWidth="1"/>
    <col min="14" max="14" width="7.75390625" style="91" customWidth="1"/>
    <col min="15" max="16" width="9.125" style="91" customWidth="1"/>
    <col min="17" max="17" width="8.625" style="91" customWidth="1"/>
    <col min="18" max="16384" width="9.00390625" style="91" customWidth="1"/>
  </cols>
  <sheetData>
    <row r="1" spans="1:17" s="3" customFormat="1" ht="18" customHeight="1">
      <c r="A1" s="319" t="s">
        <v>502</v>
      </c>
      <c r="F1" s="4"/>
      <c r="Q1" s="4" t="s">
        <v>339</v>
      </c>
    </row>
    <row r="2" spans="1:17" s="5" customFormat="1" ht="24.75" customHeight="1">
      <c r="A2" s="624" t="s">
        <v>460</v>
      </c>
      <c r="B2" s="625"/>
      <c r="C2" s="625"/>
      <c r="D2" s="625"/>
      <c r="E2" s="625"/>
      <c r="F2" s="625"/>
      <c r="G2" s="625"/>
      <c r="H2" s="625"/>
      <c r="I2" s="625" t="s">
        <v>139</v>
      </c>
      <c r="J2" s="625"/>
      <c r="K2" s="625"/>
      <c r="L2" s="625"/>
      <c r="M2" s="625"/>
      <c r="N2" s="625"/>
      <c r="O2" s="625"/>
      <c r="P2" s="625"/>
      <c r="Q2" s="625"/>
    </row>
    <row r="3" spans="1:6" s="3" customFormat="1" ht="15" customHeight="1" thickBot="1">
      <c r="A3" s="19"/>
      <c r="B3" s="26"/>
      <c r="C3" s="26"/>
      <c r="D3" s="26"/>
      <c r="E3" s="668"/>
      <c r="F3" s="668"/>
    </row>
    <row r="4" spans="1:17" s="3" customFormat="1" ht="21.75" customHeight="1">
      <c r="A4" s="59"/>
      <c r="B4" s="714" t="s">
        <v>415</v>
      </c>
      <c r="C4" s="724" t="s">
        <v>416</v>
      </c>
      <c r="D4" s="670"/>
      <c r="E4" s="670"/>
      <c r="F4" s="671"/>
      <c r="G4" s="724" t="s">
        <v>417</v>
      </c>
      <c r="H4" s="725"/>
      <c r="I4" s="726" t="s">
        <v>452</v>
      </c>
      <c r="J4" s="671"/>
      <c r="K4" s="733" t="s">
        <v>418</v>
      </c>
      <c r="L4" s="724" t="s">
        <v>465</v>
      </c>
      <c r="M4" s="670"/>
      <c r="N4" s="670"/>
      <c r="O4" s="670"/>
      <c r="P4" s="670"/>
      <c r="Q4" s="670"/>
    </row>
    <row r="5" spans="1:17" s="3" customFormat="1" ht="21.75" customHeight="1">
      <c r="A5" s="66" t="s">
        <v>435</v>
      </c>
      <c r="B5" s="715"/>
      <c r="C5" s="727" t="s">
        <v>340</v>
      </c>
      <c r="D5" s="700" t="s">
        <v>333</v>
      </c>
      <c r="E5" s="700" t="s">
        <v>419</v>
      </c>
      <c r="F5" s="700" t="s">
        <v>113</v>
      </c>
      <c r="G5" s="727" t="s">
        <v>340</v>
      </c>
      <c r="H5" s="719" t="s">
        <v>333</v>
      </c>
      <c r="I5" s="722" t="s">
        <v>419</v>
      </c>
      <c r="J5" s="717" t="s">
        <v>113</v>
      </c>
      <c r="K5" s="684"/>
      <c r="L5" s="727" t="s">
        <v>114</v>
      </c>
      <c r="M5" s="731" t="s">
        <v>115</v>
      </c>
      <c r="N5" s="732"/>
      <c r="O5" s="732"/>
      <c r="P5" s="710"/>
      <c r="Q5" s="713" t="s">
        <v>116</v>
      </c>
    </row>
    <row r="6" spans="1:17" s="3" customFormat="1" ht="21.75" customHeight="1">
      <c r="A6" s="26"/>
      <c r="B6" s="715"/>
      <c r="C6" s="681"/>
      <c r="D6" s="684"/>
      <c r="E6" s="684"/>
      <c r="F6" s="684"/>
      <c r="G6" s="681"/>
      <c r="H6" s="720"/>
      <c r="I6" s="723"/>
      <c r="J6" s="718"/>
      <c r="K6" s="684"/>
      <c r="L6" s="681"/>
      <c r="M6" s="729" t="s">
        <v>453</v>
      </c>
      <c r="N6" s="730"/>
      <c r="O6" s="730"/>
      <c r="P6" s="689"/>
      <c r="Q6" s="703"/>
    </row>
    <row r="7" spans="1:17" s="3" customFormat="1" ht="30" customHeight="1">
      <c r="A7" s="38" t="s">
        <v>421</v>
      </c>
      <c r="B7" s="715" t="s">
        <v>117</v>
      </c>
      <c r="C7" s="681" t="s">
        <v>341</v>
      </c>
      <c r="D7" s="684" t="s">
        <v>454</v>
      </c>
      <c r="E7" s="684" t="s">
        <v>436</v>
      </c>
      <c r="F7" s="684" t="s">
        <v>357</v>
      </c>
      <c r="G7" s="681" t="s">
        <v>341</v>
      </c>
      <c r="H7" s="720" t="s">
        <v>454</v>
      </c>
      <c r="I7" s="723" t="s">
        <v>436</v>
      </c>
      <c r="J7" s="718" t="s">
        <v>357</v>
      </c>
      <c r="K7" s="684" t="s">
        <v>118</v>
      </c>
      <c r="L7" s="681"/>
      <c r="M7" s="21" t="s">
        <v>402</v>
      </c>
      <c r="N7" s="20" t="s">
        <v>333</v>
      </c>
      <c r="O7" s="20" t="s">
        <v>419</v>
      </c>
      <c r="P7" s="20" t="s">
        <v>113</v>
      </c>
      <c r="Q7" s="703"/>
    </row>
    <row r="8" spans="1:17" s="3" customFormat="1" ht="30" customHeight="1" thickBot="1">
      <c r="A8" s="62"/>
      <c r="B8" s="716"/>
      <c r="C8" s="728"/>
      <c r="D8" s="685"/>
      <c r="E8" s="685"/>
      <c r="F8" s="685"/>
      <c r="G8" s="728"/>
      <c r="H8" s="735"/>
      <c r="I8" s="734"/>
      <c r="J8" s="721"/>
      <c r="K8" s="685"/>
      <c r="L8" s="53" t="s">
        <v>405</v>
      </c>
      <c r="M8" s="53" t="s">
        <v>341</v>
      </c>
      <c r="N8" s="43" t="s">
        <v>454</v>
      </c>
      <c r="O8" s="43" t="s">
        <v>436</v>
      </c>
      <c r="P8" s="43" t="s">
        <v>119</v>
      </c>
      <c r="Q8" s="45" t="s">
        <v>120</v>
      </c>
    </row>
    <row r="9" spans="1:17" s="3" customFormat="1" ht="30.75" customHeight="1">
      <c r="A9" s="54" t="s">
        <v>121</v>
      </c>
      <c r="B9" s="252">
        <v>113</v>
      </c>
      <c r="C9" s="58">
        <f>SUM(D9:F9)</f>
        <v>113</v>
      </c>
      <c r="D9" s="58">
        <v>106</v>
      </c>
      <c r="E9" s="58">
        <v>5</v>
      </c>
      <c r="F9" s="58">
        <v>2</v>
      </c>
      <c r="G9" s="58">
        <f>SUM(H9:J9)</f>
        <v>1928</v>
      </c>
      <c r="H9" s="436">
        <v>1741</v>
      </c>
      <c r="I9" s="438">
        <v>152</v>
      </c>
      <c r="J9" s="58">
        <v>35</v>
      </c>
      <c r="K9" s="261" t="s">
        <v>443</v>
      </c>
      <c r="L9" s="58">
        <v>2607</v>
      </c>
      <c r="M9" s="58">
        <v>2607</v>
      </c>
      <c r="N9" s="58">
        <v>2107</v>
      </c>
      <c r="O9" s="58">
        <v>448</v>
      </c>
      <c r="P9" s="58">
        <v>52</v>
      </c>
      <c r="Q9" s="261" t="s">
        <v>443</v>
      </c>
    </row>
    <row r="10" spans="1:17" s="3" customFormat="1" ht="30.75" customHeight="1">
      <c r="A10" s="54" t="s">
        <v>122</v>
      </c>
      <c r="B10" s="97" t="s">
        <v>123</v>
      </c>
      <c r="C10" s="32">
        <f aca="true" t="shared" si="0" ref="C10:C22">SUM(D10:F10)</f>
        <v>121</v>
      </c>
      <c r="D10" s="32">
        <v>96</v>
      </c>
      <c r="E10" s="32">
        <v>23</v>
      </c>
      <c r="F10" s="32">
        <v>2</v>
      </c>
      <c r="G10" s="32">
        <f aca="true" t="shared" si="1" ref="G10:G22">SUM(H10:J10)</f>
        <v>2285</v>
      </c>
      <c r="H10" s="32">
        <v>1717</v>
      </c>
      <c r="I10" s="32">
        <v>554</v>
      </c>
      <c r="J10" s="32">
        <v>14</v>
      </c>
      <c r="K10" s="32">
        <v>3</v>
      </c>
      <c r="L10" s="32">
        <v>3221</v>
      </c>
      <c r="M10" s="32">
        <v>3221</v>
      </c>
      <c r="N10" s="32">
        <v>2452</v>
      </c>
      <c r="O10" s="32">
        <v>581</v>
      </c>
      <c r="P10" s="32">
        <v>188</v>
      </c>
      <c r="Q10" s="251" t="s">
        <v>443</v>
      </c>
    </row>
    <row r="11" spans="1:17" s="3" customFormat="1" ht="30.75" customHeight="1">
      <c r="A11" s="54" t="s">
        <v>124</v>
      </c>
      <c r="B11" s="97" t="s">
        <v>408</v>
      </c>
      <c r="C11" s="32">
        <f t="shared" si="0"/>
        <v>13</v>
      </c>
      <c r="D11" s="32">
        <v>7</v>
      </c>
      <c r="E11" s="32">
        <v>6</v>
      </c>
      <c r="F11" s="251" t="s">
        <v>443</v>
      </c>
      <c r="G11" s="32">
        <f t="shared" si="1"/>
        <v>483</v>
      </c>
      <c r="H11" s="32">
        <v>191</v>
      </c>
      <c r="I11" s="32">
        <v>292</v>
      </c>
      <c r="J11" s="251" t="s">
        <v>443</v>
      </c>
      <c r="K11" s="251" t="s">
        <v>443</v>
      </c>
      <c r="L11" s="32">
        <v>2832</v>
      </c>
      <c r="M11" s="32">
        <v>2832</v>
      </c>
      <c r="N11" s="32">
        <v>1491</v>
      </c>
      <c r="O11" s="32">
        <v>1331</v>
      </c>
      <c r="P11" s="32">
        <v>10</v>
      </c>
      <c r="Q11" s="251" t="s">
        <v>443</v>
      </c>
    </row>
    <row r="12" spans="1:17" s="3" customFormat="1" ht="30.75" customHeight="1">
      <c r="A12" s="54" t="s">
        <v>125</v>
      </c>
      <c r="B12" s="97" t="s">
        <v>408</v>
      </c>
      <c r="C12" s="32">
        <f t="shared" si="0"/>
        <v>172</v>
      </c>
      <c r="D12" s="32">
        <v>119</v>
      </c>
      <c r="E12" s="32">
        <v>51</v>
      </c>
      <c r="F12" s="32">
        <v>2</v>
      </c>
      <c r="G12" s="32">
        <f t="shared" si="1"/>
        <v>2510</v>
      </c>
      <c r="H12" s="32">
        <v>1577</v>
      </c>
      <c r="I12" s="32">
        <v>910</v>
      </c>
      <c r="J12" s="32">
        <v>23</v>
      </c>
      <c r="K12" s="32">
        <v>16</v>
      </c>
      <c r="L12" s="32">
        <v>3743</v>
      </c>
      <c r="M12" s="32">
        <v>3743</v>
      </c>
      <c r="N12" s="32">
        <v>2506</v>
      </c>
      <c r="O12" s="32">
        <v>1203</v>
      </c>
      <c r="P12" s="32">
        <v>34</v>
      </c>
      <c r="Q12" s="251" t="s">
        <v>443</v>
      </c>
    </row>
    <row r="13" spans="1:17" s="3" customFormat="1" ht="30.75" customHeight="1">
      <c r="A13" s="54" t="s">
        <v>126</v>
      </c>
      <c r="B13" s="97" t="s">
        <v>408</v>
      </c>
      <c r="C13" s="32">
        <f t="shared" si="0"/>
        <v>34</v>
      </c>
      <c r="D13" s="32">
        <v>16</v>
      </c>
      <c r="E13" s="32">
        <v>18</v>
      </c>
      <c r="F13" s="251" t="s">
        <v>443</v>
      </c>
      <c r="G13" s="32">
        <f t="shared" si="1"/>
        <v>1332</v>
      </c>
      <c r="H13" s="32">
        <v>370</v>
      </c>
      <c r="I13" s="32">
        <v>962</v>
      </c>
      <c r="J13" s="251" t="s">
        <v>443</v>
      </c>
      <c r="K13" s="251" t="s">
        <v>443</v>
      </c>
      <c r="L13" s="32">
        <v>5631</v>
      </c>
      <c r="M13" s="32">
        <v>5603</v>
      </c>
      <c r="N13" s="32">
        <v>3865</v>
      </c>
      <c r="O13" s="32">
        <v>1738</v>
      </c>
      <c r="P13" s="251" t="s">
        <v>443</v>
      </c>
      <c r="Q13" s="32">
        <v>28</v>
      </c>
    </row>
    <row r="14" spans="1:17" s="56" customFormat="1" ht="30.75" customHeight="1">
      <c r="A14" s="55" t="s">
        <v>127</v>
      </c>
      <c r="B14" s="262" t="s">
        <v>408</v>
      </c>
      <c r="C14" s="263">
        <f t="shared" si="0"/>
        <v>38</v>
      </c>
      <c r="D14" s="263">
        <v>20</v>
      </c>
      <c r="E14" s="32">
        <v>18</v>
      </c>
      <c r="F14" s="264" t="s">
        <v>443</v>
      </c>
      <c r="G14" s="263">
        <f t="shared" si="1"/>
        <v>952</v>
      </c>
      <c r="H14" s="263">
        <v>339</v>
      </c>
      <c r="I14" s="32">
        <v>613</v>
      </c>
      <c r="J14" s="264" t="s">
        <v>443</v>
      </c>
      <c r="K14" s="264" t="s">
        <v>443</v>
      </c>
      <c r="L14" s="263">
        <v>4891</v>
      </c>
      <c r="M14" s="263">
        <v>4891</v>
      </c>
      <c r="N14" s="263">
        <v>2756</v>
      </c>
      <c r="O14" s="263">
        <v>991</v>
      </c>
      <c r="P14" s="263">
        <v>1144</v>
      </c>
      <c r="Q14" s="264" t="s">
        <v>443</v>
      </c>
    </row>
    <row r="15" spans="1:17" s="56" customFormat="1" ht="30.75" customHeight="1">
      <c r="A15" s="55" t="s">
        <v>128</v>
      </c>
      <c r="B15" s="262" t="s">
        <v>408</v>
      </c>
      <c r="C15" s="263">
        <f t="shared" si="0"/>
        <v>27</v>
      </c>
      <c r="D15" s="263">
        <v>7</v>
      </c>
      <c r="E15" s="263">
        <v>20</v>
      </c>
      <c r="F15" s="264" t="s">
        <v>443</v>
      </c>
      <c r="G15" s="263">
        <f t="shared" si="1"/>
        <v>914</v>
      </c>
      <c r="H15" s="263">
        <v>81</v>
      </c>
      <c r="I15" s="263">
        <v>833</v>
      </c>
      <c r="J15" s="264" t="s">
        <v>443</v>
      </c>
      <c r="K15" s="264" t="s">
        <v>443</v>
      </c>
      <c r="L15" s="263">
        <v>4312</v>
      </c>
      <c r="M15" s="263">
        <v>4312</v>
      </c>
      <c r="N15" s="263">
        <v>2300</v>
      </c>
      <c r="O15" s="263">
        <v>1634</v>
      </c>
      <c r="P15" s="263">
        <v>377</v>
      </c>
      <c r="Q15" s="264" t="s">
        <v>443</v>
      </c>
    </row>
    <row r="16" spans="1:17" s="3" customFormat="1" ht="30.75" customHeight="1">
      <c r="A16" s="54" t="s">
        <v>129</v>
      </c>
      <c r="B16" s="97" t="s">
        <v>408</v>
      </c>
      <c r="C16" s="32">
        <f t="shared" si="0"/>
        <v>21</v>
      </c>
      <c r="D16" s="32">
        <v>2</v>
      </c>
      <c r="E16" s="32">
        <v>19</v>
      </c>
      <c r="F16" s="251" t="s">
        <v>443</v>
      </c>
      <c r="G16" s="32">
        <f t="shared" si="1"/>
        <v>1281</v>
      </c>
      <c r="H16" s="32">
        <v>175</v>
      </c>
      <c r="I16" s="32">
        <v>1106</v>
      </c>
      <c r="J16" s="251" t="s">
        <v>443</v>
      </c>
      <c r="K16" s="251" t="s">
        <v>443</v>
      </c>
      <c r="L16" s="32">
        <v>4863</v>
      </c>
      <c r="M16" s="32">
        <v>4863</v>
      </c>
      <c r="N16" s="32">
        <v>1455</v>
      </c>
      <c r="O16" s="32">
        <v>3408</v>
      </c>
      <c r="P16" s="251" t="s">
        <v>443</v>
      </c>
      <c r="Q16" s="251" t="s">
        <v>443</v>
      </c>
    </row>
    <row r="17" spans="1:17" s="3" customFormat="1" ht="30.75" customHeight="1">
      <c r="A17" s="54" t="s">
        <v>130</v>
      </c>
      <c r="B17" s="97" t="s">
        <v>408</v>
      </c>
      <c r="C17" s="32">
        <f t="shared" si="0"/>
        <v>181</v>
      </c>
      <c r="D17" s="32">
        <v>61</v>
      </c>
      <c r="E17" s="32">
        <v>120</v>
      </c>
      <c r="F17" s="251" t="s">
        <v>443</v>
      </c>
      <c r="G17" s="32">
        <f t="shared" si="1"/>
        <v>3389</v>
      </c>
      <c r="H17" s="32">
        <v>1121</v>
      </c>
      <c r="I17" s="32">
        <v>2268</v>
      </c>
      <c r="J17" s="251" t="s">
        <v>443</v>
      </c>
      <c r="K17" s="251" t="s">
        <v>443</v>
      </c>
      <c r="L17" s="32">
        <v>6260.776000000001</v>
      </c>
      <c r="M17" s="32">
        <v>6260.776000000001</v>
      </c>
      <c r="N17" s="32">
        <v>3047.592</v>
      </c>
      <c r="O17" s="32">
        <v>3213.184</v>
      </c>
      <c r="P17" s="251" t="s">
        <v>443</v>
      </c>
      <c r="Q17" s="251" t="s">
        <v>443</v>
      </c>
    </row>
    <row r="18" spans="1:17" s="3" customFormat="1" ht="30.75" customHeight="1">
      <c r="A18" s="54" t="s">
        <v>131</v>
      </c>
      <c r="B18" s="97" t="s">
        <v>123</v>
      </c>
      <c r="C18" s="32">
        <f t="shared" si="0"/>
        <v>199</v>
      </c>
      <c r="D18" s="32">
        <f>SUM(D19:D22)</f>
        <v>124</v>
      </c>
      <c r="E18" s="32">
        <f>SUM(E19:E22)</f>
        <v>75</v>
      </c>
      <c r="F18" s="251" t="s">
        <v>443</v>
      </c>
      <c r="G18" s="32">
        <f t="shared" si="1"/>
        <v>2783</v>
      </c>
      <c r="H18" s="32">
        <f>SUM(H19:H22)</f>
        <v>1606</v>
      </c>
      <c r="I18" s="32">
        <f>SUM(I19:I22)</f>
        <v>1177</v>
      </c>
      <c r="J18" s="251" t="s">
        <v>443</v>
      </c>
      <c r="K18" s="251" t="s">
        <v>443</v>
      </c>
      <c r="L18" s="32">
        <f>SUM(L19:L22)</f>
        <v>4595</v>
      </c>
      <c r="M18" s="32">
        <f>SUM(M19:M22)</f>
        <v>4595</v>
      </c>
      <c r="N18" s="32">
        <f>SUM(N19:N22)</f>
        <v>2867</v>
      </c>
      <c r="O18" s="32">
        <f>SUM(O19:O22)</f>
        <v>1728</v>
      </c>
      <c r="P18" s="251" t="s">
        <v>443</v>
      </c>
      <c r="Q18" s="251" t="s">
        <v>443</v>
      </c>
    </row>
    <row r="19" spans="1:17" s="3" customFormat="1" ht="30.75" customHeight="1">
      <c r="A19" s="54" t="s">
        <v>132</v>
      </c>
      <c r="B19" s="97" t="s">
        <v>123</v>
      </c>
      <c r="C19" s="32">
        <f t="shared" si="0"/>
        <v>40</v>
      </c>
      <c r="D19" s="32">
        <v>29</v>
      </c>
      <c r="E19" s="32">
        <v>11</v>
      </c>
      <c r="F19" s="251" t="s">
        <v>443</v>
      </c>
      <c r="G19" s="32">
        <f t="shared" si="1"/>
        <v>568</v>
      </c>
      <c r="H19" s="32">
        <v>379</v>
      </c>
      <c r="I19" s="32">
        <v>189</v>
      </c>
      <c r="J19" s="251" t="s">
        <v>443</v>
      </c>
      <c r="K19" s="251" t="s">
        <v>443</v>
      </c>
      <c r="L19" s="32">
        <f>M19</f>
        <v>860</v>
      </c>
      <c r="M19" s="32">
        <f>N19+O19</f>
        <v>860</v>
      </c>
      <c r="N19" s="32">
        <v>690</v>
      </c>
      <c r="O19" s="32">
        <v>170</v>
      </c>
      <c r="P19" s="251" t="s">
        <v>443</v>
      </c>
      <c r="Q19" s="251" t="s">
        <v>443</v>
      </c>
    </row>
    <row r="20" spans="1:20" s="3" customFormat="1" ht="30.75" customHeight="1">
      <c r="A20" s="54" t="s">
        <v>133</v>
      </c>
      <c r="B20" s="97" t="s">
        <v>123</v>
      </c>
      <c r="C20" s="32">
        <f t="shared" si="0"/>
        <v>58</v>
      </c>
      <c r="D20" s="32">
        <v>54</v>
      </c>
      <c r="E20" s="32">
        <v>4</v>
      </c>
      <c r="F20" s="251" t="s">
        <v>443</v>
      </c>
      <c r="G20" s="32">
        <f t="shared" si="1"/>
        <v>729</v>
      </c>
      <c r="H20" s="32">
        <v>631</v>
      </c>
      <c r="I20" s="32">
        <v>98</v>
      </c>
      <c r="J20" s="251" t="s">
        <v>443</v>
      </c>
      <c r="K20" s="251" t="s">
        <v>443</v>
      </c>
      <c r="L20" s="32">
        <f>M20</f>
        <v>1203</v>
      </c>
      <c r="M20" s="32">
        <f>N20+O20</f>
        <v>1203</v>
      </c>
      <c r="N20" s="32">
        <v>1115</v>
      </c>
      <c r="O20" s="32">
        <v>88</v>
      </c>
      <c r="P20" s="251" t="s">
        <v>443</v>
      </c>
      <c r="Q20" s="251" t="s">
        <v>443</v>
      </c>
      <c r="T20" s="32"/>
    </row>
    <row r="21" spans="1:20" s="3" customFormat="1" ht="30.75" customHeight="1">
      <c r="A21" s="54" t="s">
        <v>134</v>
      </c>
      <c r="B21" s="97" t="s">
        <v>123</v>
      </c>
      <c r="C21" s="32">
        <f t="shared" si="0"/>
        <v>53</v>
      </c>
      <c r="D21" s="32">
        <v>24</v>
      </c>
      <c r="E21" s="32">
        <v>29</v>
      </c>
      <c r="F21" s="251" t="s">
        <v>443</v>
      </c>
      <c r="G21" s="32">
        <f t="shared" si="1"/>
        <v>870</v>
      </c>
      <c r="H21" s="32">
        <v>359</v>
      </c>
      <c r="I21" s="32">
        <v>511</v>
      </c>
      <c r="J21" s="251" t="s">
        <v>443</v>
      </c>
      <c r="K21" s="251" t="s">
        <v>443</v>
      </c>
      <c r="L21" s="32">
        <f>M21</f>
        <v>1510</v>
      </c>
      <c r="M21" s="32">
        <f>N21+O21</f>
        <v>1510</v>
      </c>
      <c r="N21" s="32">
        <v>642</v>
      </c>
      <c r="O21" s="32">
        <v>868</v>
      </c>
      <c r="P21" s="251" t="s">
        <v>443</v>
      </c>
      <c r="Q21" s="251" t="s">
        <v>443</v>
      </c>
      <c r="T21" s="32"/>
    </row>
    <row r="22" spans="1:20" s="3" customFormat="1" ht="30.75" customHeight="1" thickBot="1">
      <c r="A22" s="27" t="s">
        <v>135</v>
      </c>
      <c r="B22" s="254" t="s">
        <v>123</v>
      </c>
      <c r="C22" s="256">
        <f t="shared" si="0"/>
        <v>48</v>
      </c>
      <c r="D22" s="256">
        <v>17</v>
      </c>
      <c r="E22" s="256">
        <v>31</v>
      </c>
      <c r="F22" s="265" t="s">
        <v>443</v>
      </c>
      <c r="G22" s="256">
        <f t="shared" si="1"/>
        <v>616</v>
      </c>
      <c r="H22" s="437">
        <v>237</v>
      </c>
      <c r="I22" s="439">
        <v>379</v>
      </c>
      <c r="J22" s="265" t="s">
        <v>443</v>
      </c>
      <c r="K22" s="265" t="s">
        <v>443</v>
      </c>
      <c r="L22" s="256">
        <f>M22</f>
        <v>1022</v>
      </c>
      <c r="M22" s="256">
        <f>N22+O22</f>
        <v>1022</v>
      </c>
      <c r="N22" s="256">
        <v>420</v>
      </c>
      <c r="O22" s="256">
        <v>602</v>
      </c>
      <c r="P22" s="265" t="s">
        <v>443</v>
      </c>
      <c r="Q22" s="265" t="s">
        <v>443</v>
      </c>
      <c r="T22" s="32"/>
    </row>
    <row r="23" spans="1:20" s="3" customFormat="1" ht="15" customHeight="1">
      <c r="A23" s="1" t="s">
        <v>136</v>
      </c>
      <c r="B23" s="57"/>
      <c r="C23" s="57"/>
      <c r="D23" s="57"/>
      <c r="E23" s="57"/>
      <c r="F23" s="57"/>
      <c r="I23" s="133" t="s">
        <v>137</v>
      </c>
      <c r="O23" s="58"/>
      <c r="P23" s="59"/>
      <c r="Q23" s="59"/>
      <c r="T23" s="32"/>
    </row>
    <row r="24" spans="1:20" s="3" customFormat="1" ht="15" customHeight="1">
      <c r="A24" s="1" t="s">
        <v>138</v>
      </c>
      <c r="B24" s="57"/>
      <c r="C24" s="57"/>
      <c r="D24" s="57"/>
      <c r="E24" s="57"/>
      <c r="F24" s="57"/>
      <c r="T24" s="32"/>
    </row>
    <row r="25" ht="13.5">
      <c r="T25" s="32"/>
    </row>
  </sheetData>
  <sheetProtection/>
  <mergeCells count="31">
    <mergeCell ref="Q5:Q7"/>
    <mergeCell ref="I7:I8"/>
    <mergeCell ref="H7:H8"/>
    <mergeCell ref="E3:F3"/>
    <mergeCell ref="G5:G6"/>
    <mergeCell ref="G7:G8"/>
    <mergeCell ref="E7:E8"/>
    <mergeCell ref="A2:H2"/>
    <mergeCell ref="I2:Q2"/>
    <mergeCell ref="M6:P6"/>
    <mergeCell ref="M5:P5"/>
    <mergeCell ref="L5:L7"/>
    <mergeCell ref="L4:Q4"/>
    <mergeCell ref="K4:K6"/>
    <mergeCell ref="F5:F6"/>
    <mergeCell ref="E5:E6"/>
    <mergeCell ref="C4:F4"/>
    <mergeCell ref="C5:C6"/>
    <mergeCell ref="D5:D6"/>
    <mergeCell ref="C7:C8"/>
    <mergeCell ref="D7:D8"/>
    <mergeCell ref="B4:B6"/>
    <mergeCell ref="B7:B8"/>
    <mergeCell ref="K7:K8"/>
    <mergeCell ref="F7:F8"/>
    <mergeCell ref="J5:J6"/>
    <mergeCell ref="H5:H6"/>
    <mergeCell ref="J7:J8"/>
    <mergeCell ref="I5:I6"/>
    <mergeCell ref="G4:H4"/>
    <mergeCell ref="I4:J4"/>
  </mergeCells>
  <printOptions horizontalCentered="1"/>
  <pageMargins left="1.1811023622047245" right="1.1811023622047245" top="1.5748031496062993" bottom="1.5748031496062993" header="0.5118110236220472" footer="0.9055118110236221"/>
  <pageSetup firstPageNumber="338" useFirstPageNumber="1" horizontalDpi="1200" verticalDpi="1200" orientation="portrait" paperSize="9" r:id="rId1"/>
  <headerFooter alignWithMargins="0">
    <oddFooter>&amp;C&amp;"華康中圓體,標準"&amp;11‧&amp;"Times New Roman,標準"&amp;P&amp;"華康中圓體,標準"‧</oddFooter>
  </headerFooter>
  <ignoredErrors>
    <ignoredError sqref="C12 C9:C10 G10 G12" formulaRange="1"/>
  </ignoredErrors>
</worksheet>
</file>

<file path=xl/worksheets/sheet11.xml><?xml version="1.0" encoding="utf-8"?>
<worksheet xmlns="http://schemas.openxmlformats.org/spreadsheetml/2006/main" xmlns:r="http://schemas.openxmlformats.org/officeDocument/2006/relationships">
  <dimension ref="A1:N24"/>
  <sheetViews>
    <sheetView showGridLines="0" zoomScale="120" zoomScaleNormal="120" zoomScalePageLayoutView="0" workbookViewId="0" topLeftCell="A1">
      <selection activeCell="D5" sqref="D5:E5"/>
    </sheetView>
  </sheetViews>
  <sheetFormatPr defaultColWidth="9.00390625" defaultRowHeight="16.5"/>
  <cols>
    <col min="1" max="1" width="12.125" style="91" customWidth="1"/>
    <col min="2" max="2" width="10.625" style="91" customWidth="1"/>
    <col min="3" max="3" width="9.625" style="91" customWidth="1"/>
    <col min="4" max="7" width="10.625" style="91" customWidth="1"/>
    <col min="8" max="8" width="12.625" style="91" customWidth="1"/>
    <col min="9" max="9" width="13.125" style="91" customWidth="1"/>
    <col min="10" max="11" width="12.625" style="91" customWidth="1"/>
    <col min="12" max="13" width="11.625" style="91" customWidth="1"/>
    <col min="14" max="16384" width="9.00390625" style="91" customWidth="1"/>
  </cols>
  <sheetData>
    <row r="1" spans="1:13" s="3" customFormat="1" ht="18" customHeight="1">
      <c r="A1" s="319" t="s">
        <v>502</v>
      </c>
      <c r="B1" s="57"/>
      <c r="C1" s="57"/>
      <c r="D1" s="57"/>
      <c r="E1" s="57"/>
      <c r="M1" s="4" t="s">
        <v>339</v>
      </c>
    </row>
    <row r="2" spans="1:13" s="5" customFormat="1" ht="24.75" customHeight="1">
      <c r="A2" s="624" t="s">
        <v>461</v>
      </c>
      <c r="B2" s="625"/>
      <c r="C2" s="625"/>
      <c r="D2" s="625"/>
      <c r="E2" s="625"/>
      <c r="F2" s="625"/>
      <c r="G2" s="625"/>
      <c r="H2" s="625" t="s">
        <v>161</v>
      </c>
      <c r="I2" s="625"/>
      <c r="J2" s="625"/>
      <c r="K2" s="625"/>
      <c r="L2" s="625"/>
      <c r="M2" s="625"/>
    </row>
    <row r="3" spans="1:13" s="3" customFormat="1" ht="15" customHeight="1" thickBot="1">
      <c r="A3" s="19"/>
      <c r="B3" s="26"/>
      <c r="C3" s="26"/>
      <c r="D3" s="26"/>
      <c r="E3" s="26"/>
      <c r="F3" s="26"/>
      <c r="G3" s="109" t="s">
        <v>426</v>
      </c>
      <c r="M3" s="4" t="s">
        <v>466</v>
      </c>
    </row>
    <row r="4" spans="1:13" s="3" customFormat="1" ht="19.5" customHeight="1">
      <c r="A4" s="59"/>
      <c r="B4" s="110"/>
      <c r="C4" s="112" t="s">
        <v>334</v>
      </c>
      <c r="D4" s="111"/>
      <c r="E4" s="111"/>
      <c r="F4" s="113" t="s">
        <v>335</v>
      </c>
      <c r="G4" s="435"/>
      <c r="H4" s="743" t="s">
        <v>336</v>
      </c>
      <c r="I4" s="743"/>
      <c r="J4" s="743"/>
      <c r="K4" s="744"/>
      <c r="L4" s="682" t="s">
        <v>140</v>
      </c>
      <c r="M4" s="738"/>
    </row>
    <row r="5" spans="1:13" s="3" customFormat="1" ht="19.5" customHeight="1">
      <c r="A5" s="66" t="s">
        <v>435</v>
      </c>
      <c r="B5" s="739" t="s">
        <v>141</v>
      </c>
      <c r="C5" s="740"/>
      <c r="D5" s="745" t="s">
        <v>142</v>
      </c>
      <c r="E5" s="740"/>
      <c r="F5" s="731" t="s">
        <v>143</v>
      </c>
      <c r="G5" s="710"/>
      <c r="H5" s="736" t="s">
        <v>144</v>
      </c>
      <c r="I5" s="710"/>
      <c r="J5" s="731" t="s">
        <v>145</v>
      </c>
      <c r="K5" s="710"/>
      <c r="L5" s="683"/>
      <c r="M5" s="711"/>
    </row>
    <row r="6" spans="2:13" s="26" customFormat="1" ht="30" customHeight="1">
      <c r="B6" s="741" t="s">
        <v>341</v>
      </c>
      <c r="C6" s="742"/>
      <c r="D6" s="746" t="s">
        <v>422</v>
      </c>
      <c r="E6" s="747"/>
      <c r="F6" s="690" t="s">
        <v>423</v>
      </c>
      <c r="G6" s="687"/>
      <c r="H6" s="737" t="s">
        <v>424</v>
      </c>
      <c r="I6" s="687"/>
      <c r="J6" s="690" t="s">
        <v>425</v>
      </c>
      <c r="K6" s="687"/>
      <c r="L6" s="729" t="s">
        <v>146</v>
      </c>
      <c r="M6" s="730"/>
    </row>
    <row r="7" spans="1:13" s="3" customFormat="1" ht="19.5" customHeight="1">
      <c r="A7" s="38" t="s">
        <v>421</v>
      </c>
      <c r="B7" s="189" t="s">
        <v>147</v>
      </c>
      <c r="C7" s="188" t="s">
        <v>148</v>
      </c>
      <c r="D7" s="188" t="s">
        <v>147</v>
      </c>
      <c r="E7" s="188" t="s">
        <v>148</v>
      </c>
      <c r="F7" s="188" t="s">
        <v>147</v>
      </c>
      <c r="G7" s="442" t="s">
        <v>148</v>
      </c>
      <c r="H7" s="440" t="s">
        <v>147</v>
      </c>
      <c r="I7" s="188" t="s">
        <v>148</v>
      </c>
      <c r="J7" s="188" t="s">
        <v>147</v>
      </c>
      <c r="K7" s="188" t="s">
        <v>148</v>
      </c>
      <c r="L7" s="22" t="s">
        <v>147</v>
      </c>
      <c r="M7" s="22" t="s">
        <v>148</v>
      </c>
    </row>
    <row r="8" spans="1:13" s="26" customFormat="1" ht="19.5" customHeight="1" thickBot="1">
      <c r="A8" s="62"/>
      <c r="B8" s="190" t="s">
        <v>149</v>
      </c>
      <c r="C8" s="191" t="s">
        <v>414</v>
      </c>
      <c r="D8" s="191" t="s">
        <v>149</v>
      </c>
      <c r="E8" s="191" t="s">
        <v>414</v>
      </c>
      <c r="F8" s="191" t="s">
        <v>149</v>
      </c>
      <c r="G8" s="443" t="s">
        <v>414</v>
      </c>
      <c r="H8" s="441" t="s">
        <v>149</v>
      </c>
      <c r="I8" s="191" t="s">
        <v>414</v>
      </c>
      <c r="J8" s="191" t="s">
        <v>149</v>
      </c>
      <c r="K8" s="191" t="s">
        <v>414</v>
      </c>
      <c r="L8" s="191" t="s">
        <v>149</v>
      </c>
      <c r="M8" s="191" t="s">
        <v>414</v>
      </c>
    </row>
    <row r="9" spans="1:13" s="3" customFormat="1" ht="33" customHeight="1">
      <c r="A9" s="187" t="s">
        <v>121</v>
      </c>
      <c r="B9" s="239">
        <f>D9+F9+H9+J9</f>
        <v>1603</v>
      </c>
      <c r="C9" s="241">
        <f>E9+G9+I9+K9</f>
        <v>12021773</v>
      </c>
      <c r="D9" s="241">
        <v>82</v>
      </c>
      <c r="E9" s="241">
        <v>26379</v>
      </c>
      <c r="F9" s="241">
        <v>416</v>
      </c>
      <c r="G9" s="241">
        <v>1807000</v>
      </c>
      <c r="H9" s="241">
        <v>1101</v>
      </c>
      <c r="I9" s="241">
        <v>9928394</v>
      </c>
      <c r="J9" s="241">
        <v>4</v>
      </c>
      <c r="K9" s="241">
        <v>260000</v>
      </c>
      <c r="L9" s="241">
        <v>2202</v>
      </c>
      <c r="M9" s="241">
        <v>6000000</v>
      </c>
    </row>
    <row r="10" spans="1:13" s="3" customFormat="1" ht="33" customHeight="1">
      <c r="A10" s="187" t="s">
        <v>122</v>
      </c>
      <c r="B10" s="196">
        <f>D10+F10+H10+J10</f>
        <v>1146</v>
      </c>
      <c r="C10" s="243">
        <f>E10+G10+I10+K10</f>
        <v>9617164</v>
      </c>
      <c r="D10" s="243">
        <v>114</v>
      </c>
      <c r="E10" s="243">
        <v>25664</v>
      </c>
      <c r="F10" s="243">
        <v>356</v>
      </c>
      <c r="G10" s="243">
        <v>3314500</v>
      </c>
      <c r="H10" s="243">
        <v>672</v>
      </c>
      <c r="I10" s="243">
        <v>6257000</v>
      </c>
      <c r="J10" s="243">
        <v>4</v>
      </c>
      <c r="K10" s="243">
        <v>20000</v>
      </c>
      <c r="L10" s="243">
        <v>2459</v>
      </c>
      <c r="M10" s="243">
        <v>8000000</v>
      </c>
    </row>
    <row r="11" spans="1:13" s="3" customFormat="1" ht="33" customHeight="1">
      <c r="A11" s="187" t="s">
        <v>150</v>
      </c>
      <c r="B11" s="196">
        <f aca="true" t="shared" si="0" ref="B11:C15">D11+F11+H11</f>
        <v>1170</v>
      </c>
      <c r="C11" s="243">
        <f t="shared" si="0"/>
        <v>12762792</v>
      </c>
      <c r="D11" s="243">
        <v>52</v>
      </c>
      <c r="E11" s="243">
        <v>17497</v>
      </c>
      <c r="F11" s="243">
        <v>384</v>
      </c>
      <c r="G11" s="243">
        <v>3462665</v>
      </c>
      <c r="H11" s="243">
        <v>734</v>
      </c>
      <c r="I11" s="243">
        <v>9282630</v>
      </c>
      <c r="J11" s="251" t="s">
        <v>443</v>
      </c>
      <c r="K11" s="251" t="s">
        <v>443</v>
      </c>
      <c r="L11" s="243">
        <v>2416</v>
      </c>
      <c r="M11" s="243">
        <v>7995000</v>
      </c>
    </row>
    <row r="12" spans="1:13" s="3" customFormat="1" ht="33" customHeight="1">
      <c r="A12" s="187" t="s">
        <v>151</v>
      </c>
      <c r="B12" s="196">
        <f t="shared" si="0"/>
        <v>1952</v>
      </c>
      <c r="C12" s="243">
        <f t="shared" si="0"/>
        <v>26159243</v>
      </c>
      <c r="D12" s="243">
        <v>42</v>
      </c>
      <c r="E12" s="243">
        <v>12743</v>
      </c>
      <c r="F12" s="243">
        <v>645</v>
      </c>
      <c r="G12" s="243">
        <v>9235000</v>
      </c>
      <c r="H12" s="243">
        <v>1265</v>
      </c>
      <c r="I12" s="243">
        <v>16911500</v>
      </c>
      <c r="J12" s="251" t="s">
        <v>443</v>
      </c>
      <c r="K12" s="251" t="s">
        <v>443</v>
      </c>
      <c r="L12" s="243">
        <v>13</v>
      </c>
      <c r="M12" s="243">
        <v>129000</v>
      </c>
    </row>
    <row r="13" spans="1:13" s="56" customFormat="1" ht="33" customHeight="1">
      <c r="A13" s="114" t="s">
        <v>152</v>
      </c>
      <c r="B13" s="196">
        <f t="shared" si="0"/>
        <v>2384</v>
      </c>
      <c r="C13" s="243">
        <f t="shared" si="0"/>
        <v>32255056</v>
      </c>
      <c r="D13" s="266">
        <v>17</v>
      </c>
      <c r="E13" s="266">
        <v>5451</v>
      </c>
      <c r="F13" s="266">
        <v>615</v>
      </c>
      <c r="G13" s="266">
        <v>8872000</v>
      </c>
      <c r="H13" s="266">
        <v>1752</v>
      </c>
      <c r="I13" s="266">
        <v>23377605</v>
      </c>
      <c r="J13" s="264" t="s">
        <v>443</v>
      </c>
      <c r="K13" s="264" t="s">
        <v>443</v>
      </c>
      <c r="L13" s="266">
        <v>74</v>
      </c>
      <c r="M13" s="266">
        <v>680000</v>
      </c>
    </row>
    <row r="14" spans="1:13" s="3" customFormat="1" ht="33" customHeight="1">
      <c r="A14" s="114" t="s">
        <v>153</v>
      </c>
      <c r="B14" s="196">
        <f t="shared" si="0"/>
        <v>2588</v>
      </c>
      <c r="C14" s="243">
        <f t="shared" si="0"/>
        <v>26215318</v>
      </c>
      <c r="D14" s="243">
        <v>78</v>
      </c>
      <c r="E14" s="243">
        <v>24818</v>
      </c>
      <c r="F14" s="243">
        <v>545</v>
      </c>
      <c r="G14" s="243">
        <v>5851000</v>
      </c>
      <c r="H14" s="243">
        <v>1965</v>
      </c>
      <c r="I14" s="243">
        <v>20339500</v>
      </c>
      <c r="J14" s="251" t="s">
        <v>443</v>
      </c>
      <c r="K14" s="251" t="s">
        <v>443</v>
      </c>
      <c r="L14" s="243">
        <v>10</v>
      </c>
      <c r="M14" s="243">
        <v>74000</v>
      </c>
    </row>
    <row r="15" spans="1:14" s="56" customFormat="1" ht="33" customHeight="1">
      <c r="A15" s="114" t="s">
        <v>154</v>
      </c>
      <c r="B15" s="196">
        <f t="shared" si="0"/>
        <v>3020</v>
      </c>
      <c r="C15" s="243">
        <f t="shared" si="0"/>
        <v>22256631</v>
      </c>
      <c r="D15" s="266">
        <v>107</v>
      </c>
      <c r="E15" s="243">
        <v>27276</v>
      </c>
      <c r="F15" s="266">
        <v>949</v>
      </c>
      <c r="G15" s="266">
        <v>7955455</v>
      </c>
      <c r="H15" s="266">
        <v>1964</v>
      </c>
      <c r="I15" s="266">
        <v>14273900</v>
      </c>
      <c r="J15" s="264" t="s">
        <v>443</v>
      </c>
      <c r="K15" s="264" t="s">
        <v>443</v>
      </c>
      <c r="L15" s="266">
        <v>44</v>
      </c>
      <c r="M15" s="266">
        <v>367000</v>
      </c>
      <c r="N15" s="115"/>
    </row>
    <row r="16" spans="1:14" s="56" customFormat="1" ht="33" customHeight="1">
      <c r="A16" s="114" t="s">
        <v>155</v>
      </c>
      <c r="B16" s="196">
        <f>D16+F16+H16+J16</f>
        <v>3506</v>
      </c>
      <c r="C16" s="243">
        <f>E16+G16+I16+K16</f>
        <v>24565658</v>
      </c>
      <c r="D16" s="243">
        <v>147</v>
      </c>
      <c r="E16" s="243">
        <v>47658</v>
      </c>
      <c r="F16" s="243">
        <v>789</v>
      </c>
      <c r="G16" s="243">
        <v>5521500</v>
      </c>
      <c r="H16" s="243">
        <v>2522</v>
      </c>
      <c r="I16" s="243">
        <v>18601500</v>
      </c>
      <c r="J16" s="243">
        <v>48</v>
      </c>
      <c r="K16" s="243">
        <v>395000</v>
      </c>
      <c r="L16" s="266">
        <v>229</v>
      </c>
      <c r="M16" s="266">
        <v>1373000</v>
      </c>
      <c r="N16" s="115"/>
    </row>
    <row r="17" spans="1:14" s="56" customFormat="1" ht="33" customHeight="1">
      <c r="A17" s="114" t="s">
        <v>156</v>
      </c>
      <c r="B17" s="196">
        <f>D17+F17+H17+J17</f>
        <v>4392</v>
      </c>
      <c r="C17" s="243">
        <f>E17+G17+I17+K17</f>
        <v>25400393</v>
      </c>
      <c r="D17" s="243">
        <v>108</v>
      </c>
      <c r="E17" s="243">
        <v>32854</v>
      </c>
      <c r="F17" s="243">
        <v>726</v>
      </c>
      <c r="G17" s="243">
        <v>4237200</v>
      </c>
      <c r="H17" s="243">
        <v>3304</v>
      </c>
      <c r="I17" s="243">
        <v>19586339</v>
      </c>
      <c r="J17" s="243">
        <v>254</v>
      </c>
      <c r="K17" s="243">
        <v>1544000</v>
      </c>
      <c r="L17" s="266">
        <v>271</v>
      </c>
      <c r="M17" s="266">
        <v>1518500</v>
      </c>
      <c r="N17" s="115"/>
    </row>
    <row r="18" spans="1:14" s="56" customFormat="1" ht="33" customHeight="1">
      <c r="A18" s="114" t="s">
        <v>157</v>
      </c>
      <c r="B18" s="196">
        <f aca="true" t="shared" si="1" ref="B18:M18">SUM(B19:B22)</f>
        <v>4250</v>
      </c>
      <c r="C18" s="243">
        <f t="shared" si="1"/>
        <v>24567442</v>
      </c>
      <c r="D18" s="243">
        <f t="shared" si="1"/>
        <v>175</v>
      </c>
      <c r="E18" s="243">
        <f t="shared" si="1"/>
        <v>50442</v>
      </c>
      <c r="F18" s="243">
        <f t="shared" si="1"/>
        <v>337</v>
      </c>
      <c r="G18" s="243">
        <f t="shared" si="1"/>
        <v>1518000</v>
      </c>
      <c r="H18" s="243">
        <f t="shared" si="1"/>
        <v>3451</v>
      </c>
      <c r="I18" s="243">
        <f t="shared" si="1"/>
        <v>21439000</v>
      </c>
      <c r="J18" s="243">
        <f t="shared" si="1"/>
        <v>287</v>
      </c>
      <c r="K18" s="243">
        <f t="shared" si="1"/>
        <v>1560000</v>
      </c>
      <c r="L18" s="266">
        <f t="shared" si="1"/>
        <v>348</v>
      </c>
      <c r="M18" s="266">
        <f t="shared" si="1"/>
        <v>2273000</v>
      </c>
      <c r="N18" s="115"/>
    </row>
    <row r="19" spans="1:14" s="56" customFormat="1" ht="33" customHeight="1">
      <c r="A19" s="54" t="s">
        <v>158</v>
      </c>
      <c r="B19" s="197">
        <f aca="true" t="shared" si="2" ref="B19:C22">D19+F19+H19+J19</f>
        <v>1026</v>
      </c>
      <c r="C19" s="266">
        <f t="shared" si="2"/>
        <v>5340368</v>
      </c>
      <c r="D19" s="266">
        <v>40</v>
      </c>
      <c r="E19" s="266">
        <v>13368</v>
      </c>
      <c r="F19" s="266">
        <v>79</v>
      </c>
      <c r="G19" s="266">
        <v>357000</v>
      </c>
      <c r="H19" s="266">
        <v>833</v>
      </c>
      <c r="I19" s="266">
        <v>4627000</v>
      </c>
      <c r="J19" s="266">
        <v>74</v>
      </c>
      <c r="K19" s="266">
        <v>343000</v>
      </c>
      <c r="L19" s="266">
        <v>89</v>
      </c>
      <c r="M19" s="266">
        <v>586000</v>
      </c>
      <c r="N19" s="115"/>
    </row>
    <row r="20" spans="1:13" s="56" customFormat="1" ht="33" customHeight="1">
      <c r="A20" s="54" t="s">
        <v>133</v>
      </c>
      <c r="B20" s="197">
        <f t="shared" si="2"/>
        <v>1032</v>
      </c>
      <c r="C20" s="266">
        <f t="shared" si="2"/>
        <v>6007606</v>
      </c>
      <c r="D20" s="266">
        <v>45</v>
      </c>
      <c r="E20" s="266">
        <v>15606</v>
      </c>
      <c r="F20" s="266">
        <v>79</v>
      </c>
      <c r="G20" s="266">
        <v>336000</v>
      </c>
      <c r="H20" s="266">
        <v>865</v>
      </c>
      <c r="I20" s="266">
        <v>5403000</v>
      </c>
      <c r="J20" s="266">
        <v>43</v>
      </c>
      <c r="K20" s="266">
        <v>253000</v>
      </c>
      <c r="L20" s="266">
        <v>81</v>
      </c>
      <c r="M20" s="266">
        <v>532000</v>
      </c>
    </row>
    <row r="21" spans="1:13" s="56" customFormat="1" ht="33" customHeight="1">
      <c r="A21" s="54" t="s">
        <v>134</v>
      </c>
      <c r="B21" s="197">
        <f t="shared" si="2"/>
        <v>1052</v>
      </c>
      <c r="C21" s="266">
        <f t="shared" si="2"/>
        <v>6146565</v>
      </c>
      <c r="D21" s="266">
        <v>58</v>
      </c>
      <c r="E21" s="266">
        <v>12565</v>
      </c>
      <c r="F21" s="266">
        <v>82</v>
      </c>
      <c r="G21" s="266">
        <v>385000</v>
      </c>
      <c r="H21" s="266">
        <v>834</v>
      </c>
      <c r="I21" s="266">
        <v>5347000</v>
      </c>
      <c r="J21" s="266">
        <v>78</v>
      </c>
      <c r="K21" s="266">
        <v>402000</v>
      </c>
      <c r="L21" s="266">
        <v>90</v>
      </c>
      <c r="M21" s="266">
        <v>608000</v>
      </c>
    </row>
    <row r="22" spans="1:13" s="56" customFormat="1" ht="33" customHeight="1" thickBot="1">
      <c r="A22" s="27" t="s">
        <v>135</v>
      </c>
      <c r="B22" s="267">
        <f t="shared" si="2"/>
        <v>1140</v>
      </c>
      <c r="C22" s="268">
        <f t="shared" si="2"/>
        <v>7072903</v>
      </c>
      <c r="D22" s="268">
        <v>32</v>
      </c>
      <c r="E22" s="268">
        <v>8903</v>
      </c>
      <c r="F22" s="268">
        <v>97</v>
      </c>
      <c r="G22" s="268">
        <v>440000</v>
      </c>
      <c r="H22" s="268">
        <v>919</v>
      </c>
      <c r="I22" s="268">
        <v>6062000</v>
      </c>
      <c r="J22" s="268">
        <v>92</v>
      </c>
      <c r="K22" s="268">
        <v>562000</v>
      </c>
      <c r="L22" s="268">
        <v>88</v>
      </c>
      <c r="M22" s="268">
        <v>547000</v>
      </c>
    </row>
    <row r="23" spans="1:8" s="3" customFormat="1" ht="15" customHeight="1">
      <c r="A23" s="60" t="s">
        <v>159</v>
      </c>
      <c r="B23" s="32"/>
      <c r="C23" s="32"/>
      <c r="D23" s="32"/>
      <c r="E23" s="32"/>
      <c r="F23" s="32"/>
      <c r="G23" s="32"/>
      <c r="H23" s="133" t="s">
        <v>160</v>
      </c>
    </row>
    <row r="24" ht="12.75">
      <c r="A24" s="14"/>
    </row>
  </sheetData>
  <sheetProtection/>
  <mergeCells count="15">
    <mergeCell ref="H4:K4"/>
    <mergeCell ref="D5:E5"/>
    <mergeCell ref="D6:E6"/>
    <mergeCell ref="F5:G5"/>
    <mergeCell ref="F6:G6"/>
    <mergeCell ref="A2:G2"/>
    <mergeCell ref="H2:M2"/>
    <mergeCell ref="H5:I5"/>
    <mergeCell ref="H6:I6"/>
    <mergeCell ref="J5:K5"/>
    <mergeCell ref="J6:K6"/>
    <mergeCell ref="L4:M5"/>
    <mergeCell ref="L6:M6"/>
    <mergeCell ref="B5:C5"/>
    <mergeCell ref="B6:C6"/>
  </mergeCells>
  <printOptions horizontalCentered="1"/>
  <pageMargins left="1.1811023622047245" right="1.1811023622047245" top="1.5748031496062993" bottom="1.5748031496062993" header="0.5118110236220472" footer="0.9055118110236221"/>
  <pageSetup firstPageNumber="34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dimension ref="A1:K19"/>
  <sheetViews>
    <sheetView showGridLines="0" zoomScale="120" zoomScaleNormal="120" zoomScalePageLayoutView="0" workbookViewId="0" topLeftCell="A1">
      <selection activeCell="C4" sqref="C4:H4"/>
    </sheetView>
  </sheetViews>
  <sheetFormatPr defaultColWidth="9.00390625" defaultRowHeight="16.5"/>
  <cols>
    <col min="1" max="1" width="8.625" style="428" customWidth="1"/>
    <col min="2" max="2" width="8.125" style="428" customWidth="1"/>
    <col min="3" max="3" width="4.625" style="428" customWidth="1"/>
    <col min="4" max="4" width="7.125" style="428" customWidth="1"/>
    <col min="5" max="5" width="4.625" style="428" customWidth="1"/>
    <col min="6" max="7" width="5.625" style="428" customWidth="1"/>
    <col min="8" max="8" width="4.625" style="428" customWidth="1"/>
    <col min="9" max="9" width="7.875" style="428" customWidth="1"/>
    <col min="10" max="10" width="10.125" style="428" customWidth="1"/>
    <col min="11" max="11" width="8.125" style="428" customWidth="1"/>
    <col min="12" max="16384" width="9.00390625" style="428" customWidth="1"/>
  </cols>
  <sheetData>
    <row r="1" spans="1:2" s="392" customFormat="1" ht="18" customHeight="1">
      <c r="A1" s="391" t="s">
        <v>502</v>
      </c>
      <c r="B1" s="444"/>
    </row>
    <row r="2" spans="1:11" s="445" customFormat="1" ht="37.5" customHeight="1">
      <c r="A2" s="649" t="s">
        <v>462</v>
      </c>
      <c r="B2" s="748"/>
      <c r="C2" s="748"/>
      <c r="D2" s="748"/>
      <c r="E2" s="748"/>
      <c r="F2" s="748"/>
      <c r="G2" s="748"/>
      <c r="H2" s="748"/>
      <c r="I2" s="748"/>
      <c r="J2" s="748"/>
      <c r="K2" s="748"/>
    </row>
    <row r="3" spans="1:11" s="392" customFormat="1" ht="15" customHeight="1" thickBot="1">
      <c r="A3" s="446"/>
      <c r="B3" s="446"/>
      <c r="C3" s="446"/>
      <c r="D3" s="446"/>
      <c r="E3" s="444"/>
      <c r="F3" s="444"/>
      <c r="K3" s="393"/>
    </row>
    <row r="4" spans="1:11" s="392" customFormat="1" ht="31.5" customHeight="1">
      <c r="A4" s="749" t="s">
        <v>162</v>
      </c>
      <c r="B4" s="751" t="s">
        <v>163</v>
      </c>
      <c r="C4" s="753" t="s">
        <v>164</v>
      </c>
      <c r="D4" s="754"/>
      <c r="E4" s="754"/>
      <c r="F4" s="754"/>
      <c r="G4" s="754"/>
      <c r="H4" s="755"/>
      <c r="I4" s="756" t="s">
        <v>165</v>
      </c>
      <c r="J4" s="756" t="s">
        <v>166</v>
      </c>
      <c r="K4" s="753" t="s">
        <v>167</v>
      </c>
    </row>
    <row r="5" spans="1:11" s="392" customFormat="1" ht="31.5" customHeight="1">
      <c r="A5" s="750"/>
      <c r="B5" s="752"/>
      <c r="C5" s="447" t="s">
        <v>168</v>
      </c>
      <c r="D5" s="448" t="s">
        <v>169</v>
      </c>
      <c r="E5" s="447" t="s">
        <v>170</v>
      </c>
      <c r="F5" s="447" t="s">
        <v>171</v>
      </c>
      <c r="G5" s="449" t="s">
        <v>172</v>
      </c>
      <c r="H5" s="447" t="s">
        <v>173</v>
      </c>
      <c r="I5" s="759"/>
      <c r="J5" s="757"/>
      <c r="K5" s="758"/>
    </row>
    <row r="6" spans="1:11" s="392" customFormat="1" ht="48" customHeight="1" thickBot="1">
      <c r="A6" s="450" t="s">
        <v>174</v>
      </c>
      <c r="B6" s="451" t="s">
        <v>175</v>
      </c>
      <c r="C6" s="452" t="s">
        <v>176</v>
      </c>
      <c r="D6" s="452" t="s">
        <v>177</v>
      </c>
      <c r="E6" s="452" t="s">
        <v>178</v>
      </c>
      <c r="F6" s="452" t="s">
        <v>179</v>
      </c>
      <c r="G6" s="453" t="s">
        <v>180</v>
      </c>
      <c r="H6" s="452" t="s">
        <v>62</v>
      </c>
      <c r="I6" s="454" t="s">
        <v>181</v>
      </c>
      <c r="J6" s="455" t="s">
        <v>182</v>
      </c>
      <c r="K6" s="455" t="s">
        <v>183</v>
      </c>
    </row>
    <row r="7" spans="1:11" s="392" customFormat="1" ht="42" customHeight="1">
      <c r="A7" s="456" t="s">
        <v>184</v>
      </c>
      <c r="B7" s="457">
        <v>35</v>
      </c>
      <c r="C7" s="458">
        <v>17</v>
      </c>
      <c r="D7" s="459" t="s">
        <v>443</v>
      </c>
      <c r="E7" s="458">
        <v>17</v>
      </c>
      <c r="F7" s="459" t="s">
        <v>443</v>
      </c>
      <c r="G7" s="459" t="s">
        <v>443</v>
      </c>
      <c r="H7" s="459" t="s">
        <v>443</v>
      </c>
      <c r="I7" s="458">
        <v>37</v>
      </c>
      <c r="J7" s="458">
        <v>4006</v>
      </c>
      <c r="K7" s="458">
        <v>79405</v>
      </c>
    </row>
    <row r="8" spans="1:11" s="446" customFormat="1" ht="42" customHeight="1">
      <c r="A8" s="456" t="s">
        <v>122</v>
      </c>
      <c r="B8" s="460">
        <v>31</v>
      </c>
      <c r="C8" s="253">
        <v>7</v>
      </c>
      <c r="D8" s="433" t="s">
        <v>443</v>
      </c>
      <c r="E8" s="253">
        <v>7</v>
      </c>
      <c r="F8" s="433" t="s">
        <v>443</v>
      </c>
      <c r="G8" s="433" t="s">
        <v>443</v>
      </c>
      <c r="H8" s="433" t="s">
        <v>443</v>
      </c>
      <c r="I8" s="253">
        <v>3</v>
      </c>
      <c r="J8" s="253">
        <v>43</v>
      </c>
      <c r="K8" s="253">
        <v>2505</v>
      </c>
    </row>
    <row r="9" spans="1:11" s="446" customFormat="1" ht="42" customHeight="1">
      <c r="A9" s="456" t="s">
        <v>150</v>
      </c>
      <c r="B9" s="460">
        <v>36</v>
      </c>
      <c r="C9" s="253">
        <v>6438</v>
      </c>
      <c r="D9" s="253">
        <v>6430</v>
      </c>
      <c r="E9" s="253">
        <v>8</v>
      </c>
      <c r="F9" s="433" t="s">
        <v>443</v>
      </c>
      <c r="G9" s="433" t="s">
        <v>443</v>
      </c>
      <c r="H9" s="433" t="s">
        <v>443</v>
      </c>
      <c r="I9" s="253">
        <v>68</v>
      </c>
      <c r="J9" s="253">
        <v>2032</v>
      </c>
      <c r="K9" s="253">
        <v>32916</v>
      </c>
    </row>
    <row r="10" spans="1:11" s="392" customFormat="1" ht="42" customHeight="1">
      <c r="A10" s="456" t="s">
        <v>151</v>
      </c>
      <c r="B10" s="460">
        <v>82</v>
      </c>
      <c r="C10" s="253">
        <v>8</v>
      </c>
      <c r="D10" s="433" t="s">
        <v>443</v>
      </c>
      <c r="E10" s="253">
        <v>8</v>
      </c>
      <c r="F10" s="433" t="s">
        <v>443</v>
      </c>
      <c r="G10" s="433" t="s">
        <v>443</v>
      </c>
      <c r="H10" s="433" t="s">
        <v>443</v>
      </c>
      <c r="I10" s="253">
        <v>19</v>
      </c>
      <c r="J10" s="253">
        <v>102</v>
      </c>
      <c r="K10" s="253">
        <v>4375</v>
      </c>
    </row>
    <row r="11" spans="1:11" s="446" customFormat="1" ht="42" customHeight="1">
      <c r="A11" s="456" t="s">
        <v>185</v>
      </c>
      <c r="B11" s="460">
        <v>74</v>
      </c>
      <c r="C11" s="253">
        <v>22</v>
      </c>
      <c r="D11" s="433" t="s">
        <v>443</v>
      </c>
      <c r="E11" s="253">
        <v>22</v>
      </c>
      <c r="F11" s="433" t="s">
        <v>443</v>
      </c>
      <c r="G11" s="433" t="s">
        <v>443</v>
      </c>
      <c r="H11" s="433" t="s">
        <v>443</v>
      </c>
      <c r="I11" s="253">
        <v>2</v>
      </c>
      <c r="J11" s="253">
        <v>201</v>
      </c>
      <c r="K11" s="253">
        <v>4910</v>
      </c>
    </row>
    <row r="12" spans="1:11" s="446" customFormat="1" ht="42" customHeight="1">
      <c r="A12" s="456" t="s">
        <v>186</v>
      </c>
      <c r="B12" s="460">
        <v>74</v>
      </c>
      <c r="C12" s="253">
        <v>2</v>
      </c>
      <c r="D12" s="433" t="s">
        <v>443</v>
      </c>
      <c r="E12" s="253">
        <v>2</v>
      </c>
      <c r="F12" s="433" t="s">
        <v>443</v>
      </c>
      <c r="G12" s="433" t="s">
        <v>443</v>
      </c>
      <c r="H12" s="433" t="s">
        <v>443</v>
      </c>
      <c r="I12" s="433" t="s">
        <v>443</v>
      </c>
      <c r="J12" s="253">
        <v>104</v>
      </c>
      <c r="K12" s="253">
        <v>3000</v>
      </c>
    </row>
    <row r="13" spans="1:11" s="446" customFormat="1" ht="42" customHeight="1">
      <c r="A13" s="456" t="s">
        <v>337</v>
      </c>
      <c r="B13" s="460">
        <v>71</v>
      </c>
      <c r="C13" s="253">
        <v>30</v>
      </c>
      <c r="D13" s="433" t="s">
        <v>443</v>
      </c>
      <c r="E13" s="253">
        <v>30</v>
      </c>
      <c r="F13" s="433" t="s">
        <v>443</v>
      </c>
      <c r="G13" s="433" t="s">
        <v>443</v>
      </c>
      <c r="H13" s="433" t="s">
        <v>443</v>
      </c>
      <c r="I13" s="433" t="s">
        <v>443</v>
      </c>
      <c r="J13" s="253">
        <v>79</v>
      </c>
      <c r="K13" s="253">
        <v>4955</v>
      </c>
    </row>
    <row r="14" spans="1:11" s="392" customFormat="1" ht="42" customHeight="1">
      <c r="A14" s="456" t="s">
        <v>187</v>
      </c>
      <c r="B14" s="460">
        <v>65</v>
      </c>
      <c r="C14" s="253">
        <v>4</v>
      </c>
      <c r="D14" s="433" t="s">
        <v>443</v>
      </c>
      <c r="E14" s="253">
        <v>4</v>
      </c>
      <c r="F14" s="433" t="s">
        <v>443</v>
      </c>
      <c r="G14" s="433" t="s">
        <v>443</v>
      </c>
      <c r="H14" s="433" t="s">
        <v>443</v>
      </c>
      <c r="I14" s="253">
        <v>4</v>
      </c>
      <c r="J14" s="253">
        <v>79</v>
      </c>
      <c r="K14" s="253">
        <v>2325</v>
      </c>
    </row>
    <row r="15" spans="1:11" s="392" customFormat="1" ht="42" customHeight="1">
      <c r="A15" s="456" t="s">
        <v>130</v>
      </c>
      <c r="B15" s="460">
        <v>54</v>
      </c>
      <c r="C15" s="253">
        <v>2</v>
      </c>
      <c r="D15" s="433" t="s">
        <v>443</v>
      </c>
      <c r="E15" s="253">
        <v>2</v>
      </c>
      <c r="F15" s="433" t="s">
        <v>443</v>
      </c>
      <c r="G15" s="433" t="s">
        <v>443</v>
      </c>
      <c r="H15" s="433" t="s">
        <v>443</v>
      </c>
      <c r="I15" s="253">
        <v>1</v>
      </c>
      <c r="J15" s="253">
        <v>174</v>
      </c>
      <c r="K15" s="253">
        <v>2620</v>
      </c>
    </row>
    <row r="16" spans="1:11" s="392" customFormat="1" ht="42" customHeight="1" thickBot="1">
      <c r="A16" s="461" t="s">
        <v>188</v>
      </c>
      <c r="B16" s="462">
        <v>71</v>
      </c>
      <c r="C16" s="259">
        <v>7</v>
      </c>
      <c r="D16" s="434" t="s">
        <v>443</v>
      </c>
      <c r="E16" s="259">
        <v>7</v>
      </c>
      <c r="F16" s="434" t="s">
        <v>443</v>
      </c>
      <c r="G16" s="434" t="s">
        <v>443</v>
      </c>
      <c r="H16" s="434" t="s">
        <v>443</v>
      </c>
      <c r="I16" s="259">
        <v>3</v>
      </c>
      <c r="J16" s="259">
        <v>137</v>
      </c>
      <c r="K16" s="259">
        <v>3435</v>
      </c>
    </row>
    <row r="17" spans="1:11" s="392" customFormat="1" ht="15" customHeight="1">
      <c r="A17" s="463" t="s">
        <v>189</v>
      </c>
      <c r="B17" s="464"/>
      <c r="C17" s="464"/>
      <c r="D17" s="464"/>
      <c r="E17" s="464"/>
      <c r="F17" s="464"/>
      <c r="G17" s="464"/>
      <c r="H17" s="464"/>
      <c r="I17" s="464"/>
      <c r="J17" s="464"/>
      <c r="K17" s="464"/>
    </row>
    <row r="18" spans="1:11" s="446" customFormat="1" ht="15" customHeight="1">
      <c r="A18" s="269" t="s">
        <v>190</v>
      </c>
      <c r="B18" s="133"/>
      <c r="C18" s="133"/>
      <c r="D18" s="133"/>
      <c r="E18" s="133"/>
      <c r="F18" s="133"/>
      <c r="G18" s="133"/>
      <c r="H18" s="133"/>
      <c r="I18" s="133"/>
      <c r="J18" s="133"/>
      <c r="K18" s="133"/>
    </row>
    <row r="19" ht="15" customHeight="1">
      <c r="A19" s="133" t="s">
        <v>191</v>
      </c>
    </row>
  </sheetData>
  <sheetProtection/>
  <mergeCells count="7">
    <mergeCell ref="A2:K2"/>
    <mergeCell ref="A4:A5"/>
    <mergeCell ref="B4:B5"/>
    <mergeCell ref="C4:H4"/>
    <mergeCell ref="J4:J5"/>
    <mergeCell ref="K4:K5"/>
    <mergeCell ref="I4:I5"/>
  </mergeCells>
  <printOptions horizontalCentered="1"/>
  <pageMargins left="1.1811023622047245" right="1.1811023622047245" top="1.5748031496062993" bottom="1.5748031496062993" header="0.5118110236220472" footer="0.9055118110236221"/>
  <pageSetup firstPageNumber="34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N20"/>
  <sheetViews>
    <sheetView showGridLines="0" zoomScale="120" zoomScaleNormal="120" zoomScalePageLayoutView="0" workbookViewId="0" topLeftCell="A1">
      <selection activeCell="B5" sqref="B5:M5"/>
    </sheetView>
  </sheetViews>
  <sheetFormatPr defaultColWidth="9.00390625" defaultRowHeight="16.5"/>
  <cols>
    <col min="1" max="1" width="7.625" style="91" customWidth="1"/>
    <col min="2" max="2" width="3.625" style="91" customWidth="1"/>
    <col min="3" max="3" width="4.375" style="91" customWidth="1"/>
    <col min="4" max="4" width="5.625" style="91" customWidth="1"/>
    <col min="5" max="5" width="3.625" style="91" customWidth="1"/>
    <col min="6" max="6" width="5.125" style="91" customWidth="1"/>
    <col min="7" max="8" width="7.125" style="91" customWidth="1"/>
    <col min="9" max="9" width="6.625" style="91" customWidth="1"/>
    <col min="10" max="10" width="5.125" style="91" customWidth="1"/>
    <col min="11" max="11" width="4.125" style="91" customWidth="1"/>
    <col min="12" max="12" width="4.25390625" style="91" customWidth="1"/>
    <col min="13" max="13" width="3.625" style="91" customWidth="1"/>
    <col min="14" max="14" width="7.125" style="91" customWidth="1"/>
    <col min="15" max="16384" width="9.00390625" style="91" customWidth="1"/>
  </cols>
  <sheetData>
    <row r="1" spans="13:14" s="3" customFormat="1" ht="18" customHeight="1">
      <c r="M1" s="4"/>
      <c r="N1" s="4" t="s">
        <v>339</v>
      </c>
    </row>
    <row r="2" spans="1:14" s="61" customFormat="1" ht="37.5" customHeight="1">
      <c r="A2" s="667" t="s">
        <v>206</v>
      </c>
      <c r="B2" s="625"/>
      <c r="C2" s="625"/>
      <c r="D2" s="625"/>
      <c r="E2" s="625"/>
      <c r="F2" s="625"/>
      <c r="G2" s="625"/>
      <c r="H2" s="625"/>
      <c r="I2" s="625"/>
      <c r="J2" s="625"/>
      <c r="K2" s="625"/>
      <c r="L2" s="625"/>
      <c r="M2" s="625"/>
      <c r="N2" s="625"/>
    </row>
    <row r="3" spans="1:14" s="3" customFormat="1" ht="15" customHeight="1">
      <c r="A3" s="26"/>
      <c r="B3" s="26"/>
      <c r="C3" s="26"/>
      <c r="D3" s="26"/>
      <c r="E3" s="26"/>
      <c r="F3" s="26"/>
      <c r="G3" s="26"/>
      <c r="H3" s="26"/>
      <c r="I3" s="26"/>
      <c r="J3" s="26"/>
      <c r="K3" s="26"/>
      <c r="L3" s="57"/>
      <c r="M3" s="57"/>
      <c r="N3" s="36" t="s">
        <v>195</v>
      </c>
    </row>
    <row r="4" spans="1:14" s="3" customFormat="1" ht="15" customHeight="1" thickBot="1">
      <c r="A4" s="26"/>
      <c r="B4" s="26"/>
      <c r="C4" s="26"/>
      <c r="D4" s="26"/>
      <c r="E4" s="26"/>
      <c r="F4" s="26"/>
      <c r="G4" s="26"/>
      <c r="H4" s="26"/>
      <c r="I4" s="26"/>
      <c r="J4" s="26"/>
      <c r="K4" s="26"/>
      <c r="L4" s="57"/>
      <c r="M4" s="57"/>
      <c r="N4" s="4" t="s">
        <v>196</v>
      </c>
    </row>
    <row r="5" spans="1:14" s="18" customFormat="1" ht="31.5" customHeight="1">
      <c r="A5" s="471"/>
      <c r="B5" s="760" t="s">
        <v>220</v>
      </c>
      <c r="C5" s="761"/>
      <c r="D5" s="761"/>
      <c r="E5" s="761"/>
      <c r="F5" s="761"/>
      <c r="G5" s="761"/>
      <c r="H5" s="761"/>
      <c r="I5" s="761"/>
      <c r="J5" s="761"/>
      <c r="K5" s="761"/>
      <c r="L5" s="761"/>
      <c r="M5" s="762"/>
      <c r="N5" s="767" t="s">
        <v>219</v>
      </c>
    </row>
    <row r="6" spans="1:14" s="18" customFormat="1" ht="31.5" customHeight="1">
      <c r="A6" s="116" t="s">
        <v>375</v>
      </c>
      <c r="B6" s="771" t="s">
        <v>402</v>
      </c>
      <c r="C6" s="763" t="s">
        <v>192</v>
      </c>
      <c r="D6" s="773" t="s">
        <v>193</v>
      </c>
      <c r="E6" s="775" t="s">
        <v>218</v>
      </c>
      <c r="F6" s="776"/>
      <c r="G6" s="776"/>
      <c r="H6" s="776"/>
      <c r="I6" s="776"/>
      <c r="J6" s="776"/>
      <c r="K6" s="777"/>
      <c r="L6" s="763" t="s">
        <v>194</v>
      </c>
      <c r="M6" s="765" t="s">
        <v>403</v>
      </c>
      <c r="N6" s="768"/>
    </row>
    <row r="7" spans="1:14" s="18" customFormat="1" ht="31.5" customHeight="1">
      <c r="A7" s="472"/>
      <c r="B7" s="772"/>
      <c r="C7" s="764"/>
      <c r="D7" s="774"/>
      <c r="E7" s="30" t="s">
        <v>197</v>
      </c>
      <c r="F7" s="117" t="s">
        <v>199</v>
      </c>
      <c r="G7" s="118" t="s">
        <v>200</v>
      </c>
      <c r="H7" s="118" t="s">
        <v>201</v>
      </c>
      <c r="I7" s="117" t="s">
        <v>202</v>
      </c>
      <c r="J7" s="118" t="s">
        <v>203</v>
      </c>
      <c r="K7" s="65" t="s">
        <v>198</v>
      </c>
      <c r="L7" s="764"/>
      <c r="M7" s="766"/>
      <c r="N7" s="769" t="s">
        <v>207</v>
      </c>
    </row>
    <row r="8" spans="1:14" s="18" customFormat="1" ht="39.75" customHeight="1" thickBot="1">
      <c r="A8" s="473" t="s">
        <v>204</v>
      </c>
      <c r="B8" s="465" t="s">
        <v>341</v>
      </c>
      <c r="C8" s="466" t="s">
        <v>376</v>
      </c>
      <c r="D8" s="467" t="s">
        <v>377</v>
      </c>
      <c r="E8" s="466" t="s">
        <v>341</v>
      </c>
      <c r="F8" s="467" t="s">
        <v>378</v>
      </c>
      <c r="G8" s="466" t="s">
        <v>379</v>
      </c>
      <c r="H8" s="466" t="s">
        <v>380</v>
      </c>
      <c r="I8" s="467" t="s">
        <v>381</v>
      </c>
      <c r="J8" s="466" t="s">
        <v>382</v>
      </c>
      <c r="K8" s="466" t="s">
        <v>338</v>
      </c>
      <c r="L8" s="468" t="s">
        <v>383</v>
      </c>
      <c r="M8" s="466" t="s">
        <v>338</v>
      </c>
      <c r="N8" s="770"/>
    </row>
    <row r="9" spans="1:14" s="15" customFormat="1" ht="39" customHeight="1">
      <c r="A9" s="469" t="s">
        <v>208</v>
      </c>
      <c r="B9" s="252">
        <v>35</v>
      </c>
      <c r="C9" s="58">
        <v>19</v>
      </c>
      <c r="D9" s="261" t="s">
        <v>443</v>
      </c>
      <c r="E9" s="58">
        <v>4</v>
      </c>
      <c r="F9" s="58">
        <v>1</v>
      </c>
      <c r="G9" s="58">
        <v>2</v>
      </c>
      <c r="H9" s="58">
        <v>1</v>
      </c>
      <c r="I9" s="261" t="s">
        <v>443</v>
      </c>
      <c r="J9" s="261" t="s">
        <v>443</v>
      </c>
      <c r="K9" s="261" t="s">
        <v>443</v>
      </c>
      <c r="L9" s="58">
        <v>7</v>
      </c>
      <c r="M9" s="58">
        <v>5</v>
      </c>
      <c r="N9" s="261" t="s">
        <v>443</v>
      </c>
    </row>
    <row r="10" spans="1:14" s="18" customFormat="1" ht="39" customHeight="1">
      <c r="A10" s="469" t="s">
        <v>209</v>
      </c>
      <c r="B10" s="97">
        <v>141</v>
      </c>
      <c r="C10" s="32">
        <v>31</v>
      </c>
      <c r="D10" s="251" t="s">
        <v>443</v>
      </c>
      <c r="E10" s="32">
        <v>60</v>
      </c>
      <c r="F10" s="32">
        <v>12</v>
      </c>
      <c r="G10" s="32">
        <v>13</v>
      </c>
      <c r="H10" s="32">
        <v>2</v>
      </c>
      <c r="I10" s="32">
        <v>19</v>
      </c>
      <c r="J10" s="32">
        <v>1</v>
      </c>
      <c r="K10" s="32">
        <v>13</v>
      </c>
      <c r="L10" s="32">
        <v>4</v>
      </c>
      <c r="M10" s="32">
        <v>46</v>
      </c>
      <c r="N10" s="251" t="s">
        <v>443</v>
      </c>
    </row>
    <row r="11" spans="1:14" s="18" customFormat="1" ht="39" customHeight="1">
      <c r="A11" s="469" t="s">
        <v>210</v>
      </c>
      <c r="B11" s="97">
        <v>51</v>
      </c>
      <c r="C11" s="32">
        <v>22</v>
      </c>
      <c r="D11" s="251" t="s">
        <v>443</v>
      </c>
      <c r="E11" s="32">
        <v>26</v>
      </c>
      <c r="F11" s="32">
        <v>4</v>
      </c>
      <c r="G11" s="32">
        <v>2</v>
      </c>
      <c r="H11" s="32">
        <v>1</v>
      </c>
      <c r="I11" s="251" t="s">
        <v>443</v>
      </c>
      <c r="J11" s="32">
        <v>17</v>
      </c>
      <c r="K11" s="32">
        <v>2</v>
      </c>
      <c r="L11" s="32">
        <v>3</v>
      </c>
      <c r="M11" s="251" t="s">
        <v>443</v>
      </c>
      <c r="N11" s="251" t="s">
        <v>443</v>
      </c>
    </row>
    <row r="12" spans="1:14" s="18" customFormat="1" ht="39" customHeight="1">
      <c r="A12" s="469" t="s">
        <v>211</v>
      </c>
      <c r="B12" s="97">
        <v>60</v>
      </c>
      <c r="C12" s="32">
        <v>32</v>
      </c>
      <c r="D12" s="251" t="s">
        <v>443</v>
      </c>
      <c r="E12" s="32">
        <v>21</v>
      </c>
      <c r="F12" s="32">
        <v>8</v>
      </c>
      <c r="G12" s="251" t="s">
        <v>443</v>
      </c>
      <c r="H12" s="251" t="s">
        <v>443</v>
      </c>
      <c r="I12" s="251" t="s">
        <v>443</v>
      </c>
      <c r="J12" s="32">
        <v>13</v>
      </c>
      <c r="K12" s="32" t="s">
        <v>443</v>
      </c>
      <c r="L12" s="251">
        <v>3</v>
      </c>
      <c r="M12" s="32">
        <v>4</v>
      </c>
      <c r="N12" s="251" t="s">
        <v>443</v>
      </c>
    </row>
    <row r="13" spans="1:14" s="15" customFormat="1" ht="39" customHeight="1">
      <c r="A13" s="469" t="s">
        <v>212</v>
      </c>
      <c r="B13" s="97">
        <v>36</v>
      </c>
      <c r="C13" s="32">
        <v>21</v>
      </c>
      <c r="D13" s="251" t="s">
        <v>443</v>
      </c>
      <c r="E13" s="32">
        <v>11</v>
      </c>
      <c r="F13" s="251" t="s">
        <v>443</v>
      </c>
      <c r="G13" s="251" t="s">
        <v>443</v>
      </c>
      <c r="H13" s="32">
        <v>9</v>
      </c>
      <c r="I13" s="32">
        <v>2</v>
      </c>
      <c r="J13" s="251" t="s">
        <v>443</v>
      </c>
      <c r="K13" s="251" t="s">
        <v>443</v>
      </c>
      <c r="L13" s="32">
        <v>4</v>
      </c>
      <c r="M13" s="251" t="s">
        <v>443</v>
      </c>
      <c r="N13" s="32">
        <v>33</v>
      </c>
    </row>
    <row r="14" spans="1:14" s="15" customFormat="1" ht="39" customHeight="1">
      <c r="A14" s="469" t="s">
        <v>213</v>
      </c>
      <c r="B14" s="97">
        <f>C14+E14+L14</f>
        <v>64</v>
      </c>
      <c r="C14" s="32">
        <v>13</v>
      </c>
      <c r="D14" s="251" t="s">
        <v>443</v>
      </c>
      <c r="E14" s="32">
        <v>42</v>
      </c>
      <c r="F14" s="32">
        <v>12</v>
      </c>
      <c r="G14" s="32">
        <v>10</v>
      </c>
      <c r="H14" s="32">
        <v>18</v>
      </c>
      <c r="I14" s="251" t="s">
        <v>443</v>
      </c>
      <c r="J14" s="251" t="s">
        <v>443</v>
      </c>
      <c r="K14" s="32">
        <v>2</v>
      </c>
      <c r="L14" s="32">
        <v>9</v>
      </c>
      <c r="M14" s="251" t="s">
        <v>443</v>
      </c>
      <c r="N14" s="32">
        <v>61</v>
      </c>
    </row>
    <row r="15" spans="1:14" s="18" customFormat="1" ht="39" customHeight="1">
      <c r="A15" s="469" t="s">
        <v>214</v>
      </c>
      <c r="B15" s="97">
        <f>C15+E15+L15+M15</f>
        <v>77</v>
      </c>
      <c r="C15" s="32">
        <v>9</v>
      </c>
      <c r="D15" s="251" t="s">
        <v>443</v>
      </c>
      <c r="E15" s="32">
        <f>SUM(F15:K15)</f>
        <v>56</v>
      </c>
      <c r="F15" s="32">
        <v>19</v>
      </c>
      <c r="G15" s="251" t="s">
        <v>443</v>
      </c>
      <c r="H15" s="32">
        <v>30</v>
      </c>
      <c r="I15" s="251" t="s">
        <v>443</v>
      </c>
      <c r="J15" s="251" t="s">
        <v>443</v>
      </c>
      <c r="K15" s="32">
        <v>7</v>
      </c>
      <c r="L15" s="32">
        <v>9</v>
      </c>
      <c r="M15" s="32">
        <v>3</v>
      </c>
      <c r="N15" s="32">
        <v>41</v>
      </c>
    </row>
    <row r="16" spans="1:14" s="18" customFormat="1" ht="39" customHeight="1">
      <c r="A16" s="469" t="s">
        <v>215</v>
      </c>
      <c r="B16" s="97">
        <f>C16+E16+L16+M16</f>
        <v>176</v>
      </c>
      <c r="C16" s="32">
        <v>15</v>
      </c>
      <c r="D16" s="251" t="s">
        <v>443</v>
      </c>
      <c r="E16" s="32">
        <f>SUM(F16:K16)</f>
        <v>23</v>
      </c>
      <c r="F16" s="32">
        <v>8</v>
      </c>
      <c r="G16" s="251" t="s">
        <v>443</v>
      </c>
      <c r="H16" s="32">
        <v>13</v>
      </c>
      <c r="I16" s="32">
        <v>1</v>
      </c>
      <c r="J16" s="32">
        <v>1</v>
      </c>
      <c r="K16" s="251" t="s">
        <v>443</v>
      </c>
      <c r="L16" s="32">
        <v>11</v>
      </c>
      <c r="M16" s="32">
        <v>127</v>
      </c>
      <c r="N16" s="32">
        <v>25</v>
      </c>
    </row>
    <row r="17" spans="1:14" s="18" customFormat="1" ht="39" customHeight="1">
      <c r="A17" s="469" t="s">
        <v>216</v>
      </c>
      <c r="B17" s="97">
        <v>360</v>
      </c>
      <c r="C17" s="32">
        <v>5</v>
      </c>
      <c r="D17" s="32">
        <v>1</v>
      </c>
      <c r="E17" s="32">
        <v>19</v>
      </c>
      <c r="F17" s="32">
        <v>8</v>
      </c>
      <c r="G17" s="32">
        <v>1</v>
      </c>
      <c r="H17" s="32">
        <v>10</v>
      </c>
      <c r="I17" s="251" t="s">
        <v>443</v>
      </c>
      <c r="J17" s="251" t="s">
        <v>443</v>
      </c>
      <c r="K17" s="251" t="s">
        <v>443</v>
      </c>
      <c r="L17" s="32">
        <v>7</v>
      </c>
      <c r="M17" s="32">
        <v>328</v>
      </c>
      <c r="N17" s="32">
        <v>25</v>
      </c>
    </row>
    <row r="18" spans="1:14" s="18" customFormat="1" ht="39" customHeight="1" thickBot="1">
      <c r="A18" s="470" t="s">
        <v>217</v>
      </c>
      <c r="B18" s="254">
        <f>C18+E18+L18+M18</f>
        <v>122</v>
      </c>
      <c r="C18" s="256">
        <v>5</v>
      </c>
      <c r="D18" s="265" t="s">
        <v>443</v>
      </c>
      <c r="E18" s="256">
        <f>SUM(F18:K18)</f>
        <v>31</v>
      </c>
      <c r="F18" s="256">
        <v>7</v>
      </c>
      <c r="G18" s="265" t="s">
        <v>443</v>
      </c>
      <c r="H18" s="256">
        <v>10</v>
      </c>
      <c r="I18" s="265" t="s">
        <v>443</v>
      </c>
      <c r="J18" s="256">
        <v>12</v>
      </c>
      <c r="K18" s="256">
        <v>2</v>
      </c>
      <c r="L18" s="256">
        <v>5</v>
      </c>
      <c r="M18" s="256">
        <v>81</v>
      </c>
      <c r="N18" s="256">
        <v>22</v>
      </c>
    </row>
    <row r="19" spans="1:14" s="6" customFormat="1" ht="15" customHeight="1">
      <c r="A19" s="60" t="s">
        <v>205</v>
      </c>
      <c r="B19" s="32"/>
      <c r="C19" s="32"/>
      <c r="D19" s="32"/>
      <c r="E19" s="32"/>
      <c r="F19" s="32"/>
      <c r="G19" s="32"/>
      <c r="H19" s="32"/>
      <c r="I19" s="32"/>
      <c r="J19" s="32"/>
      <c r="K19" s="32"/>
      <c r="L19" s="32"/>
      <c r="M19" s="32"/>
      <c r="N19" s="3"/>
    </row>
    <row r="20" spans="1:14" s="6" customFormat="1" ht="15" customHeight="1">
      <c r="A20" s="133" t="s">
        <v>191</v>
      </c>
      <c r="B20" s="3"/>
      <c r="C20" s="3"/>
      <c r="D20" s="3"/>
      <c r="E20" s="3"/>
      <c r="F20" s="3"/>
      <c r="G20" s="3"/>
      <c r="H20" s="3"/>
      <c r="I20" s="3"/>
      <c r="J20" s="3"/>
      <c r="K20" s="3"/>
      <c r="L20" s="3"/>
      <c r="M20" s="3"/>
      <c r="N20" s="3"/>
    </row>
  </sheetData>
  <sheetProtection/>
  <mergeCells count="10">
    <mergeCell ref="A2:N2"/>
    <mergeCell ref="B5:M5"/>
    <mergeCell ref="L6:L7"/>
    <mergeCell ref="M6:M7"/>
    <mergeCell ref="N5:N6"/>
    <mergeCell ref="N7:N8"/>
    <mergeCell ref="B6:B7"/>
    <mergeCell ref="C6:C7"/>
    <mergeCell ref="D6:D7"/>
    <mergeCell ref="E6:K6"/>
  </mergeCells>
  <printOptions horizontalCentered="1"/>
  <pageMargins left="1.1811023622047245" right="1.1811023622047245" top="1.5748031496062993" bottom="1.5748031496062993" header="0.5118110236220472" footer="0.9055118110236221"/>
  <pageSetup firstPageNumber="343"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U29"/>
  <sheetViews>
    <sheetView showGridLines="0" zoomScale="120" zoomScaleNormal="120" zoomScalePageLayoutView="0" workbookViewId="0" topLeftCell="A1">
      <selection activeCell="A2" sqref="A2:I2"/>
    </sheetView>
  </sheetViews>
  <sheetFormatPr defaultColWidth="9.00390625" defaultRowHeight="16.5"/>
  <cols>
    <col min="1" max="1" width="11.125" style="132" customWidth="1"/>
    <col min="2" max="2" width="8.125" style="132" customWidth="1"/>
    <col min="3" max="3" width="7.125" style="132" customWidth="1"/>
    <col min="4" max="4" width="7.625" style="132" customWidth="1"/>
    <col min="5" max="6" width="8.125" style="132" customWidth="1"/>
    <col min="7" max="7" width="7.625" style="132" customWidth="1"/>
    <col min="8" max="8" width="8.125" style="132" customWidth="1"/>
    <col min="9" max="9" width="9.125" style="132" customWidth="1"/>
    <col min="10" max="18" width="6.125" style="132" customWidth="1"/>
    <col min="19" max="20" width="6.625" style="132" customWidth="1"/>
    <col min="21" max="21" width="6.375" style="132" customWidth="1"/>
    <col min="22" max="16384" width="9.00390625" style="132" customWidth="1"/>
  </cols>
  <sheetData>
    <row r="1" spans="1:21" s="119" customFormat="1" ht="18" customHeight="1">
      <c r="A1" s="319" t="s">
        <v>502</v>
      </c>
      <c r="B1" s="72"/>
      <c r="U1" s="120" t="s">
        <v>339</v>
      </c>
    </row>
    <row r="2" spans="1:21" s="198" customFormat="1" ht="24.75" customHeight="1">
      <c r="A2" s="794" t="s">
        <v>463</v>
      </c>
      <c r="B2" s="795"/>
      <c r="C2" s="795"/>
      <c r="D2" s="795"/>
      <c r="E2" s="795"/>
      <c r="F2" s="795"/>
      <c r="G2" s="795"/>
      <c r="H2" s="795"/>
      <c r="I2" s="795"/>
      <c r="J2" s="795" t="s">
        <v>227</v>
      </c>
      <c r="K2" s="795"/>
      <c r="L2" s="795"/>
      <c r="M2" s="795"/>
      <c r="N2" s="795"/>
      <c r="O2" s="795"/>
      <c r="P2" s="795"/>
      <c r="Q2" s="795"/>
      <c r="R2" s="795"/>
      <c r="S2" s="795"/>
      <c r="T2" s="795"/>
      <c r="U2" s="795"/>
    </row>
    <row r="3" spans="9:21" s="122" customFormat="1" ht="15" customHeight="1" thickBot="1">
      <c r="I3" s="123" t="s">
        <v>342</v>
      </c>
      <c r="U3" s="129" t="s">
        <v>427</v>
      </c>
    </row>
    <row r="4" spans="1:21" s="122" customFormat="1" ht="18" customHeight="1">
      <c r="A4" s="796" t="s">
        <v>394</v>
      </c>
      <c r="B4" s="798" t="s">
        <v>395</v>
      </c>
      <c r="C4" s="799"/>
      <c r="D4" s="799"/>
      <c r="E4" s="800"/>
      <c r="F4" s="801" t="s">
        <v>396</v>
      </c>
      <c r="G4" s="799"/>
      <c r="H4" s="799"/>
      <c r="I4" s="800"/>
      <c r="J4" s="802" t="s">
        <v>437</v>
      </c>
      <c r="K4" s="799"/>
      <c r="L4" s="799"/>
      <c r="M4" s="800"/>
      <c r="N4" s="801" t="s">
        <v>397</v>
      </c>
      <c r="O4" s="799"/>
      <c r="P4" s="799"/>
      <c r="Q4" s="800"/>
      <c r="R4" s="801" t="s">
        <v>398</v>
      </c>
      <c r="S4" s="799"/>
      <c r="T4" s="799"/>
      <c r="U4" s="799"/>
    </row>
    <row r="5" spans="1:21" s="122" customFormat="1" ht="18" customHeight="1">
      <c r="A5" s="797"/>
      <c r="B5" s="809" t="s">
        <v>442</v>
      </c>
      <c r="C5" s="787"/>
      <c r="D5" s="787"/>
      <c r="E5" s="793"/>
      <c r="F5" s="786" t="s">
        <v>441</v>
      </c>
      <c r="G5" s="787"/>
      <c r="H5" s="787"/>
      <c r="I5" s="793"/>
      <c r="J5" s="810" t="s">
        <v>440</v>
      </c>
      <c r="K5" s="787"/>
      <c r="L5" s="787"/>
      <c r="M5" s="793"/>
      <c r="N5" s="786" t="s">
        <v>439</v>
      </c>
      <c r="O5" s="787"/>
      <c r="P5" s="787"/>
      <c r="Q5" s="793"/>
      <c r="R5" s="805" t="s">
        <v>438</v>
      </c>
      <c r="S5" s="806"/>
      <c r="T5" s="806"/>
      <c r="U5" s="806"/>
    </row>
    <row r="6" spans="1:21" s="122" customFormat="1" ht="18" customHeight="1">
      <c r="A6" s="797"/>
      <c r="B6" s="807" t="s">
        <v>384</v>
      </c>
      <c r="C6" s="788" t="s">
        <v>385</v>
      </c>
      <c r="D6" s="789"/>
      <c r="E6" s="790"/>
      <c r="F6" s="803" t="s">
        <v>384</v>
      </c>
      <c r="G6" s="788" t="s">
        <v>385</v>
      </c>
      <c r="H6" s="789"/>
      <c r="I6" s="790"/>
      <c r="J6" s="791" t="s">
        <v>384</v>
      </c>
      <c r="K6" s="788" t="s">
        <v>385</v>
      </c>
      <c r="L6" s="789"/>
      <c r="M6" s="790"/>
      <c r="N6" s="803" t="s">
        <v>384</v>
      </c>
      <c r="O6" s="788" t="s">
        <v>385</v>
      </c>
      <c r="P6" s="789"/>
      <c r="Q6" s="790"/>
      <c r="R6" s="803" t="s">
        <v>384</v>
      </c>
      <c r="S6" s="788" t="s">
        <v>385</v>
      </c>
      <c r="T6" s="789"/>
      <c r="U6" s="789"/>
    </row>
    <row r="7" spans="1:21" s="122" customFormat="1" ht="18" customHeight="1">
      <c r="A7" s="797"/>
      <c r="B7" s="808"/>
      <c r="C7" s="786" t="s">
        <v>386</v>
      </c>
      <c r="D7" s="787"/>
      <c r="E7" s="793"/>
      <c r="F7" s="804"/>
      <c r="G7" s="786" t="s">
        <v>386</v>
      </c>
      <c r="H7" s="787"/>
      <c r="I7" s="793"/>
      <c r="J7" s="792"/>
      <c r="K7" s="786" t="s">
        <v>386</v>
      </c>
      <c r="L7" s="787"/>
      <c r="M7" s="793"/>
      <c r="N7" s="804"/>
      <c r="O7" s="786" t="s">
        <v>386</v>
      </c>
      <c r="P7" s="787"/>
      <c r="Q7" s="793"/>
      <c r="R7" s="804"/>
      <c r="S7" s="786" t="s">
        <v>386</v>
      </c>
      <c r="T7" s="787"/>
      <c r="U7" s="787"/>
    </row>
    <row r="8" spans="1:21" s="122" customFormat="1" ht="18" customHeight="1">
      <c r="A8" s="780" t="s">
        <v>387</v>
      </c>
      <c r="B8" s="782" t="s">
        <v>388</v>
      </c>
      <c r="C8" s="194" t="s">
        <v>402</v>
      </c>
      <c r="D8" s="194" t="s">
        <v>389</v>
      </c>
      <c r="E8" s="194" t="s">
        <v>390</v>
      </c>
      <c r="F8" s="778" t="s">
        <v>388</v>
      </c>
      <c r="G8" s="194" t="s">
        <v>402</v>
      </c>
      <c r="H8" s="194" t="s">
        <v>389</v>
      </c>
      <c r="I8" s="194" t="s">
        <v>390</v>
      </c>
      <c r="J8" s="784" t="s">
        <v>388</v>
      </c>
      <c r="K8" s="194" t="s">
        <v>402</v>
      </c>
      <c r="L8" s="194" t="s">
        <v>389</v>
      </c>
      <c r="M8" s="194" t="s">
        <v>390</v>
      </c>
      <c r="N8" s="778" t="s">
        <v>388</v>
      </c>
      <c r="O8" s="194" t="s">
        <v>402</v>
      </c>
      <c r="P8" s="194" t="s">
        <v>389</v>
      </c>
      <c r="Q8" s="194" t="s">
        <v>390</v>
      </c>
      <c r="R8" s="778" t="s">
        <v>388</v>
      </c>
      <c r="S8" s="194" t="s">
        <v>402</v>
      </c>
      <c r="T8" s="194" t="s">
        <v>389</v>
      </c>
      <c r="U8" s="192" t="s">
        <v>390</v>
      </c>
    </row>
    <row r="9" spans="1:21" s="122" customFormat="1" ht="18" customHeight="1" thickBot="1">
      <c r="A9" s="781"/>
      <c r="B9" s="783"/>
      <c r="C9" s="126" t="s">
        <v>341</v>
      </c>
      <c r="D9" s="127" t="s">
        <v>391</v>
      </c>
      <c r="E9" s="127" t="s">
        <v>392</v>
      </c>
      <c r="F9" s="779"/>
      <c r="G9" s="127" t="s">
        <v>341</v>
      </c>
      <c r="H9" s="127" t="s">
        <v>391</v>
      </c>
      <c r="I9" s="127" t="s">
        <v>392</v>
      </c>
      <c r="J9" s="785"/>
      <c r="K9" s="127" t="s">
        <v>341</v>
      </c>
      <c r="L9" s="127" t="s">
        <v>391</v>
      </c>
      <c r="M9" s="127" t="s">
        <v>392</v>
      </c>
      <c r="N9" s="779"/>
      <c r="O9" s="127" t="s">
        <v>341</v>
      </c>
      <c r="P9" s="127" t="s">
        <v>391</v>
      </c>
      <c r="Q9" s="125" t="s">
        <v>392</v>
      </c>
      <c r="R9" s="779"/>
      <c r="S9" s="127" t="s">
        <v>341</v>
      </c>
      <c r="T9" s="127" t="s">
        <v>391</v>
      </c>
      <c r="U9" s="125" t="s">
        <v>392</v>
      </c>
    </row>
    <row r="10" spans="1:21" s="121" customFormat="1" ht="33" customHeight="1">
      <c r="A10" s="128" t="s">
        <v>399</v>
      </c>
      <c r="B10" s="223">
        <v>45</v>
      </c>
      <c r="C10" s="224">
        <v>1030</v>
      </c>
      <c r="D10" s="224">
        <v>548</v>
      </c>
      <c r="E10" s="224">
        <v>482</v>
      </c>
      <c r="F10" s="224">
        <v>14</v>
      </c>
      <c r="G10" s="224">
        <v>168</v>
      </c>
      <c r="H10" s="224" t="s">
        <v>393</v>
      </c>
      <c r="I10" s="528" t="s">
        <v>393</v>
      </c>
      <c r="J10" s="529">
        <v>2</v>
      </c>
      <c r="K10" s="224">
        <v>43</v>
      </c>
      <c r="L10" s="224">
        <v>11</v>
      </c>
      <c r="M10" s="224">
        <v>32</v>
      </c>
      <c r="N10" s="224">
        <v>4</v>
      </c>
      <c r="O10" s="224">
        <v>59</v>
      </c>
      <c r="P10" s="530" t="s">
        <v>443</v>
      </c>
      <c r="Q10" s="224">
        <v>59</v>
      </c>
      <c r="R10" s="224">
        <v>21</v>
      </c>
      <c r="S10" s="224">
        <v>613</v>
      </c>
      <c r="T10" s="224">
        <v>369</v>
      </c>
      <c r="U10" s="224">
        <v>244</v>
      </c>
    </row>
    <row r="11" spans="1:21" s="121" customFormat="1" ht="33" customHeight="1" thickBot="1">
      <c r="A11" s="130" t="s">
        <v>221</v>
      </c>
      <c r="B11" s="226">
        <v>49</v>
      </c>
      <c r="C11" s="228">
        <v>1121</v>
      </c>
      <c r="D11" s="228">
        <v>573</v>
      </c>
      <c r="E11" s="228">
        <v>548</v>
      </c>
      <c r="F11" s="228">
        <v>7</v>
      </c>
      <c r="G11" s="228">
        <v>224</v>
      </c>
      <c r="H11" s="228">
        <v>121</v>
      </c>
      <c r="I11" s="531">
        <v>103</v>
      </c>
      <c r="J11" s="532">
        <v>2</v>
      </c>
      <c r="K11" s="228">
        <v>22</v>
      </c>
      <c r="L11" s="228">
        <v>11</v>
      </c>
      <c r="M11" s="228">
        <v>11</v>
      </c>
      <c r="N11" s="228">
        <v>4</v>
      </c>
      <c r="O11" s="228">
        <v>61</v>
      </c>
      <c r="P11" s="533" t="s">
        <v>443</v>
      </c>
      <c r="Q11" s="228">
        <v>61</v>
      </c>
      <c r="R11" s="228">
        <v>22</v>
      </c>
      <c r="S11" s="228">
        <v>836</v>
      </c>
      <c r="T11" s="228">
        <v>496</v>
      </c>
      <c r="U11" s="228">
        <v>340</v>
      </c>
    </row>
    <row r="12" spans="1:21" s="121" customFormat="1" ht="24.75" customHeight="1" thickBot="1">
      <c r="A12" s="476"/>
      <c r="B12" s="199"/>
      <c r="C12" s="199"/>
      <c r="D12" s="199"/>
      <c r="E12" s="199"/>
      <c r="F12" s="199"/>
      <c r="G12" s="199"/>
      <c r="H12" s="199"/>
      <c r="I12" s="199"/>
      <c r="J12" s="199"/>
      <c r="K12" s="199"/>
      <c r="L12" s="199"/>
      <c r="M12" s="199"/>
      <c r="N12" s="199"/>
      <c r="O12" s="199"/>
      <c r="P12" s="199"/>
      <c r="Q12" s="199"/>
      <c r="R12" s="199"/>
      <c r="S12" s="199"/>
      <c r="T12" s="199"/>
      <c r="U12" s="199"/>
    </row>
    <row r="13" spans="1:21" s="3" customFormat="1" ht="18" customHeight="1">
      <c r="A13" s="673" t="s">
        <v>400</v>
      </c>
      <c r="B13" s="843" t="s">
        <v>395</v>
      </c>
      <c r="C13" s="833"/>
      <c r="D13" s="833"/>
      <c r="E13" s="833"/>
      <c r="F13" s="834"/>
      <c r="G13" s="844" t="s">
        <v>230</v>
      </c>
      <c r="H13" s="845"/>
      <c r="I13" s="845"/>
      <c r="J13" s="483" t="s">
        <v>229</v>
      </c>
      <c r="K13" s="481"/>
      <c r="L13" s="832" t="s">
        <v>397</v>
      </c>
      <c r="M13" s="833"/>
      <c r="N13" s="833"/>
      <c r="O13" s="833"/>
      <c r="P13" s="834"/>
      <c r="Q13" s="832" t="s">
        <v>398</v>
      </c>
      <c r="R13" s="833"/>
      <c r="S13" s="833"/>
      <c r="T13" s="833"/>
      <c r="U13" s="833"/>
    </row>
    <row r="14" spans="1:21" s="3" customFormat="1" ht="18" customHeight="1">
      <c r="A14" s="674"/>
      <c r="B14" s="823" t="s">
        <v>442</v>
      </c>
      <c r="C14" s="821"/>
      <c r="D14" s="821"/>
      <c r="E14" s="821"/>
      <c r="F14" s="822"/>
      <c r="G14" s="828" t="s">
        <v>231</v>
      </c>
      <c r="H14" s="829"/>
      <c r="I14" s="829"/>
      <c r="J14" s="482" t="s">
        <v>232</v>
      </c>
      <c r="K14" s="478"/>
      <c r="L14" s="820" t="s">
        <v>439</v>
      </c>
      <c r="M14" s="821"/>
      <c r="N14" s="821"/>
      <c r="O14" s="821"/>
      <c r="P14" s="822"/>
      <c r="Q14" s="815" t="s">
        <v>438</v>
      </c>
      <c r="R14" s="816"/>
      <c r="S14" s="816"/>
      <c r="T14" s="816"/>
      <c r="U14" s="816"/>
    </row>
    <row r="15" spans="1:21" s="3" customFormat="1" ht="18" customHeight="1">
      <c r="A15" s="674"/>
      <c r="B15" s="830" t="s">
        <v>384</v>
      </c>
      <c r="C15" s="819"/>
      <c r="D15" s="817" t="s">
        <v>385</v>
      </c>
      <c r="E15" s="818"/>
      <c r="F15" s="819"/>
      <c r="G15" s="838" t="s">
        <v>384</v>
      </c>
      <c r="H15" s="837"/>
      <c r="I15" s="479" t="s">
        <v>233</v>
      </c>
      <c r="J15" s="841" t="s">
        <v>228</v>
      </c>
      <c r="K15" s="842"/>
      <c r="L15" s="836" t="s">
        <v>384</v>
      </c>
      <c r="M15" s="837"/>
      <c r="N15" s="731" t="s">
        <v>404</v>
      </c>
      <c r="O15" s="732"/>
      <c r="P15" s="710"/>
      <c r="Q15" s="817" t="s">
        <v>384</v>
      </c>
      <c r="R15" s="819"/>
      <c r="S15" s="825" t="s">
        <v>385</v>
      </c>
      <c r="T15" s="826"/>
      <c r="U15" s="826"/>
    </row>
    <row r="16" spans="1:21" s="3" customFormat="1" ht="18" customHeight="1">
      <c r="A16" s="674"/>
      <c r="B16" s="831"/>
      <c r="C16" s="819"/>
      <c r="D16" s="820" t="s">
        <v>386</v>
      </c>
      <c r="E16" s="821"/>
      <c r="F16" s="822"/>
      <c r="G16" s="818"/>
      <c r="H16" s="819"/>
      <c r="I16" s="480" t="s">
        <v>234</v>
      </c>
      <c r="J16" s="477" t="s">
        <v>235</v>
      </c>
      <c r="K16" s="478"/>
      <c r="L16" s="827"/>
      <c r="M16" s="819"/>
      <c r="N16" s="729" t="s">
        <v>386</v>
      </c>
      <c r="O16" s="730"/>
      <c r="P16" s="689"/>
      <c r="Q16" s="827"/>
      <c r="R16" s="819"/>
      <c r="S16" s="729" t="s">
        <v>386</v>
      </c>
      <c r="T16" s="730"/>
      <c r="U16" s="730"/>
    </row>
    <row r="17" spans="1:21" s="3" customFormat="1" ht="18" customHeight="1">
      <c r="A17" s="708" t="s">
        <v>387</v>
      </c>
      <c r="B17" s="824" t="s">
        <v>388</v>
      </c>
      <c r="C17" s="812"/>
      <c r="D17" s="21" t="s">
        <v>402</v>
      </c>
      <c r="E17" s="21" t="s">
        <v>389</v>
      </c>
      <c r="F17" s="21" t="s">
        <v>390</v>
      </c>
      <c r="G17" s="839" t="s">
        <v>388</v>
      </c>
      <c r="H17" s="812"/>
      <c r="I17" s="21" t="s">
        <v>402</v>
      </c>
      <c r="J17" s="484" t="s">
        <v>389</v>
      </c>
      <c r="K17" s="21" t="s">
        <v>390</v>
      </c>
      <c r="L17" s="811" t="s">
        <v>388</v>
      </c>
      <c r="M17" s="812"/>
      <c r="N17" s="21" t="s">
        <v>402</v>
      </c>
      <c r="O17" s="21" t="s">
        <v>389</v>
      </c>
      <c r="P17" s="21" t="s">
        <v>390</v>
      </c>
      <c r="Q17" s="811" t="s">
        <v>388</v>
      </c>
      <c r="R17" s="812"/>
      <c r="S17" s="21" t="s">
        <v>402</v>
      </c>
      <c r="T17" s="21" t="s">
        <v>389</v>
      </c>
      <c r="U17" s="22" t="s">
        <v>390</v>
      </c>
    </row>
    <row r="18" spans="1:21" s="3" customFormat="1" ht="18" customHeight="1" thickBot="1">
      <c r="A18" s="835"/>
      <c r="B18" s="824"/>
      <c r="C18" s="812"/>
      <c r="D18" s="53" t="s">
        <v>341</v>
      </c>
      <c r="E18" s="53" t="s">
        <v>391</v>
      </c>
      <c r="F18" s="53" t="s">
        <v>392</v>
      </c>
      <c r="G18" s="840"/>
      <c r="H18" s="814"/>
      <c r="I18" s="53" t="s">
        <v>341</v>
      </c>
      <c r="J18" s="485" t="s">
        <v>391</v>
      </c>
      <c r="K18" s="53" t="s">
        <v>392</v>
      </c>
      <c r="L18" s="813"/>
      <c r="M18" s="814"/>
      <c r="N18" s="53" t="s">
        <v>341</v>
      </c>
      <c r="O18" s="53" t="s">
        <v>391</v>
      </c>
      <c r="P18" s="53" t="s">
        <v>392</v>
      </c>
      <c r="Q18" s="813"/>
      <c r="R18" s="814"/>
      <c r="S18" s="53" t="s">
        <v>341</v>
      </c>
      <c r="T18" s="53" t="s">
        <v>391</v>
      </c>
      <c r="U18" s="131" t="s">
        <v>392</v>
      </c>
    </row>
    <row r="19" spans="1:21" s="26" customFormat="1" ht="33" customHeight="1">
      <c r="A19" s="47" t="s">
        <v>222</v>
      </c>
      <c r="B19" s="517"/>
      <c r="C19" s="438">
        <v>53</v>
      </c>
      <c r="D19" s="58">
        <v>1279</v>
      </c>
      <c r="E19" s="58">
        <v>681</v>
      </c>
      <c r="F19" s="58">
        <v>598</v>
      </c>
      <c r="G19" s="32"/>
      <c r="H19" s="518">
        <v>3</v>
      </c>
      <c r="I19" s="58">
        <v>63</v>
      </c>
      <c r="J19" s="58">
        <v>39</v>
      </c>
      <c r="K19" s="58">
        <v>24</v>
      </c>
      <c r="L19" s="519"/>
      <c r="M19" s="518">
        <v>11</v>
      </c>
      <c r="N19" s="58">
        <v>91</v>
      </c>
      <c r="O19" s="261" t="s">
        <v>443</v>
      </c>
      <c r="P19" s="58">
        <v>91</v>
      </c>
      <c r="Q19" s="519"/>
      <c r="R19" s="438">
        <v>19</v>
      </c>
      <c r="S19" s="58">
        <v>853</v>
      </c>
      <c r="T19" s="58">
        <v>506</v>
      </c>
      <c r="U19" s="58">
        <v>347</v>
      </c>
    </row>
    <row r="20" spans="1:21" s="26" customFormat="1" ht="33" customHeight="1">
      <c r="A20" s="47" t="s">
        <v>223</v>
      </c>
      <c r="B20" s="520"/>
      <c r="C20" s="521">
        <v>53</v>
      </c>
      <c r="D20" s="32">
        <v>1375</v>
      </c>
      <c r="E20" s="32">
        <v>699</v>
      </c>
      <c r="F20" s="32">
        <v>676</v>
      </c>
      <c r="G20" s="32"/>
      <c r="H20" s="32">
        <v>5</v>
      </c>
      <c r="I20" s="32">
        <v>110</v>
      </c>
      <c r="J20" s="32">
        <v>66</v>
      </c>
      <c r="K20" s="32">
        <v>44</v>
      </c>
      <c r="L20" s="32"/>
      <c r="M20" s="32">
        <v>14</v>
      </c>
      <c r="N20" s="32">
        <v>163</v>
      </c>
      <c r="O20" s="251" t="s">
        <v>443</v>
      </c>
      <c r="P20" s="32">
        <v>163</v>
      </c>
      <c r="Q20" s="32"/>
      <c r="R20" s="32">
        <v>20</v>
      </c>
      <c r="S20" s="32">
        <v>871</v>
      </c>
      <c r="T20" s="32">
        <v>517</v>
      </c>
      <c r="U20" s="32">
        <v>354</v>
      </c>
    </row>
    <row r="21" spans="1:21" s="26" customFormat="1" ht="33" customHeight="1">
      <c r="A21" s="47" t="s">
        <v>105</v>
      </c>
      <c r="B21" s="520"/>
      <c r="C21" s="521">
        <v>54</v>
      </c>
      <c r="D21" s="32">
        <v>1602</v>
      </c>
      <c r="E21" s="32">
        <v>798</v>
      </c>
      <c r="F21" s="32">
        <v>804</v>
      </c>
      <c r="G21" s="32"/>
      <c r="H21" s="32">
        <v>4</v>
      </c>
      <c r="I21" s="32">
        <v>125</v>
      </c>
      <c r="J21" s="32">
        <v>75</v>
      </c>
      <c r="K21" s="32">
        <v>50</v>
      </c>
      <c r="L21" s="32"/>
      <c r="M21" s="32">
        <v>11</v>
      </c>
      <c r="N21" s="32">
        <v>77</v>
      </c>
      <c r="O21" s="251" t="s">
        <v>443</v>
      </c>
      <c r="P21" s="32">
        <v>77</v>
      </c>
      <c r="Q21" s="32"/>
      <c r="R21" s="32">
        <v>21</v>
      </c>
      <c r="S21" s="32">
        <v>979</v>
      </c>
      <c r="T21" s="32">
        <v>592</v>
      </c>
      <c r="U21" s="32">
        <v>387</v>
      </c>
    </row>
    <row r="22" spans="1:21" s="26" customFormat="1" ht="33" customHeight="1">
      <c r="A22" s="47" t="s">
        <v>106</v>
      </c>
      <c r="B22" s="520"/>
      <c r="C22" s="522">
        <v>53</v>
      </c>
      <c r="D22" s="32">
        <v>1587</v>
      </c>
      <c r="E22" s="32">
        <v>806</v>
      </c>
      <c r="F22" s="32">
        <v>781</v>
      </c>
      <c r="G22" s="32"/>
      <c r="H22" s="253">
        <v>4</v>
      </c>
      <c r="I22" s="253">
        <v>142</v>
      </c>
      <c r="J22" s="253">
        <v>86</v>
      </c>
      <c r="K22" s="253">
        <v>56</v>
      </c>
      <c r="L22" s="32"/>
      <c r="M22" s="32">
        <v>12</v>
      </c>
      <c r="N22" s="32">
        <v>146</v>
      </c>
      <c r="O22" s="251" t="s">
        <v>443</v>
      </c>
      <c r="P22" s="32">
        <v>146</v>
      </c>
      <c r="Q22" s="32"/>
      <c r="R22" s="32">
        <v>22</v>
      </c>
      <c r="S22" s="32">
        <v>1063</v>
      </c>
      <c r="T22" s="32">
        <v>634</v>
      </c>
      <c r="U22" s="32">
        <v>429</v>
      </c>
    </row>
    <row r="23" spans="1:21" s="26" customFormat="1" ht="33" customHeight="1">
      <c r="A23" s="47" t="s">
        <v>107</v>
      </c>
      <c r="B23" s="520"/>
      <c r="C23" s="522">
        <v>55</v>
      </c>
      <c r="D23" s="32">
        <v>1703</v>
      </c>
      <c r="E23" s="32">
        <v>864</v>
      </c>
      <c r="F23" s="32">
        <v>839</v>
      </c>
      <c r="G23" s="32"/>
      <c r="H23" s="253">
        <v>6</v>
      </c>
      <c r="I23" s="253">
        <v>281</v>
      </c>
      <c r="J23" s="253">
        <v>161</v>
      </c>
      <c r="K23" s="253">
        <v>120</v>
      </c>
      <c r="L23" s="32"/>
      <c r="M23" s="32">
        <v>2</v>
      </c>
      <c r="N23" s="32">
        <v>181</v>
      </c>
      <c r="O23" s="251" t="s">
        <v>443</v>
      </c>
      <c r="P23" s="32">
        <v>181</v>
      </c>
      <c r="Q23" s="32"/>
      <c r="R23" s="32">
        <v>20</v>
      </c>
      <c r="S23" s="32">
        <v>1111</v>
      </c>
      <c r="T23" s="32">
        <v>648</v>
      </c>
      <c r="U23" s="32">
        <v>463</v>
      </c>
    </row>
    <row r="24" spans="1:21" s="3" customFormat="1" ht="33" customHeight="1">
      <c r="A24" s="47" t="s">
        <v>108</v>
      </c>
      <c r="B24" s="520"/>
      <c r="C24" s="522">
        <v>55</v>
      </c>
      <c r="D24" s="32">
        <f>E24+F24</f>
        <v>1739</v>
      </c>
      <c r="E24" s="32">
        <v>897</v>
      </c>
      <c r="F24" s="32">
        <v>842</v>
      </c>
      <c r="G24" s="523"/>
      <c r="H24" s="253">
        <v>9</v>
      </c>
      <c r="I24" s="253">
        <f>J24+K24</f>
        <v>253</v>
      </c>
      <c r="J24" s="253">
        <v>136</v>
      </c>
      <c r="K24" s="253">
        <v>117</v>
      </c>
      <c r="L24" s="32"/>
      <c r="M24" s="32">
        <v>2</v>
      </c>
      <c r="N24" s="32">
        <v>287</v>
      </c>
      <c r="O24" s="251" t="s">
        <v>443</v>
      </c>
      <c r="P24" s="32">
        <v>287</v>
      </c>
      <c r="Q24" s="32"/>
      <c r="R24" s="32">
        <v>23</v>
      </c>
      <c r="S24" s="32">
        <v>1136</v>
      </c>
      <c r="T24" s="32">
        <v>671</v>
      </c>
      <c r="U24" s="32">
        <v>465</v>
      </c>
    </row>
    <row r="25" spans="1:21" s="3" customFormat="1" ht="33" customHeight="1">
      <c r="A25" s="47" t="s">
        <v>224</v>
      </c>
      <c r="B25" s="520"/>
      <c r="C25" s="522">
        <v>53</v>
      </c>
      <c r="D25" s="32">
        <v>1941</v>
      </c>
      <c r="E25" s="32">
        <v>979</v>
      </c>
      <c r="F25" s="32">
        <v>962</v>
      </c>
      <c r="G25" s="523"/>
      <c r="H25" s="253">
        <v>7</v>
      </c>
      <c r="I25" s="253">
        <v>281</v>
      </c>
      <c r="J25" s="253">
        <v>144</v>
      </c>
      <c r="K25" s="253">
        <v>137</v>
      </c>
      <c r="L25" s="32"/>
      <c r="M25" s="32">
        <v>2</v>
      </c>
      <c r="N25" s="32">
        <v>322</v>
      </c>
      <c r="O25" s="251" t="s">
        <v>443</v>
      </c>
      <c r="P25" s="32">
        <v>322</v>
      </c>
      <c r="Q25" s="32"/>
      <c r="R25" s="32">
        <v>25</v>
      </c>
      <c r="S25" s="32">
        <v>1271</v>
      </c>
      <c r="T25" s="32">
        <v>744</v>
      </c>
      <c r="U25" s="32">
        <v>527</v>
      </c>
    </row>
    <row r="26" spans="1:21" s="3" customFormat="1" ht="33" customHeight="1" thickBot="1">
      <c r="A26" s="48" t="s">
        <v>3</v>
      </c>
      <c r="B26" s="524"/>
      <c r="C26" s="525">
        <f>4+38+11</f>
        <v>53</v>
      </c>
      <c r="D26" s="256">
        <f>E26+F26</f>
        <v>1852</v>
      </c>
      <c r="E26" s="256">
        <v>970</v>
      </c>
      <c r="F26" s="256">
        <v>882</v>
      </c>
      <c r="G26" s="526"/>
      <c r="H26" s="527">
        <v>8</v>
      </c>
      <c r="I26" s="525">
        <f>J26+K26</f>
        <v>259</v>
      </c>
      <c r="J26" s="259">
        <v>142</v>
      </c>
      <c r="K26" s="259">
        <v>117</v>
      </c>
      <c r="L26" s="526"/>
      <c r="M26" s="256">
        <v>2</v>
      </c>
      <c r="N26" s="259">
        <v>212</v>
      </c>
      <c r="O26" s="265" t="s">
        <v>443</v>
      </c>
      <c r="P26" s="259">
        <v>212</v>
      </c>
      <c r="Q26" s="526"/>
      <c r="R26" s="439">
        <v>25</v>
      </c>
      <c r="S26" s="256">
        <f>T26+U26</f>
        <v>1343</v>
      </c>
      <c r="T26" s="256">
        <v>795</v>
      </c>
      <c r="U26" s="256">
        <v>548</v>
      </c>
    </row>
    <row r="27" spans="1:10" s="64" customFormat="1" ht="15" customHeight="1">
      <c r="A27" s="474" t="s">
        <v>225</v>
      </c>
      <c r="C27" s="472"/>
      <c r="D27" s="472"/>
      <c r="J27" s="475" t="s">
        <v>226</v>
      </c>
    </row>
    <row r="28" spans="1:10" s="3" customFormat="1" ht="15" customHeight="1">
      <c r="A28" s="2"/>
      <c r="J28" s="160"/>
    </row>
    <row r="29" ht="15.75">
      <c r="A29" s="63"/>
    </row>
  </sheetData>
  <sheetProtection/>
  <mergeCells count="59">
    <mergeCell ref="A17:A18"/>
    <mergeCell ref="N15:P15"/>
    <mergeCell ref="L15:M16"/>
    <mergeCell ref="L17:M18"/>
    <mergeCell ref="G15:H16"/>
    <mergeCell ref="G17:H18"/>
    <mergeCell ref="J15:K15"/>
    <mergeCell ref="A13:A16"/>
    <mergeCell ref="B13:F13"/>
    <mergeCell ref="G13:I13"/>
    <mergeCell ref="Q13:U13"/>
    <mergeCell ref="N16:P16"/>
    <mergeCell ref="S16:U16"/>
    <mergeCell ref="L13:P13"/>
    <mergeCell ref="L14:P14"/>
    <mergeCell ref="Q17:R18"/>
    <mergeCell ref="Q14:U14"/>
    <mergeCell ref="D15:F15"/>
    <mergeCell ref="D16:F16"/>
    <mergeCell ref="B14:F14"/>
    <mergeCell ref="B17:C18"/>
    <mergeCell ref="S15:U15"/>
    <mergeCell ref="Q15:R16"/>
    <mergeCell ref="G14:I14"/>
    <mergeCell ref="B15:C16"/>
    <mergeCell ref="R5:U5"/>
    <mergeCell ref="B6:B7"/>
    <mergeCell ref="C6:E6"/>
    <mergeCell ref="F6:F7"/>
    <mergeCell ref="B5:E5"/>
    <mergeCell ref="F5:I5"/>
    <mergeCell ref="J5:M5"/>
    <mergeCell ref="N5:Q5"/>
    <mergeCell ref="N6:N7"/>
    <mergeCell ref="O6:Q6"/>
    <mergeCell ref="A2:I2"/>
    <mergeCell ref="J2:U2"/>
    <mergeCell ref="A4:A7"/>
    <mergeCell ref="B4:E4"/>
    <mergeCell ref="F4:I4"/>
    <mergeCell ref="J4:M4"/>
    <mergeCell ref="N4:Q4"/>
    <mergeCell ref="R4:U4"/>
    <mergeCell ref="R6:R7"/>
    <mergeCell ref="S6:U6"/>
    <mergeCell ref="C7:E7"/>
    <mergeCell ref="G7:I7"/>
    <mergeCell ref="K7:M7"/>
    <mergeCell ref="O7:Q7"/>
    <mergeCell ref="S7:U7"/>
    <mergeCell ref="G6:I6"/>
    <mergeCell ref="J6:J7"/>
    <mergeCell ref="K6:M6"/>
    <mergeCell ref="R8:R9"/>
    <mergeCell ref="A8:A9"/>
    <mergeCell ref="B8:B9"/>
    <mergeCell ref="F8:F9"/>
    <mergeCell ref="J8:J9"/>
    <mergeCell ref="N8:N9"/>
  </mergeCells>
  <printOptions horizontalCentered="1"/>
  <pageMargins left="1.1811023622047245" right="1.1811023622047245" top="1.5748031496062993" bottom="1.5748031496062993" header="0.5118110236220472" footer="0.9055118110236221"/>
  <pageSetup firstPageNumber="34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P19"/>
  <sheetViews>
    <sheetView showGridLines="0" zoomScale="120" zoomScaleNormal="120" zoomScalePageLayoutView="0" workbookViewId="0" topLeftCell="A1">
      <selection activeCell="A2" sqref="A2:H2"/>
    </sheetView>
  </sheetViews>
  <sheetFormatPr defaultColWidth="9.00390625" defaultRowHeight="16.5"/>
  <cols>
    <col min="1" max="1" width="15.625" style="91" customWidth="1"/>
    <col min="2" max="2" width="7.625" style="91" customWidth="1"/>
    <col min="3" max="4" width="8.625" style="91" customWidth="1"/>
    <col min="5" max="5" width="9.625" style="91" customWidth="1"/>
    <col min="6" max="6" width="8.625" style="91" customWidth="1"/>
    <col min="7" max="7" width="7.625" style="91" customWidth="1"/>
    <col min="8" max="8" width="8.625" style="91" customWidth="1"/>
    <col min="9" max="9" width="9.125" style="91" customWidth="1"/>
    <col min="10" max="11" width="9.625" style="91" customWidth="1"/>
    <col min="12" max="12" width="10.125" style="91" customWidth="1"/>
    <col min="13" max="14" width="8.625" style="91" customWidth="1"/>
    <col min="15" max="16" width="9.625" style="91" customWidth="1"/>
    <col min="17" max="16384" width="9.00390625" style="91" customWidth="1"/>
  </cols>
  <sheetData>
    <row r="1" spans="1:16" s="3" customFormat="1" ht="18" customHeight="1">
      <c r="A1" s="319" t="s">
        <v>502</v>
      </c>
      <c r="B1" s="119"/>
      <c r="C1" s="119"/>
      <c r="D1" s="119"/>
      <c r="E1" s="119"/>
      <c r="F1" s="119"/>
      <c r="G1" s="119"/>
      <c r="H1" s="119"/>
      <c r="I1" s="119"/>
      <c r="J1" s="119"/>
      <c r="K1" s="119"/>
      <c r="L1" s="119"/>
      <c r="M1" s="119"/>
      <c r="N1" s="119"/>
      <c r="O1" s="119"/>
      <c r="P1" s="120" t="s">
        <v>339</v>
      </c>
    </row>
    <row r="2" spans="1:16" s="5" customFormat="1" ht="24.75" customHeight="1">
      <c r="A2" s="794" t="s">
        <v>464</v>
      </c>
      <c r="B2" s="795"/>
      <c r="C2" s="795"/>
      <c r="D2" s="795"/>
      <c r="E2" s="795"/>
      <c r="F2" s="795"/>
      <c r="G2" s="795"/>
      <c r="H2" s="795"/>
      <c r="I2" s="795" t="s">
        <v>239</v>
      </c>
      <c r="J2" s="795"/>
      <c r="K2" s="795"/>
      <c r="L2" s="795"/>
      <c r="M2" s="795"/>
      <c r="N2" s="795"/>
      <c r="O2" s="795"/>
      <c r="P2" s="795"/>
    </row>
    <row r="3" spans="1:16" s="3" customFormat="1" ht="15" customHeight="1" thickBot="1">
      <c r="A3" s="156"/>
      <c r="B3" s="156"/>
      <c r="C3" s="156"/>
      <c r="D3" s="156"/>
      <c r="E3" s="156"/>
      <c r="F3" s="156"/>
      <c r="G3" s="119"/>
      <c r="H3" s="161" t="s">
        <v>342</v>
      </c>
      <c r="I3" s="119"/>
      <c r="J3" s="119"/>
      <c r="K3" s="119"/>
      <c r="L3" s="119"/>
      <c r="M3" s="119"/>
      <c r="N3" s="119"/>
      <c r="O3" s="119"/>
      <c r="P3" s="179" t="s">
        <v>427</v>
      </c>
    </row>
    <row r="4" spans="1:16" s="3" customFormat="1" ht="24.75" customHeight="1">
      <c r="A4" s="854" t="s">
        <v>407</v>
      </c>
      <c r="B4" s="862" t="s">
        <v>343</v>
      </c>
      <c r="C4" s="848"/>
      <c r="D4" s="848"/>
      <c r="E4" s="848"/>
      <c r="F4" s="162" t="s">
        <v>358</v>
      </c>
      <c r="G4" s="856" t="s">
        <v>344</v>
      </c>
      <c r="H4" s="857"/>
      <c r="I4" s="163" t="s">
        <v>345</v>
      </c>
      <c r="J4" s="848" t="s">
        <v>455</v>
      </c>
      <c r="K4" s="849"/>
      <c r="L4" s="860" t="s">
        <v>346</v>
      </c>
      <c r="M4" s="848"/>
      <c r="N4" s="848"/>
      <c r="O4" s="848" t="s">
        <v>456</v>
      </c>
      <c r="P4" s="848"/>
    </row>
    <row r="5" spans="1:16" s="3" customFormat="1" ht="24.75" customHeight="1">
      <c r="A5" s="855"/>
      <c r="B5" s="858" t="s">
        <v>347</v>
      </c>
      <c r="C5" s="846" t="s">
        <v>348</v>
      </c>
      <c r="D5" s="846" t="s">
        <v>429</v>
      </c>
      <c r="E5" s="852" t="s">
        <v>349</v>
      </c>
      <c r="F5" s="166"/>
      <c r="G5" s="846" t="s">
        <v>347</v>
      </c>
      <c r="H5" s="846" t="s">
        <v>348</v>
      </c>
      <c r="I5" s="850" t="s">
        <v>429</v>
      </c>
      <c r="J5" s="852" t="s">
        <v>349</v>
      </c>
      <c r="K5" s="166"/>
      <c r="L5" s="846" t="s">
        <v>347</v>
      </c>
      <c r="M5" s="846" t="s">
        <v>348</v>
      </c>
      <c r="N5" s="846" t="s">
        <v>429</v>
      </c>
      <c r="O5" s="852" t="s">
        <v>349</v>
      </c>
      <c r="P5" s="167"/>
    </row>
    <row r="6" spans="1:16" s="3" customFormat="1" ht="24.75" customHeight="1">
      <c r="A6" s="855" t="s">
        <v>428</v>
      </c>
      <c r="B6" s="859"/>
      <c r="C6" s="847"/>
      <c r="D6" s="847"/>
      <c r="E6" s="853"/>
      <c r="F6" s="164" t="s">
        <v>350</v>
      </c>
      <c r="G6" s="847"/>
      <c r="H6" s="847"/>
      <c r="I6" s="851"/>
      <c r="J6" s="853"/>
      <c r="K6" s="164" t="s">
        <v>350</v>
      </c>
      <c r="L6" s="847"/>
      <c r="M6" s="847"/>
      <c r="N6" s="847"/>
      <c r="O6" s="853"/>
      <c r="P6" s="165" t="s">
        <v>350</v>
      </c>
    </row>
    <row r="7" spans="1:16" s="3" customFormat="1" ht="39.75" customHeight="1" thickBot="1">
      <c r="A7" s="861"/>
      <c r="B7" s="168" t="s">
        <v>351</v>
      </c>
      <c r="C7" s="169" t="s">
        <v>352</v>
      </c>
      <c r="D7" s="170" t="s">
        <v>353</v>
      </c>
      <c r="E7" s="155" t="s">
        <v>354</v>
      </c>
      <c r="F7" s="171" t="s">
        <v>355</v>
      </c>
      <c r="G7" s="170" t="s">
        <v>351</v>
      </c>
      <c r="H7" s="170" t="s">
        <v>352</v>
      </c>
      <c r="I7" s="169" t="s">
        <v>353</v>
      </c>
      <c r="J7" s="155" t="s">
        <v>354</v>
      </c>
      <c r="K7" s="171" t="s">
        <v>355</v>
      </c>
      <c r="L7" s="170" t="s">
        <v>351</v>
      </c>
      <c r="M7" s="169" t="s">
        <v>352</v>
      </c>
      <c r="N7" s="170" t="s">
        <v>353</v>
      </c>
      <c r="O7" s="155" t="s">
        <v>354</v>
      </c>
      <c r="P7" s="171" t="s">
        <v>355</v>
      </c>
    </row>
    <row r="8" spans="1:16" s="3" customFormat="1" ht="43.5" customHeight="1">
      <c r="A8" s="172" t="s">
        <v>409</v>
      </c>
      <c r="B8" s="223">
        <f aca="true" t="shared" si="0" ref="B8:B16">G8+L8</f>
        <v>191</v>
      </c>
      <c r="C8" s="224">
        <f>H8+M8</f>
        <v>862</v>
      </c>
      <c r="D8" s="224">
        <f aca="true" t="shared" si="1" ref="D8:D15">I8+N8</f>
        <v>22165</v>
      </c>
      <c r="E8" s="224">
        <f aca="true" t="shared" si="2" ref="E8:E16">J8+O8</f>
        <v>1968</v>
      </c>
      <c r="F8" s="224">
        <f aca="true" t="shared" si="3" ref="F8:F16">K8+P8</f>
        <v>863</v>
      </c>
      <c r="G8" s="224">
        <v>13</v>
      </c>
      <c r="H8" s="224">
        <v>292</v>
      </c>
      <c r="I8" s="224">
        <v>7925</v>
      </c>
      <c r="J8" s="224">
        <v>526</v>
      </c>
      <c r="K8" s="224">
        <v>332</v>
      </c>
      <c r="L8" s="224">
        <v>178</v>
      </c>
      <c r="M8" s="224">
        <v>570</v>
      </c>
      <c r="N8" s="224">
        <v>14240</v>
      </c>
      <c r="O8" s="224">
        <v>1442</v>
      </c>
      <c r="P8" s="224">
        <v>531</v>
      </c>
    </row>
    <row r="9" spans="1:16" s="3" customFormat="1" ht="43.5" customHeight="1">
      <c r="A9" s="157" t="s">
        <v>103</v>
      </c>
      <c r="B9" s="225">
        <f t="shared" si="0"/>
        <v>209</v>
      </c>
      <c r="C9" s="173" t="s">
        <v>123</v>
      </c>
      <c r="D9" s="173">
        <f t="shared" si="1"/>
        <v>21719</v>
      </c>
      <c r="E9" s="173">
        <f t="shared" si="2"/>
        <v>2148</v>
      </c>
      <c r="F9" s="173">
        <f t="shared" si="3"/>
        <v>1303</v>
      </c>
      <c r="G9" s="173">
        <v>13</v>
      </c>
      <c r="H9" s="173" t="s">
        <v>123</v>
      </c>
      <c r="I9" s="173">
        <v>7863</v>
      </c>
      <c r="J9" s="173">
        <v>529</v>
      </c>
      <c r="K9" s="173">
        <v>331</v>
      </c>
      <c r="L9" s="173">
        <v>196</v>
      </c>
      <c r="M9" s="173" t="s">
        <v>123</v>
      </c>
      <c r="N9" s="173">
        <v>13856</v>
      </c>
      <c r="O9" s="173">
        <v>1619</v>
      </c>
      <c r="P9" s="173">
        <v>972</v>
      </c>
    </row>
    <row r="10" spans="1:16" s="3" customFormat="1" ht="43.5" customHeight="1">
      <c r="A10" s="157" t="s">
        <v>104</v>
      </c>
      <c r="B10" s="225">
        <f t="shared" si="0"/>
        <v>222</v>
      </c>
      <c r="C10" s="173" t="s">
        <v>123</v>
      </c>
      <c r="D10" s="173">
        <f t="shared" si="1"/>
        <v>21136</v>
      </c>
      <c r="E10" s="173">
        <f t="shared" si="2"/>
        <v>1619</v>
      </c>
      <c r="F10" s="173">
        <f t="shared" si="3"/>
        <v>1408</v>
      </c>
      <c r="G10" s="173">
        <v>13</v>
      </c>
      <c r="H10" s="173" t="s">
        <v>123</v>
      </c>
      <c r="I10" s="173">
        <v>7496</v>
      </c>
      <c r="J10" s="173">
        <v>321</v>
      </c>
      <c r="K10" s="173">
        <v>309</v>
      </c>
      <c r="L10" s="173">
        <v>209</v>
      </c>
      <c r="M10" s="173" t="s">
        <v>123</v>
      </c>
      <c r="N10" s="173">
        <v>13640</v>
      </c>
      <c r="O10" s="173">
        <v>1298</v>
      </c>
      <c r="P10" s="173">
        <v>1099</v>
      </c>
    </row>
    <row r="11" spans="1:16" s="26" customFormat="1" ht="43.5" customHeight="1">
      <c r="A11" s="157" t="s">
        <v>223</v>
      </c>
      <c r="B11" s="225">
        <f t="shared" si="0"/>
        <v>224</v>
      </c>
      <c r="C11" s="173" t="s">
        <v>123</v>
      </c>
      <c r="D11" s="173">
        <f t="shared" si="1"/>
        <v>19118</v>
      </c>
      <c r="E11" s="173">
        <f t="shared" si="2"/>
        <v>1259</v>
      </c>
      <c r="F11" s="173">
        <f t="shared" si="3"/>
        <v>1054</v>
      </c>
      <c r="G11" s="173">
        <v>13</v>
      </c>
      <c r="H11" s="173" t="s">
        <v>123</v>
      </c>
      <c r="I11" s="173">
        <v>7123</v>
      </c>
      <c r="J11" s="173">
        <v>306</v>
      </c>
      <c r="K11" s="173">
        <v>293</v>
      </c>
      <c r="L11" s="173">
        <v>211</v>
      </c>
      <c r="M11" s="173" t="s">
        <v>123</v>
      </c>
      <c r="N11" s="173">
        <v>11995</v>
      </c>
      <c r="O11" s="173">
        <v>953</v>
      </c>
      <c r="P11" s="173">
        <v>761</v>
      </c>
    </row>
    <row r="12" spans="1:16" s="26" customFormat="1" ht="43.5" customHeight="1">
      <c r="A12" s="157" t="s">
        <v>105</v>
      </c>
      <c r="B12" s="225">
        <f t="shared" si="0"/>
        <v>230</v>
      </c>
      <c r="C12" s="173" t="s">
        <v>123</v>
      </c>
      <c r="D12" s="173">
        <f t="shared" si="1"/>
        <v>19843</v>
      </c>
      <c r="E12" s="173">
        <f t="shared" si="2"/>
        <v>1583</v>
      </c>
      <c r="F12" s="173">
        <f t="shared" si="3"/>
        <v>1256</v>
      </c>
      <c r="G12" s="173">
        <v>13</v>
      </c>
      <c r="H12" s="173" t="s">
        <v>123</v>
      </c>
      <c r="I12" s="173">
        <v>8033</v>
      </c>
      <c r="J12" s="173">
        <v>307</v>
      </c>
      <c r="K12" s="173">
        <v>276</v>
      </c>
      <c r="L12" s="173">
        <v>217</v>
      </c>
      <c r="M12" s="173" t="s">
        <v>123</v>
      </c>
      <c r="N12" s="173">
        <v>11810</v>
      </c>
      <c r="O12" s="173">
        <v>1276</v>
      </c>
      <c r="P12" s="173">
        <v>980</v>
      </c>
    </row>
    <row r="13" spans="1:16" s="26" customFormat="1" ht="43.5" customHeight="1">
      <c r="A13" s="157" t="s">
        <v>106</v>
      </c>
      <c r="B13" s="225">
        <f t="shared" si="0"/>
        <v>236</v>
      </c>
      <c r="C13" s="173" t="s">
        <v>123</v>
      </c>
      <c r="D13" s="173">
        <f t="shared" si="1"/>
        <v>16249</v>
      </c>
      <c r="E13" s="174">
        <f t="shared" si="2"/>
        <v>1490</v>
      </c>
      <c r="F13" s="174">
        <f t="shared" si="3"/>
        <v>1268</v>
      </c>
      <c r="G13" s="174">
        <v>13</v>
      </c>
      <c r="H13" s="174" t="s">
        <v>123</v>
      </c>
      <c r="I13" s="174">
        <v>6283</v>
      </c>
      <c r="J13" s="174">
        <v>350</v>
      </c>
      <c r="K13" s="174">
        <v>336</v>
      </c>
      <c r="L13" s="174">
        <v>223</v>
      </c>
      <c r="M13" s="174" t="s">
        <v>123</v>
      </c>
      <c r="N13" s="174">
        <v>9966</v>
      </c>
      <c r="O13" s="174">
        <v>1140</v>
      </c>
      <c r="P13" s="174">
        <v>932</v>
      </c>
    </row>
    <row r="14" spans="1:16" s="26" customFormat="1" ht="43.5" customHeight="1">
      <c r="A14" s="157" t="s">
        <v>107</v>
      </c>
      <c r="B14" s="225">
        <f t="shared" si="0"/>
        <v>241</v>
      </c>
      <c r="C14" s="173" t="s">
        <v>123</v>
      </c>
      <c r="D14" s="173">
        <f t="shared" si="1"/>
        <v>16235</v>
      </c>
      <c r="E14" s="174">
        <f t="shared" si="2"/>
        <v>1536</v>
      </c>
      <c r="F14" s="174">
        <f t="shared" si="3"/>
        <v>1267</v>
      </c>
      <c r="G14" s="174">
        <v>13</v>
      </c>
      <c r="H14" s="174" t="s">
        <v>123</v>
      </c>
      <c r="I14" s="174">
        <v>6310</v>
      </c>
      <c r="J14" s="174">
        <v>322</v>
      </c>
      <c r="K14" s="174">
        <v>306</v>
      </c>
      <c r="L14" s="174">
        <v>228</v>
      </c>
      <c r="M14" s="174" t="s">
        <v>123</v>
      </c>
      <c r="N14" s="174">
        <v>9925</v>
      </c>
      <c r="O14" s="174">
        <v>1214</v>
      </c>
      <c r="P14" s="174">
        <v>961</v>
      </c>
    </row>
    <row r="15" spans="1:16" s="3" customFormat="1" ht="43.5" customHeight="1">
      <c r="A15" s="157" t="s">
        <v>406</v>
      </c>
      <c r="B15" s="225">
        <f t="shared" si="0"/>
        <v>234</v>
      </c>
      <c r="C15" s="199" t="s">
        <v>408</v>
      </c>
      <c r="D15" s="173">
        <f t="shared" si="1"/>
        <v>19185</v>
      </c>
      <c r="E15" s="174">
        <f t="shared" si="2"/>
        <v>1907</v>
      </c>
      <c r="F15" s="174">
        <f t="shared" si="3"/>
        <v>1617</v>
      </c>
      <c r="G15" s="174">
        <v>13</v>
      </c>
      <c r="H15" s="173" t="s">
        <v>408</v>
      </c>
      <c r="I15" s="174">
        <v>6773</v>
      </c>
      <c r="J15" s="174">
        <v>334</v>
      </c>
      <c r="K15" s="174">
        <v>321</v>
      </c>
      <c r="L15" s="174">
        <v>221</v>
      </c>
      <c r="M15" s="174" t="s">
        <v>408</v>
      </c>
      <c r="N15" s="174">
        <v>12412</v>
      </c>
      <c r="O15" s="174">
        <v>1573</v>
      </c>
      <c r="P15" s="174">
        <v>1296</v>
      </c>
    </row>
    <row r="16" spans="1:16" s="12" customFormat="1" ht="43.5" customHeight="1">
      <c r="A16" s="157" t="s">
        <v>224</v>
      </c>
      <c r="B16" s="225">
        <f t="shared" si="0"/>
        <v>237</v>
      </c>
      <c r="C16" s="199" t="s">
        <v>408</v>
      </c>
      <c r="D16" s="173">
        <f>I16+N16</f>
        <v>18770</v>
      </c>
      <c r="E16" s="174">
        <f t="shared" si="2"/>
        <v>1719</v>
      </c>
      <c r="F16" s="174">
        <f t="shared" si="3"/>
        <v>1495</v>
      </c>
      <c r="G16" s="174">
        <v>13</v>
      </c>
      <c r="H16" s="173" t="s">
        <v>408</v>
      </c>
      <c r="I16" s="174">
        <v>5911</v>
      </c>
      <c r="J16" s="174">
        <v>321</v>
      </c>
      <c r="K16" s="174">
        <v>308</v>
      </c>
      <c r="L16" s="174">
        <v>224</v>
      </c>
      <c r="M16" s="174" t="s">
        <v>408</v>
      </c>
      <c r="N16" s="174">
        <v>12859</v>
      </c>
      <c r="O16" s="174">
        <v>1398</v>
      </c>
      <c r="P16" s="174">
        <v>1187</v>
      </c>
    </row>
    <row r="17" spans="1:16" s="12" customFormat="1" ht="43.5" customHeight="1" thickBot="1">
      <c r="A17" s="175" t="s">
        <v>3</v>
      </c>
      <c r="B17" s="226">
        <f>G17+L17</f>
        <v>238</v>
      </c>
      <c r="C17" s="227" t="s">
        <v>123</v>
      </c>
      <c r="D17" s="228">
        <f>I17+N17</f>
        <v>18765</v>
      </c>
      <c r="E17" s="176">
        <f>J17+O17</f>
        <v>1669</v>
      </c>
      <c r="F17" s="176">
        <f>K17+P17</f>
        <v>1449</v>
      </c>
      <c r="G17" s="176">
        <v>13</v>
      </c>
      <c r="H17" s="228" t="s">
        <v>123</v>
      </c>
      <c r="I17" s="176">
        <v>5467</v>
      </c>
      <c r="J17" s="176">
        <v>340</v>
      </c>
      <c r="K17" s="176">
        <v>327</v>
      </c>
      <c r="L17" s="176">
        <v>225</v>
      </c>
      <c r="M17" s="176" t="s">
        <v>123</v>
      </c>
      <c r="N17" s="176">
        <v>13298</v>
      </c>
      <c r="O17" s="176">
        <v>1329</v>
      </c>
      <c r="P17" s="176">
        <v>1122</v>
      </c>
    </row>
    <row r="18" spans="1:16" s="12" customFormat="1" ht="15" customHeight="1">
      <c r="A18" s="177" t="s">
        <v>236</v>
      </c>
      <c r="B18" s="178"/>
      <c r="C18" s="178"/>
      <c r="D18" s="178"/>
      <c r="E18" s="178"/>
      <c r="F18" s="178"/>
      <c r="G18" s="73"/>
      <c r="H18" s="73"/>
      <c r="I18" s="73" t="s">
        <v>237</v>
      </c>
      <c r="J18" s="73"/>
      <c r="K18" s="73"/>
      <c r="L18" s="73"/>
      <c r="M18" s="73"/>
      <c r="N18" s="73"/>
      <c r="O18" s="73"/>
      <c r="P18" s="73"/>
    </row>
    <row r="19" ht="15" customHeight="1">
      <c r="A19" s="177" t="s">
        <v>238</v>
      </c>
    </row>
  </sheetData>
  <sheetProtection/>
  <mergeCells count="21">
    <mergeCell ref="A4:A5"/>
    <mergeCell ref="O5:O6"/>
    <mergeCell ref="J5:J6"/>
    <mergeCell ref="G4:H4"/>
    <mergeCell ref="B5:B6"/>
    <mergeCell ref="O4:P4"/>
    <mergeCell ref="L4:N4"/>
    <mergeCell ref="D5:D6"/>
    <mergeCell ref="C5:C6"/>
    <mergeCell ref="A6:A7"/>
    <mergeCell ref="H5:H6"/>
    <mergeCell ref="I5:I6"/>
    <mergeCell ref="I2:P2"/>
    <mergeCell ref="E5:E6"/>
    <mergeCell ref="A2:H2"/>
    <mergeCell ref="B4:E4"/>
    <mergeCell ref="G5:G6"/>
    <mergeCell ref="N5:N6"/>
    <mergeCell ref="J4:K4"/>
    <mergeCell ref="L5:L6"/>
    <mergeCell ref="M5:M6"/>
  </mergeCells>
  <printOptions horizontalCentered="1"/>
  <pageMargins left="1.1811023622047245" right="1.1811023622047245" top="1.5748031496062993" bottom="1.5748031496062993" header="0.5118110236220472" footer="0.9055118110236221"/>
  <pageSetup firstPageNumber="34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Z26"/>
  <sheetViews>
    <sheetView showGridLines="0" zoomScale="120" zoomScaleNormal="120" zoomScalePageLayoutView="0" workbookViewId="0" topLeftCell="A1">
      <selection activeCell="A4" sqref="A4"/>
    </sheetView>
  </sheetViews>
  <sheetFormatPr defaultColWidth="9.00390625" defaultRowHeight="16.5"/>
  <cols>
    <col min="1" max="1" width="18.625" style="91" customWidth="1"/>
    <col min="2" max="3" width="5.625" style="91" customWidth="1"/>
    <col min="4" max="5" width="6.125" style="91" customWidth="1"/>
    <col min="6" max="8" width="5.625" style="91" customWidth="1"/>
    <col min="9" max="10" width="6.125" style="91" customWidth="1"/>
    <col min="11" max="11" width="5.625" style="91" customWidth="1"/>
    <col min="12" max="12" width="4.375" style="91" customWidth="1"/>
    <col min="13" max="13" width="5.625" style="91" customWidth="1"/>
    <col min="14" max="14" width="6.125" style="91" customWidth="1"/>
    <col min="15" max="15" width="5.125" style="91" customWidth="1"/>
    <col min="16" max="17" width="4.375" style="91" customWidth="1"/>
    <col min="18" max="18" width="5.625" style="91" customWidth="1"/>
    <col min="19" max="19" width="6.125" style="91" customWidth="1"/>
    <col min="20" max="20" width="5.125" style="91" customWidth="1"/>
    <col min="21" max="22" width="4.375" style="91" customWidth="1"/>
    <col min="23" max="23" width="5.625" style="91" customWidth="1"/>
    <col min="24" max="24" width="6.125" style="91" customWidth="1"/>
    <col min="25" max="25" width="5.125" style="91" customWidth="1"/>
    <col min="26" max="26" width="4.375" style="91" customWidth="1"/>
    <col min="27" max="16384" width="9.00390625" style="91" customWidth="1"/>
  </cols>
  <sheetData>
    <row r="1" spans="1:26" s="3" customFormat="1" ht="18" customHeight="1">
      <c r="A1" s="319" t="s">
        <v>502</v>
      </c>
      <c r="Z1" s="4" t="s">
        <v>627</v>
      </c>
    </row>
    <row r="2" spans="1:26" s="5" customFormat="1" ht="24.75" customHeight="1">
      <c r="A2" s="624" t="s">
        <v>282</v>
      </c>
      <c r="B2" s="625"/>
      <c r="C2" s="625"/>
      <c r="D2" s="625"/>
      <c r="E2" s="625"/>
      <c r="F2" s="625"/>
      <c r="G2" s="625"/>
      <c r="H2" s="625"/>
      <c r="I2" s="625"/>
      <c r="J2" s="625"/>
      <c r="K2" s="625"/>
      <c r="L2" s="625" t="s">
        <v>274</v>
      </c>
      <c r="M2" s="625"/>
      <c r="N2" s="625"/>
      <c r="O2" s="625"/>
      <c r="P2" s="625"/>
      <c r="Q2" s="625"/>
      <c r="R2" s="625"/>
      <c r="S2" s="625"/>
      <c r="T2" s="625"/>
      <c r="U2" s="625"/>
      <c r="V2" s="625"/>
      <c r="W2" s="625"/>
      <c r="X2" s="625"/>
      <c r="Y2" s="625"/>
      <c r="Z2" s="625"/>
    </row>
    <row r="3" spans="1:26" s="6" customFormat="1" ht="15" customHeight="1" thickBot="1">
      <c r="A3" s="9"/>
      <c r="B3" s="9"/>
      <c r="C3" s="9"/>
      <c r="D3" s="9"/>
      <c r="E3" s="9"/>
      <c r="F3" s="9"/>
      <c r="G3" s="9"/>
      <c r="H3" s="9"/>
      <c r="I3" s="9"/>
      <c r="J3" s="9"/>
      <c r="K3" s="33" t="s">
        <v>240</v>
      </c>
      <c r="L3" s="13"/>
      <c r="M3" s="9"/>
      <c r="N3" s="9"/>
      <c r="O3" s="9"/>
      <c r="P3" s="9"/>
      <c r="Q3" s="9"/>
      <c r="R3" s="9"/>
      <c r="S3" s="9"/>
      <c r="T3" s="9"/>
      <c r="Z3" s="141" t="s">
        <v>241</v>
      </c>
    </row>
    <row r="4" spans="1:26" s="6" customFormat="1" ht="18" customHeight="1">
      <c r="A4" s="74"/>
      <c r="B4" s="874" t="s">
        <v>242</v>
      </c>
      <c r="C4" s="872"/>
      <c r="D4" s="872"/>
      <c r="E4" s="872"/>
      <c r="F4" s="873"/>
      <c r="G4" s="871" t="s">
        <v>243</v>
      </c>
      <c r="H4" s="872"/>
      <c r="I4" s="872"/>
      <c r="J4" s="872"/>
      <c r="K4" s="873"/>
      <c r="L4" s="875" t="s">
        <v>244</v>
      </c>
      <c r="M4" s="872"/>
      <c r="N4" s="872"/>
      <c r="O4" s="872"/>
      <c r="P4" s="873"/>
      <c r="Q4" s="871" t="s">
        <v>245</v>
      </c>
      <c r="R4" s="872"/>
      <c r="S4" s="872"/>
      <c r="T4" s="872"/>
      <c r="U4" s="873"/>
      <c r="V4" s="866" t="s">
        <v>246</v>
      </c>
      <c r="W4" s="867"/>
      <c r="X4" s="867"/>
      <c r="Y4" s="867"/>
      <c r="Z4" s="868"/>
    </row>
    <row r="5" spans="1:26" s="6" customFormat="1" ht="18" customHeight="1">
      <c r="A5" s="7"/>
      <c r="B5" s="869" t="s">
        <v>247</v>
      </c>
      <c r="C5" s="870"/>
      <c r="D5" s="870"/>
      <c r="E5" s="870"/>
      <c r="F5" s="617"/>
      <c r="G5" s="616" t="s">
        <v>248</v>
      </c>
      <c r="H5" s="870"/>
      <c r="I5" s="870"/>
      <c r="J5" s="870"/>
      <c r="K5" s="617"/>
      <c r="L5" s="870" t="s">
        <v>249</v>
      </c>
      <c r="M5" s="870"/>
      <c r="N5" s="870"/>
      <c r="O5" s="870"/>
      <c r="P5" s="617"/>
      <c r="Q5" s="616" t="s">
        <v>250</v>
      </c>
      <c r="R5" s="870"/>
      <c r="S5" s="870"/>
      <c r="T5" s="870"/>
      <c r="U5" s="617"/>
      <c r="V5" s="863" t="s">
        <v>251</v>
      </c>
      <c r="W5" s="864"/>
      <c r="X5" s="864"/>
      <c r="Y5" s="864"/>
      <c r="Z5" s="865"/>
    </row>
    <row r="6" spans="1:26" s="6" customFormat="1" ht="18" customHeight="1">
      <c r="A6" s="76" t="s">
        <v>252</v>
      </c>
      <c r="B6" s="147" t="s">
        <v>253</v>
      </c>
      <c r="C6" s="75" t="s">
        <v>254</v>
      </c>
      <c r="D6" s="75" t="s">
        <v>255</v>
      </c>
      <c r="E6" s="75" t="s">
        <v>256</v>
      </c>
      <c r="F6" s="75" t="s">
        <v>257</v>
      </c>
      <c r="G6" s="75" t="s">
        <v>253</v>
      </c>
      <c r="H6" s="75" t="s">
        <v>254</v>
      </c>
      <c r="I6" s="75" t="s">
        <v>255</v>
      </c>
      <c r="J6" s="75" t="s">
        <v>256</v>
      </c>
      <c r="K6" s="75" t="s">
        <v>257</v>
      </c>
      <c r="L6" s="148" t="s">
        <v>253</v>
      </c>
      <c r="M6" s="75" t="s">
        <v>254</v>
      </c>
      <c r="N6" s="75" t="s">
        <v>255</v>
      </c>
      <c r="O6" s="75" t="s">
        <v>256</v>
      </c>
      <c r="P6" s="75" t="s">
        <v>257</v>
      </c>
      <c r="Q6" s="75" t="s">
        <v>253</v>
      </c>
      <c r="R6" s="75" t="s">
        <v>254</v>
      </c>
      <c r="S6" s="75" t="s">
        <v>255</v>
      </c>
      <c r="T6" s="75" t="s">
        <v>256</v>
      </c>
      <c r="U6" s="75" t="s">
        <v>257</v>
      </c>
      <c r="V6" s="149" t="s">
        <v>253</v>
      </c>
      <c r="W6" s="149" t="s">
        <v>254</v>
      </c>
      <c r="X6" s="149" t="s">
        <v>255</v>
      </c>
      <c r="Y6" s="149" t="s">
        <v>256</v>
      </c>
      <c r="Z6" s="149" t="s">
        <v>257</v>
      </c>
    </row>
    <row r="7" spans="1:26" s="6" customFormat="1" ht="18" customHeight="1">
      <c r="A7" s="7"/>
      <c r="B7" s="150" t="s">
        <v>258</v>
      </c>
      <c r="C7" s="142" t="s">
        <v>259</v>
      </c>
      <c r="D7" s="142" t="s">
        <v>260</v>
      </c>
      <c r="E7" s="142" t="s">
        <v>258</v>
      </c>
      <c r="F7" s="142" t="s">
        <v>258</v>
      </c>
      <c r="G7" s="142" t="s">
        <v>258</v>
      </c>
      <c r="H7" s="142" t="s">
        <v>259</v>
      </c>
      <c r="I7" s="142" t="s">
        <v>260</v>
      </c>
      <c r="J7" s="142" t="s">
        <v>258</v>
      </c>
      <c r="K7" s="142" t="s">
        <v>258</v>
      </c>
      <c r="L7" s="8" t="s">
        <v>258</v>
      </c>
      <c r="M7" s="142" t="s">
        <v>259</v>
      </c>
      <c r="N7" s="142" t="s">
        <v>260</v>
      </c>
      <c r="O7" s="142" t="s">
        <v>258</v>
      </c>
      <c r="P7" s="142" t="s">
        <v>258</v>
      </c>
      <c r="Q7" s="142" t="s">
        <v>258</v>
      </c>
      <c r="R7" s="142" t="s">
        <v>259</v>
      </c>
      <c r="S7" s="142" t="s">
        <v>260</v>
      </c>
      <c r="T7" s="142" t="s">
        <v>258</v>
      </c>
      <c r="U7" s="142" t="s">
        <v>258</v>
      </c>
      <c r="V7" s="151" t="s">
        <v>258</v>
      </c>
      <c r="W7" s="151" t="s">
        <v>259</v>
      </c>
      <c r="X7" s="151" t="s">
        <v>260</v>
      </c>
      <c r="Y7" s="151" t="s">
        <v>258</v>
      </c>
      <c r="Z7" s="151" t="s">
        <v>258</v>
      </c>
    </row>
    <row r="8" spans="1:26" s="134" customFormat="1" ht="31.5" customHeight="1" thickBot="1">
      <c r="A8" s="143" t="s">
        <v>261</v>
      </c>
      <c r="B8" s="136" t="s">
        <v>431</v>
      </c>
      <c r="C8" s="137" t="s">
        <v>430</v>
      </c>
      <c r="D8" s="137" t="s">
        <v>432</v>
      </c>
      <c r="E8" s="137" t="s">
        <v>433</v>
      </c>
      <c r="F8" s="137" t="s">
        <v>434</v>
      </c>
      <c r="G8" s="137" t="s">
        <v>431</v>
      </c>
      <c r="H8" s="137" t="s">
        <v>430</v>
      </c>
      <c r="I8" s="137" t="s">
        <v>432</v>
      </c>
      <c r="J8" s="137" t="s">
        <v>433</v>
      </c>
      <c r="K8" s="137" t="s">
        <v>434</v>
      </c>
      <c r="L8" s="138" t="s">
        <v>431</v>
      </c>
      <c r="M8" s="137" t="s">
        <v>430</v>
      </c>
      <c r="N8" s="137" t="s">
        <v>432</v>
      </c>
      <c r="O8" s="137" t="s">
        <v>433</v>
      </c>
      <c r="P8" s="137" t="s">
        <v>434</v>
      </c>
      <c r="Q8" s="137" t="s">
        <v>431</v>
      </c>
      <c r="R8" s="137" t="s">
        <v>430</v>
      </c>
      <c r="S8" s="137" t="s">
        <v>432</v>
      </c>
      <c r="T8" s="137" t="s">
        <v>433</v>
      </c>
      <c r="U8" s="137" t="s">
        <v>434</v>
      </c>
      <c r="V8" s="137" t="s">
        <v>431</v>
      </c>
      <c r="W8" s="137" t="s">
        <v>430</v>
      </c>
      <c r="X8" s="137" t="s">
        <v>432</v>
      </c>
      <c r="Y8" s="137" t="s">
        <v>433</v>
      </c>
      <c r="Z8" s="137" t="s">
        <v>434</v>
      </c>
    </row>
    <row r="9" spans="1:26" s="64" customFormat="1" ht="24.75" customHeight="1">
      <c r="A9" s="144" t="s">
        <v>262</v>
      </c>
      <c r="B9" s="218">
        <v>146.84</v>
      </c>
      <c r="C9" s="204">
        <v>40</v>
      </c>
      <c r="D9" s="203" t="s">
        <v>443</v>
      </c>
      <c r="E9" s="204">
        <v>297</v>
      </c>
      <c r="F9" s="204">
        <v>217</v>
      </c>
      <c r="G9" s="204">
        <v>58.34</v>
      </c>
      <c r="H9" s="204">
        <v>3</v>
      </c>
      <c r="I9" s="203" t="s">
        <v>443</v>
      </c>
      <c r="J9" s="204">
        <v>296</v>
      </c>
      <c r="K9" s="204">
        <v>158</v>
      </c>
      <c r="L9" s="204">
        <v>12.91</v>
      </c>
      <c r="M9" s="203" t="s">
        <v>443</v>
      </c>
      <c r="N9" s="203" t="s">
        <v>443</v>
      </c>
      <c r="O9" s="204">
        <v>0.33</v>
      </c>
      <c r="P9" s="204">
        <v>2.85</v>
      </c>
      <c r="Q9" s="204">
        <v>20.08</v>
      </c>
      <c r="R9" s="204">
        <v>3</v>
      </c>
      <c r="S9" s="203" t="s">
        <v>443</v>
      </c>
      <c r="T9" s="203" t="s">
        <v>443</v>
      </c>
      <c r="U9" s="204">
        <v>6.9</v>
      </c>
      <c r="V9" s="204">
        <v>16.08</v>
      </c>
      <c r="W9" s="204">
        <v>1</v>
      </c>
      <c r="X9" s="203" t="s">
        <v>443</v>
      </c>
      <c r="Y9" s="203" t="s">
        <v>443</v>
      </c>
      <c r="Z9" s="204">
        <v>5.75</v>
      </c>
    </row>
    <row r="10" spans="1:26" s="64" customFormat="1" ht="24.75" customHeight="1">
      <c r="A10" s="145" t="s">
        <v>263</v>
      </c>
      <c r="B10" s="219">
        <v>126.79</v>
      </c>
      <c r="C10" s="207">
        <v>37</v>
      </c>
      <c r="D10" s="208" t="s">
        <v>443</v>
      </c>
      <c r="E10" s="207">
        <v>316</v>
      </c>
      <c r="F10" s="207">
        <v>293</v>
      </c>
      <c r="G10" s="207">
        <v>43.34</v>
      </c>
      <c r="H10" s="207">
        <v>2.4</v>
      </c>
      <c r="I10" s="208" t="s">
        <v>443</v>
      </c>
      <c r="J10" s="207">
        <v>315.28</v>
      </c>
      <c r="K10" s="207">
        <v>180.63</v>
      </c>
      <c r="L10" s="207">
        <v>10.71</v>
      </c>
      <c r="M10" s="207">
        <v>0.2</v>
      </c>
      <c r="N10" s="208" t="s">
        <v>443</v>
      </c>
      <c r="O10" s="207">
        <v>0.14</v>
      </c>
      <c r="P10" s="207">
        <v>6.45</v>
      </c>
      <c r="Q10" s="207">
        <v>19.48</v>
      </c>
      <c r="R10" s="207">
        <v>1.2</v>
      </c>
      <c r="S10" s="208" t="s">
        <v>443</v>
      </c>
      <c r="T10" s="207">
        <v>0.14</v>
      </c>
      <c r="U10" s="207">
        <v>12.83</v>
      </c>
      <c r="V10" s="207">
        <v>13.4</v>
      </c>
      <c r="W10" s="207">
        <v>1.2</v>
      </c>
      <c r="X10" s="208" t="s">
        <v>443</v>
      </c>
      <c r="Y10" s="207">
        <v>0.14</v>
      </c>
      <c r="Z10" s="207">
        <v>11.75</v>
      </c>
    </row>
    <row r="11" spans="1:26" s="64" customFormat="1" ht="24.75" customHeight="1">
      <c r="A11" s="145" t="s">
        <v>264</v>
      </c>
      <c r="B11" s="219">
        <v>120.5</v>
      </c>
      <c r="C11" s="207">
        <v>35</v>
      </c>
      <c r="D11" s="208" t="s">
        <v>443</v>
      </c>
      <c r="E11" s="207">
        <v>307</v>
      </c>
      <c r="F11" s="207">
        <v>260</v>
      </c>
      <c r="G11" s="207">
        <v>36.1</v>
      </c>
      <c r="H11" s="207">
        <v>0.4</v>
      </c>
      <c r="I11" s="208" t="s">
        <v>443</v>
      </c>
      <c r="J11" s="207">
        <v>306.7</v>
      </c>
      <c r="K11" s="207">
        <v>195.8</v>
      </c>
      <c r="L11" s="207">
        <v>6.95</v>
      </c>
      <c r="M11" s="207">
        <v>0.2</v>
      </c>
      <c r="N11" s="208" t="s">
        <v>443</v>
      </c>
      <c r="O11" s="208" t="s">
        <v>443</v>
      </c>
      <c r="P11" s="207">
        <v>7.15</v>
      </c>
      <c r="Q11" s="207">
        <v>18.67</v>
      </c>
      <c r="R11" s="207">
        <v>1.2</v>
      </c>
      <c r="S11" s="208" t="s">
        <v>443</v>
      </c>
      <c r="T11" s="208" t="s">
        <v>443</v>
      </c>
      <c r="U11" s="207">
        <v>12.1</v>
      </c>
      <c r="V11" s="207">
        <v>15.35</v>
      </c>
      <c r="W11" s="207">
        <v>1.2</v>
      </c>
      <c r="X11" s="208" t="s">
        <v>443</v>
      </c>
      <c r="Y11" s="207">
        <v>0.3</v>
      </c>
      <c r="Z11" s="207">
        <v>10.8</v>
      </c>
    </row>
    <row r="12" spans="1:26" s="64" customFormat="1" ht="24.75" customHeight="1">
      <c r="A12" s="145" t="s">
        <v>265</v>
      </c>
      <c r="B12" s="219">
        <v>137.39</v>
      </c>
      <c r="C12" s="207">
        <v>36</v>
      </c>
      <c r="D12" s="208" t="s">
        <v>443</v>
      </c>
      <c r="E12" s="207">
        <v>295</v>
      </c>
      <c r="F12" s="207">
        <v>243.5</v>
      </c>
      <c r="G12" s="207">
        <v>35.48</v>
      </c>
      <c r="H12" s="207">
        <v>2.92</v>
      </c>
      <c r="I12" s="208" t="s">
        <v>443</v>
      </c>
      <c r="J12" s="207">
        <v>295</v>
      </c>
      <c r="K12" s="207">
        <v>164.03</v>
      </c>
      <c r="L12" s="207">
        <v>9.95</v>
      </c>
      <c r="M12" s="207">
        <v>5.85</v>
      </c>
      <c r="N12" s="208" t="s">
        <v>443</v>
      </c>
      <c r="O12" s="208" t="s">
        <v>443</v>
      </c>
      <c r="P12" s="207">
        <v>6.63</v>
      </c>
      <c r="Q12" s="207">
        <v>21.01</v>
      </c>
      <c r="R12" s="207">
        <v>1.1</v>
      </c>
      <c r="S12" s="208" t="s">
        <v>443</v>
      </c>
      <c r="T12" s="208" t="s">
        <v>443</v>
      </c>
      <c r="U12" s="207">
        <v>18.07</v>
      </c>
      <c r="V12" s="207">
        <v>17.14</v>
      </c>
      <c r="W12" s="207">
        <v>1.3</v>
      </c>
      <c r="X12" s="208" t="s">
        <v>443</v>
      </c>
      <c r="Y12" s="208" t="s">
        <v>443</v>
      </c>
      <c r="Z12" s="207">
        <v>19.4</v>
      </c>
    </row>
    <row r="13" spans="1:26" s="64" customFormat="1" ht="24.75" customHeight="1">
      <c r="A13" s="145" t="s">
        <v>266</v>
      </c>
      <c r="B13" s="219">
        <v>170.48</v>
      </c>
      <c r="C13" s="207">
        <v>46</v>
      </c>
      <c r="D13" s="207">
        <v>4</v>
      </c>
      <c r="E13" s="207">
        <v>302</v>
      </c>
      <c r="F13" s="207">
        <v>213.79</v>
      </c>
      <c r="G13" s="207">
        <v>42.72</v>
      </c>
      <c r="H13" s="207">
        <v>12</v>
      </c>
      <c r="I13" s="208" t="s">
        <v>443</v>
      </c>
      <c r="J13" s="207">
        <v>302</v>
      </c>
      <c r="K13" s="207">
        <v>179.98</v>
      </c>
      <c r="L13" s="207">
        <v>10.09</v>
      </c>
      <c r="M13" s="208" t="s">
        <v>443</v>
      </c>
      <c r="N13" s="208" t="s">
        <v>443</v>
      </c>
      <c r="O13" s="208" t="s">
        <v>443</v>
      </c>
      <c r="P13" s="207">
        <v>5.08</v>
      </c>
      <c r="Q13" s="207">
        <v>30.44</v>
      </c>
      <c r="R13" s="207">
        <v>2</v>
      </c>
      <c r="S13" s="208" t="s">
        <v>443</v>
      </c>
      <c r="T13" s="208" t="s">
        <v>443</v>
      </c>
      <c r="U13" s="207">
        <v>4.15</v>
      </c>
      <c r="V13" s="207">
        <v>27.45</v>
      </c>
      <c r="W13" s="207">
        <v>1</v>
      </c>
      <c r="X13" s="208" t="s">
        <v>443</v>
      </c>
      <c r="Y13" s="208" t="s">
        <v>443</v>
      </c>
      <c r="Z13" s="207">
        <v>6.47</v>
      </c>
    </row>
    <row r="14" spans="1:26" s="64" customFormat="1" ht="24.75" customHeight="1">
      <c r="A14" s="145" t="s">
        <v>267</v>
      </c>
      <c r="B14" s="219">
        <v>164.23</v>
      </c>
      <c r="C14" s="207">
        <v>54</v>
      </c>
      <c r="D14" s="207">
        <v>2</v>
      </c>
      <c r="E14" s="207">
        <v>300</v>
      </c>
      <c r="F14" s="207">
        <v>193.05</v>
      </c>
      <c r="G14" s="207">
        <v>57.44</v>
      </c>
      <c r="H14" s="207">
        <v>12</v>
      </c>
      <c r="I14" s="208" t="s">
        <v>443</v>
      </c>
      <c r="J14" s="207">
        <v>298</v>
      </c>
      <c r="K14" s="207">
        <v>156.23</v>
      </c>
      <c r="L14" s="207">
        <v>10.88</v>
      </c>
      <c r="M14" s="208" t="s">
        <v>443</v>
      </c>
      <c r="N14" s="208" t="s">
        <v>443</v>
      </c>
      <c r="O14" s="208" t="s">
        <v>443</v>
      </c>
      <c r="P14" s="207">
        <v>1.53</v>
      </c>
      <c r="Q14" s="207">
        <v>28.41</v>
      </c>
      <c r="R14" s="207">
        <v>2</v>
      </c>
      <c r="S14" s="208" t="s">
        <v>443</v>
      </c>
      <c r="T14" s="208" t="s">
        <v>443</v>
      </c>
      <c r="U14" s="207">
        <v>4.9</v>
      </c>
      <c r="V14" s="207">
        <v>23.32</v>
      </c>
      <c r="W14" s="207">
        <v>1</v>
      </c>
      <c r="X14" s="208" t="s">
        <v>443</v>
      </c>
      <c r="Y14" s="208" t="s">
        <v>443</v>
      </c>
      <c r="Z14" s="207">
        <v>8.69</v>
      </c>
    </row>
    <row r="15" spans="1:26" s="135" customFormat="1" ht="24.75" customHeight="1">
      <c r="A15" s="146" t="s">
        <v>268</v>
      </c>
      <c r="B15" s="220">
        <v>165.32</v>
      </c>
      <c r="C15" s="211">
        <v>52</v>
      </c>
      <c r="D15" s="211">
        <v>9</v>
      </c>
      <c r="E15" s="211">
        <v>279.63</v>
      </c>
      <c r="F15" s="211">
        <v>208</v>
      </c>
      <c r="G15" s="211">
        <v>47.42</v>
      </c>
      <c r="H15" s="211">
        <v>28</v>
      </c>
      <c r="I15" s="211">
        <v>4</v>
      </c>
      <c r="J15" s="211">
        <v>267.63</v>
      </c>
      <c r="K15" s="211">
        <v>134.15</v>
      </c>
      <c r="L15" s="211">
        <v>16.53</v>
      </c>
      <c r="M15" s="211">
        <v>1</v>
      </c>
      <c r="N15" s="210" t="s">
        <v>443</v>
      </c>
      <c r="O15" s="210" t="s">
        <v>443</v>
      </c>
      <c r="P15" s="211">
        <v>7.05</v>
      </c>
      <c r="Q15" s="211">
        <v>23.14</v>
      </c>
      <c r="R15" s="211">
        <v>2</v>
      </c>
      <c r="S15" s="210" t="s">
        <v>443</v>
      </c>
      <c r="T15" s="211">
        <v>12</v>
      </c>
      <c r="U15" s="211">
        <v>13</v>
      </c>
      <c r="V15" s="211">
        <v>23.79</v>
      </c>
      <c r="W15" s="211">
        <v>1</v>
      </c>
      <c r="X15" s="210" t="s">
        <v>443</v>
      </c>
      <c r="Y15" s="210" t="s">
        <v>443</v>
      </c>
      <c r="Z15" s="211">
        <v>11.1</v>
      </c>
    </row>
    <row r="16" spans="1:26" s="64" customFormat="1" ht="24.75" customHeight="1">
      <c r="A16" s="85" t="s">
        <v>269</v>
      </c>
      <c r="B16" s="219">
        <v>186.09</v>
      </c>
      <c r="C16" s="207">
        <v>37</v>
      </c>
      <c r="D16" s="207">
        <v>28</v>
      </c>
      <c r="E16" s="207">
        <v>289.5</v>
      </c>
      <c r="F16" s="207">
        <v>235.5</v>
      </c>
      <c r="G16" s="207">
        <v>57.11</v>
      </c>
      <c r="H16" s="207">
        <v>30</v>
      </c>
      <c r="I16" s="210" t="s">
        <v>443</v>
      </c>
      <c r="J16" s="207">
        <v>268.5</v>
      </c>
      <c r="K16" s="207">
        <v>151.1</v>
      </c>
      <c r="L16" s="207">
        <v>18.22</v>
      </c>
      <c r="M16" s="207">
        <v>1</v>
      </c>
      <c r="N16" s="210" t="s">
        <v>443</v>
      </c>
      <c r="O16" s="210" t="s">
        <v>443</v>
      </c>
      <c r="P16" s="207">
        <v>12.2</v>
      </c>
      <c r="Q16" s="207">
        <v>29.11</v>
      </c>
      <c r="R16" s="207">
        <v>2</v>
      </c>
      <c r="S16" s="210" t="s">
        <v>443</v>
      </c>
      <c r="T16" s="207">
        <v>17</v>
      </c>
      <c r="U16" s="207">
        <v>23.1</v>
      </c>
      <c r="V16" s="207">
        <v>25.99</v>
      </c>
      <c r="W16" s="207">
        <v>1</v>
      </c>
      <c r="X16" s="208" t="s">
        <v>443</v>
      </c>
      <c r="Y16" s="208" t="s">
        <v>443</v>
      </c>
      <c r="Z16" s="207">
        <v>9.6</v>
      </c>
    </row>
    <row r="17" spans="1:26" s="64" customFormat="1" ht="24.75" customHeight="1">
      <c r="A17" s="82" t="s">
        <v>270</v>
      </c>
      <c r="B17" s="219">
        <v>182.63</v>
      </c>
      <c r="C17" s="207">
        <v>117</v>
      </c>
      <c r="D17" s="207">
        <v>6</v>
      </c>
      <c r="E17" s="207">
        <v>252</v>
      </c>
      <c r="F17" s="207">
        <v>322</v>
      </c>
      <c r="G17" s="207">
        <v>52.86</v>
      </c>
      <c r="H17" s="207">
        <v>17</v>
      </c>
      <c r="I17" s="208" t="s">
        <v>443</v>
      </c>
      <c r="J17" s="207">
        <v>252</v>
      </c>
      <c r="K17" s="207">
        <v>202.6</v>
      </c>
      <c r="L17" s="207">
        <v>14.35</v>
      </c>
      <c r="M17" s="207">
        <v>2</v>
      </c>
      <c r="N17" s="208" t="s">
        <v>443</v>
      </c>
      <c r="O17" s="208" t="s">
        <v>443</v>
      </c>
      <c r="P17" s="207">
        <v>16.3</v>
      </c>
      <c r="Q17" s="207">
        <v>24.99</v>
      </c>
      <c r="R17" s="207">
        <v>8</v>
      </c>
      <c r="S17" s="208" t="s">
        <v>443</v>
      </c>
      <c r="T17" s="208" t="s">
        <v>443</v>
      </c>
      <c r="U17" s="207">
        <v>24.8</v>
      </c>
      <c r="V17" s="207">
        <v>26.57</v>
      </c>
      <c r="W17" s="207">
        <v>3</v>
      </c>
      <c r="X17" s="208" t="s">
        <v>443</v>
      </c>
      <c r="Y17" s="208" t="s">
        <v>443</v>
      </c>
      <c r="Z17" s="207">
        <v>18</v>
      </c>
    </row>
    <row r="18" spans="1:26" s="135" customFormat="1" ht="24.75" customHeight="1">
      <c r="A18" s="146" t="s">
        <v>271</v>
      </c>
      <c r="B18" s="220">
        <f>SUM(B19:B21)</f>
        <v>244.54000000000002</v>
      </c>
      <c r="C18" s="211">
        <f aca="true" t="shared" si="0" ref="C18:I18">SUM(C19:C21)</f>
        <v>147</v>
      </c>
      <c r="D18" s="211">
        <f t="shared" si="0"/>
        <v>20</v>
      </c>
      <c r="E18" s="211">
        <f t="shared" si="0"/>
        <v>337</v>
      </c>
      <c r="F18" s="211">
        <f>SUM(F19:F21)</f>
        <v>437.83000000000004</v>
      </c>
      <c r="G18" s="211">
        <f t="shared" si="0"/>
        <v>61.38</v>
      </c>
      <c r="H18" s="211">
        <f t="shared" si="0"/>
        <v>25</v>
      </c>
      <c r="I18" s="211">
        <f t="shared" si="0"/>
        <v>4</v>
      </c>
      <c r="J18" s="211">
        <f aca="true" t="shared" si="1" ref="J18:S18">SUM(J19:J21)</f>
        <v>335</v>
      </c>
      <c r="K18" s="211">
        <f t="shared" si="1"/>
        <v>210.4</v>
      </c>
      <c r="L18" s="211">
        <f t="shared" si="1"/>
        <v>23.96</v>
      </c>
      <c r="M18" s="211">
        <f t="shared" si="1"/>
        <v>20</v>
      </c>
      <c r="N18" s="211">
        <f t="shared" si="1"/>
        <v>4</v>
      </c>
      <c r="O18" s="211">
        <f t="shared" si="1"/>
        <v>2</v>
      </c>
      <c r="P18" s="211">
        <f t="shared" si="1"/>
        <v>33.6</v>
      </c>
      <c r="Q18" s="211">
        <f t="shared" si="1"/>
        <v>34.47</v>
      </c>
      <c r="R18" s="211">
        <f t="shared" si="1"/>
        <v>15</v>
      </c>
      <c r="S18" s="211">
        <f t="shared" si="1"/>
        <v>4</v>
      </c>
      <c r="T18" s="210" t="s">
        <v>443</v>
      </c>
      <c r="U18" s="211">
        <f>SUM(U19:U21)</f>
        <v>39</v>
      </c>
      <c r="V18" s="211">
        <f>SUM(V19:V21)</f>
        <v>29.04</v>
      </c>
      <c r="W18" s="211">
        <f>SUM(W19:W21)</f>
        <v>12</v>
      </c>
      <c r="X18" s="211">
        <f>SUM(X19:X21)</f>
        <v>1</v>
      </c>
      <c r="Y18" s="210" t="s">
        <v>443</v>
      </c>
      <c r="Z18" s="211">
        <f>SUM(Z19:Z21)</f>
        <v>31.8</v>
      </c>
    </row>
    <row r="19" spans="1:26" s="135" customFormat="1" ht="31.5" customHeight="1">
      <c r="A19" s="486" t="s">
        <v>275</v>
      </c>
      <c r="B19" s="220">
        <v>96</v>
      </c>
      <c r="C19" s="211">
        <v>144</v>
      </c>
      <c r="D19" s="211">
        <v>20</v>
      </c>
      <c r="E19" s="210" t="s">
        <v>443</v>
      </c>
      <c r="F19" s="211">
        <v>99</v>
      </c>
      <c r="G19" s="211">
        <v>15</v>
      </c>
      <c r="H19" s="211">
        <v>25</v>
      </c>
      <c r="I19" s="211">
        <v>4</v>
      </c>
      <c r="J19" s="210" t="s">
        <v>443</v>
      </c>
      <c r="K19" s="211">
        <v>10</v>
      </c>
      <c r="L19" s="211">
        <v>13</v>
      </c>
      <c r="M19" s="211">
        <v>20</v>
      </c>
      <c r="N19" s="211">
        <v>4</v>
      </c>
      <c r="O19" s="210" t="s">
        <v>443</v>
      </c>
      <c r="P19" s="211">
        <v>7</v>
      </c>
      <c r="Q19" s="211">
        <v>15</v>
      </c>
      <c r="R19" s="211">
        <v>15</v>
      </c>
      <c r="S19" s="211">
        <v>4</v>
      </c>
      <c r="T19" s="210" t="s">
        <v>443</v>
      </c>
      <c r="U19" s="211">
        <v>12</v>
      </c>
      <c r="V19" s="211">
        <v>15</v>
      </c>
      <c r="W19" s="211">
        <v>12</v>
      </c>
      <c r="X19" s="211">
        <v>1</v>
      </c>
      <c r="Y19" s="210" t="s">
        <v>443</v>
      </c>
      <c r="Z19" s="211">
        <v>13</v>
      </c>
    </row>
    <row r="20" spans="1:26" s="135" customFormat="1" ht="31.5" customHeight="1">
      <c r="A20" s="486" t="s">
        <v>276</v>
      </c>
      <c r="B20" s="220">
        <v>106.54</v>
      </c>
      <c r="C20" s="212">
        <v>3</v>
      </c>
      <c r="D20" s="210" t="s">
        <v>443</v>
      </c>
      <c r="E20" s="210" t="s">
        <v>443</v>
      </c>
      <c r="F20" s="211">
        <v>145.33</v>
      </c>
      <c r="G20" s="211">
        <v>9.38</v>
      </c>
      <c r="H20" s="210" t="s">
        <v>443</v>
      </c>
      <c r="I20" s="210" t="s">
        <v>443</v>
      </c>
      <c r="J20" s="210" t="s">
        <v>443</v>
      </c>
      <c r="K20" s="211">
        <v>26.4</v>
      </c>
      <c r="L20" s="211">
        <v>7.46</v>
      </c>
      <c r="M20" s="210" t="s">
        <v>443</v>
      </c>
      <c r="N20" s="210" t="s">
        <v>443</v>
      </c>
      <c r="O20" s="210" t="s">
        <v>443</v>
      </c>
      <c r="P20" s="211">
        <v>16.1</v>
      </c>
      <c r="Q20" s="211">
        <v>17.97</v>
      </c>
      <c r="R20" s="210" t="s">
        <v>443</v>
      </c>
      <c r="S20" s="210" t="s">
        <v>443</v>
      </c>
      <c r="T20" s="210" t="s">
        <v>443</v>
      </c>
      <c r="U20" s="212">
        <v>20</v>
      </c>
      <c r="V20" s="211">
        <v>14.04</v>
      </c>
      <c r="W20" s="210" t="s">
        <v>443</v>
      </c>
      <c r="X20" s="210" t="s">
        <v>443</v>
      </c>
      <c r="Y20" s="210" t="s">
        <v>443</v>
      </c>
      <c r="Z20" s="211">
        <v>18.8</v>
      </c>
    </row>
    <row r="21" spans="1:26" s="135" customFormat="1" ht="31.5" customHeight="1">
      <c r="A21" s="486" t="s">
        <v>277</v>
      </c>
      <c r="B21" s="220">
        <f>SUM(B22:B24)</f>
        <v>42</v>
      </c>
      <c r="C21" s="210" t="s">
        <v>443</v>
      </c>
      <c r="D21" s="210" t="s">
        <v>443</v>
      </c>
      <c r="E21" s="211">
        <f>SUM(E22:E24)</f>
        <v>337</v>
      </c>
      <c r="F21" s="211">
        <f>SUM(F22:F24)</f>
        <v>193.5</v>
      </c>
      <c r="G21" s="211">
        <f>SUM(G22:G24)</f>
        <v>37</v>
      </c>
      <c r="H21" s="210" t="s">
        <v>443</v>
      </c>
      <c r="I21" s="210" t="s">
        <v>443</v>
      </c>
      <c r="J21" s="211">
        <f>SUM(J22:J24)</f>
        <v>335</v>
      </c>
      <c r="K21" s="211">
        <f>SUM(K22:K24)</f>
        <v>174</v>
      </c>
      <c r="L21" s="211">
        <f>SUM(L22:L24)</f>
        <v>3.5</v>
      </c>
      <c r="M21" s="210" t="s">
        <v>443</v>
      </c>
      <c r="N21" s="210" t="s">
        <v>443</v>
      </c>
      <c r="O21" s="211">
        <f>SUM(O22:O24)</f>
        <v>2</v>
      </c>
      <c r="P21" s="211">
        <f>SUM(P22:P24)</f>
        <v>10.5</v>
      </c>
      <c r="Q21" s="211">
        <f>SUM(Q22:Q24)</f>
        <v>1.5</v>
      </c>
      <c r="R21" s="210" t="s">
        <v>443</v>
      </c>
      <c r="S21" s="210" t="s">
        <v>443</v>
      </c>
      <c r="T21" s="210" t="s">
        <v>443</v>
      </c>
      <c r="U21" s="211">
        <f>SUM(U22:U24)</f>
        <v>7</v>
      </c>
      <c r="V21" s="210" t="s">
        <v>443</v>
      </c>
      <c r="W21" s="210" t="s">
        <v>443</v>
      </c>
      <c r="X21" s="210" t="s">
        <v>443</v>
      </c>
      <c r="Y21" s="210" t="s">
        <v>443</v>
      </c>
      <c r="Z21" s="210" t="s">
        <v>443</v>
      </c>
    </row>
    <row r="22" spans="1:26" s="135" customFormat="1" ht="31.5" customHeight="1">
      <c r="A22" s="486" t="s">
        <v>278</v>
      </c>
      <c r="B22" s="221" t="s">
        <v>443</v>
      </c>
      <c r="C22" s="210" t="s">
        <v>443</v>
      </c>
      <c r="D22" s="210" t="s">
        <v>443</v>
      </c>
      <c r="E22" s="210" t="s">
        <v>443</v>
      </c>
      <c r="F22" s="210" t="s">
        <v>443</v>
      </c>
      <c r="G22" s="210" t="s">
        <v>443</v>
      </c>
      <c r="H22" s="210" t="s">
        <v>443</v>
      </c>
      <c r="I22" s="210" t="s">
        <v>443</v>
      </c>
      <c r="J22" s="210" t="s">
        <v>443</v>
      </c>
      <c r="K22" s="210" t="s">
        <v>443</v>
      </c>
      <c r="L22" s="210" t="s">
        <v>443</v>
      </c>
      <c r="M22" s="210" t="s">
        <v>443</v>
      </c>
      <c r="N22" s="210" t="s">
        <v>443</v>
      </c>
      <c r="O22" s="210" t="s">
        <v>443</v>
      </c>
      <c r="P22" s="210" t="s">
        <v>443</v>
      </c>
      <c r="Q22" s="210" t="s">
        <v>443</v>
      </c>
      <c r="R22" s="210" t="s">
        <v>443</v>
      </c>
      <c r="S22" s="210" t="s">
        <v>443</v>
      </c>
      <c r="T22" s="210" t="s">
        <v>443</v>
      </c>
      <c r="U22" s="210" t="s">
        <v>443</v>
      </c>
      <c r="V22" s="210" t="s">
        <v>443</v>
      </c>
      <c r="W22" s="210" t="s">
        <v>443</v>
      </c>
      <c r="X22" s="210" t="s">
        <v>443</v>
      </c>
      <c r="Y22" s="210" t="s">
        <v>443</v>
      </c>
      <c r="Z22" s="210" t="s">
        <v>443</v>
      </c>
    </row>
    <row r="23" spans="1:26" s="135" customFormat="1" ht="31.5" customHeight="1">
      <c r="A23" s="486" t="s">
        <v>279</v>
      </c>
      <c r="B23" s="220">
        <v>37</v>
      </c>
      <c r="C23" s="210" t="s">
        <v>443</v>
      </c>
      <c r="D23" s="210" t="s">
        <v>443</v>
      </c>
      <c r="E23" s="211">
        <v>335</v>
      </c>
      <c r="F23" s="211">
        <v>174</v>
      </c>
      <c r="G23" s="211">
        <v>37</v>
      </c>
      <c r="H23" s="210" t="s">
        <v>443</v>
      </c>
      <c r="I23" s="210" t="s">
        <v>443</v>
      </c>
      <c r="J23" s="211">
        <v>335</v>
      </c>
      <c r="K23" s="211">
        <v>174</v>
      </c>
      <c r="L23" s="210" t="s">
        <v>443</v>
      </c>
      <c r="M23" s="210" t="s">
        <v>443</v>
      </c>
      <c r="N23" s="210" t="s">
        <v>443</v>
      </c>
      <c r="O23" s="210" t="s">
        <v>443</v>
      </c>
      <c r="P23" s="210" t="s">
        <v>443</v>
      </c>
      <c r="Q23" s="210" t="s">
        <v>443</v>
      </c>
      <c r="R23" s="210" t="s">
        <v>443</v>
      </c>
      <c r="S23" s="210" t="s">
        <v>443</v>
      </c>
      <c r="T23" s="210" t="s">
        <v>443</v>
      </c>
      <c r="U23" s="210" t="s">
        <v>443</v>
      </c>
      <c r="V23" s="210" t="s">
        <v>443</v>
      </c>
      <c r="W23" s="210" t="s">
        <v>443</v>
      </c>
      <c r="X23" s="210" t="s">
        <v>443</v>
      </c>
      <c r="Y23" s="210" t="s">
        <v>443</v>
      </c>
      <c r="Z23" s="210" t="s">
        <v>443</v>
      </c>
    </row>
    <row r="24" spans="1:26" s="135" customFormat="1" ht="45" customHeight="1" thickBot="1">
      <c r="A24" s="487" t="s">
        <v>280</v>
      </c>
      <c r="B24" s="222">
        <v>5</v>
      </c>
      <c r="C24" s="215" t="s">
        <v>443</v>
      </c>
      <c r="D24" s="215" t="s">
        <v>443</v>
      </c>
      <c r="E24" s="216">
        <v>2</v>
      </c>
      <c r="F24" s="216">
        <v>19.5</v>
      </c>
      <c r="G24" s="215" t="s">
        <v>443</v>
      </c>
      <c r="H24" s="215" t="s">
        <v>443</v>
      </c>
      <c r="I24" s="215" t="s">
        <v>443</v>
      </c>
      <c r="J24" s="215" t="s">
        <v>443</v>
      </c>
      <c r="K24" s="215" t="s">
        <v>443</v>
      </c>
      <c r="L24" s="216">
        <v>3.5</v>
      </c>
      <c r="M24" s="215" t="s">
        <v>443</v>
      </c>
      <c r="N24" s="215" t="s">
        <v>443</v>
      </c>
      <c r="O24" s="216">
        <v>2</v>
      </c>
      <c r="P24" s="216">
        <v>10.5</v>
      </c>
      <c r="Q24" s="216">
        <v>1.5</v>
      </c>
      <c r="R24" s="215" t="s">
        <v>443</v>
      </c>
      <c r="S24" s="215" t="s">
        <v>443</v>
      </c>
      <c r="T24" s="215" t="s">
        <v>443</v>
      </c>
      <c r="U24" s="216">
        <v>7</v>
      </c>
      <c r="V24" s="215" t="s">
        <v>443</v>
      </c>
      <c r="W24" s="215" t="s">
        <v>443</v>
      </c>
      <c r="X24" s="215" t="s">
        <v>443</v>
      </c>
      <c r="Y24" s="215" t="s">
        <v>443</v>
      </c>
      <c r="Z24" s="215" t="s">
        <v>443</v>
      </c>
    </row>
    <row r="25" spans="1:21" s="6" customFormat="1" ht="15" customHeight="1">
      <c r="A25" s="488" t="s">
        <v>281</v>
      </c>
      <c r="B25" s="489"/>
      <c r="C25" s="489"/>
      <c r="D25" s="489"/>
      <c r="E25" s="489"/>
      <c r="F25" s="489"/>
      <c r="G25" s="489"/>
      <c r="H25" s="489"/>
      <c r="I25" s="489"/>
      <c r="J25" s="489"/>
      <c r="K25" s="489"/>
      <c r="L25" s="490" t="s">
        <v>272</v>
      </c>
      <c r="M25" s="489"/>
      <c r="P25" s="489"/>
      <c r="Q25" s="489"/>
      <c r="R25" s="489"/>
      <c r="S25" s="489"/>
      <c r="T25" s="489"/>
      <c r="U25" s="489"/>
    </row>
    <row r="26" spans="1:11" s="6" customFormat="1" ht="15" customHeight="1">
      <c r="A26" s="491" t="s">
        <v>273</v>
      </c>
      <c r="B26" s="492"/>
      <c r="C26" s="492"/>
      <c r="D26" s="492"/>
      <c r="E26" s="492"/>
      <c r="F26" s="492"/>
      <c r="G26" s="492"/>
      <c r="H26" s="492"/>
      <c r="I26" s="492"/>
      <c r="J26" s="492"/>
      <c r="K26" s="493"/>
    </row>
  </sheetData>
  <sheetProtection/>
  <mergeCells count="12">
    <mergeCell ref="L2:Z2"/>
    <mergeCell ref="B4:F4"/>
    <mergeCell ref="G4:K4"/>
    <mergeCell ref="L4:P4"/>
    <mergeCell ref="A2:K2"/>
    <mergeCell ref="V5:Z5"/>
    <mergeCell ref="V4:Z4"/>
    <mergeCell ref="B5:F5"/>
    <mergeCell ref="G5:K5"/>
    <mergeCell ref="L5:P5"/>
    <mergeCell ref="Q5:U5"/>
    <mergeCell ref="Q4:U4"/>
  </mergeCells>
  <printOptions horizontalCentered="1"/>
  <pageMargins left="1.1023622047244095" right="1.1023622047244095" top="1.5748031496062993" bottom="1.5748031496062993" header="0.5118110236220472" footer="0.9055118110236221"/>
  <pageSetup firstPageNumber="348" useFirstPageNumber="1" horizontalDpi="1200" verticalDpi="1200" orientation="portrait" paperSize="9" r:id="rId1"/>
  <headerFooter alignWithMargins="0">
    <oddFooter>&amp;C&amp;"華康中圓體,標準"&amp;11‧&amp;"Times New Roman,標準"&amp;P&amp;"華康中圓體,標準"‧</oddFooter>
  </headerFooter>
  <ignoredErrors>
    <ignoredError sqref="F18:G18" formulaRange="1"/>
  </ignoredErrors>
</worksheet>
</file>

<file path=xl/worksheets/sheet17.xml><?xml version="1.0" encoding="utf-8"?>
<worksheet xmlns="http://schemas.openxmlformats.org/spreadsheetml/2006/main" xmlns:r="http://schemas.openxmlformats.org/officeDocument/2006/relationships">
  <dimension ref="A1:Z26"/>
  <sheetViews>
    <sheetView showGridLines="0" zoomScale="120" zoomScaleNormal="120" zoomScalePageLayoutView="0" workbookViewId="0" topLeftCell="A1">
      <selection activeCell="A2" sqref="A2:K2"/>
    </sheetView>
  </sheetViews>
  <sheetFormatPr defaultColWidth="9.00390625" defaultRowHeight="16.5"/>
  <cols>
    <col min="1" max="1" width="18.625" style="91" customWidth="1"/>
    <col min="2" max="3" width="5.625" style="91" customWidth="1"/>
    <col min="4" max="5" width="6.125" style="91" customWidth="1"/>
    <col min="6" max="8" width="5.625" style="91" customWidth="1"/>
    <col min="9" max="10" width="6.125" style="91" customWidth="1"/>
    <col min="11" max="11" width="5.625" style="91" customWidth="1"/>
    <col min="12" max="12" width="4.375" style="91" customWidth="1"/>
    <col min="13" max="13" width="5.625" style="91" customWidth="1"/>
    <col min="14" max="14" width="6.125" style="91" customWidth="1"/>
    <col min="15" max="15" width="5.125" style="91" customWidth="1"/>
    <col min="16" max="17" width="4.375" style="91" customWidth="1"/>
    <col min="18" max="18" width="5.625" style="91" customWidth="1"/>
    <col min="19" max="19" width="6.125" style="91" customWidth="1"/>
    <col min="20" max="20" width="5.125" style="91" customWidth="1"/>
    <col min="21" max="21" width="4.375" style="91" customWidth="1"/>
    <col min="22" max="22" width="4.375" style="273" customWidth="1"/>
    <col min="23" max="23" width="5.625" style="273" customWidth="1"/>
    <col min="24" max="24" width="6.125" style="91" customWidth="1"/>
    <col min="25" max="25" width="5.125" style="91" customWidth="1"/>
    <col min="26" max="26" width="4.375" style="91" customWidth="1"/>
    <col min="27" max="16384" width="9.00390625" style="91" customWidth="1"/>
  </cols>
  <sheetData>
    <row r="1" spans="1:26" s="3" customFormat="1" ht="18" customHeight="1">
      <c r="A1" s="319" t="s">
        <v>502</v>
      </c>
      <c r="E1" s="12"/>
      <c r="F1" s="12"/>
      <c r="J1" s="12"/>
      <c r="K1" s="12"/>
      <c r="O1" s="12"/>
      <c r="P1" s="12"/>
      <c r="T1" s="12"/>
      <c r="Z1" s="4" t="s">
        <v>359</v>
      </c>
    </row>
    <row r="2" spans="1:26" s="5" customFormat="1" ht="24.75" customHeight="1">
      <c r="A2" s="624" t="s">
        <v>293</v>
      </c>
      <c r="B2" s="625"/>
      <c r="C2" s="625"/>
      <c r="D2" s="625"/>
      <c r="E2" s="625"/>
      <c r="F2" s="625"/>
      <c r="G2" s="625"/>
      <c r="H2" s="625"/>
      <c r="I2" s="625"/>
      <c r="J2" s="625"/>
      <c r="K2" s="625"/>
      <c r="L2" s="625" t="s">
        <v>294</v>
      </c>
      <c r="M2" s="625"/>
      <c r="N2" s="625"/>
      <c r="O2" s="625"/>
      <c r="P2" s="625"/>
      <c r="Q2" s="625"/>
      <c r="R2" s="625"/>
      <c r="S2" s="625"/>
      <c r="T2" s="625"/>
      <c r="U2" s="625"/>
      <c r="V2" s="625"/>
      <c r="W2" s="625"/>
      <c r="X2" s="625"/>
      <c r="Y2" s="625"/>
      <c r="Z2" s="625"/>
    </row>
    <row r="3" spans="1:26" s="6" customFormat="1" ht="15" customHeight="1" thickBot="1">
      <c r="A3" s="9"/>
      <c r="B3" s="9"/>
      <c r="C3" s="9"/>
      <c r="D3" s="7"/>
      <c r="F3" s="13"/>
      <c r="G3" s="9"/>
      <c r="H3" s="9"/>
      <c r="I3" s="7"/>
      <c r="K3" s="33" t="s">
        <v>240</v>
      </c>
      <c r="L3" s="9"/>
      <c r="M3" s="9"/>
      <c r="N3" s="7"/>
      <c r="P3" s="13"/>
      <c r="Q3" s="9"/>
      <c r="R3" s="9"/>
      <c r="S3" s="7"/>
      <c r="Z3" s="67" t="s">
        <v>401</v>
      </c>
    </row>
    <row r="4" spans="1:26" s="6" customFormat="1" ht="18" customHeight="1">
      <c r="A4" s="502"/>
      <c r="B4" s="882" t="s">
        <v>283</v>
      </c>
      <c r="C4" s="867"/>
      <c r="D4" s="867"/>
      <c r="E4" s="867"/>
      <c r="F4" s="868"/>
      <c r="G4" s="866" t="s">
        <v>284</v>
      </c>
      <c r="H4" s="867"/>
      <c r="I4" s="867"/>
      <c r="J4" s="867"/>
      <c r="K4" s="868"/>
      <c r="L4" s="882" t="s">
        <v>285</v>
      </c>
      <c r="M4" s="867"/>
      <c r="N4" s="867"/>
      <c r="O4" s="867"/>
      <c r="P4" s="868"/>
      <c r="Q4" s="881" t="s">
        <v>286</v>
      </c>
      <c r="R4" s="867"/>
      <c r="S4" s="867"/>
      <c r="T4" s="867"/>
      <c r="U4" s="868"/>
      <c r="V4" s="877" t="s">
        <v>287</v>
      </c>
      <c r="W4" s="878"/>
      <c r="X4" s="878"/>
      <c r="Y4" s="878"/>
      <c r="Z4" s="878"/>
    </row>
    <row r="5" spans="1:26" s="6" customFormat="1" ht="18" customHeight="1">
      <c r="A5" s="503"/>
      <c r="B5" s="876" t="s">
        <v>288</v>
      </c>
      <c r="C5" s="864"/>
      <c r="D5" s="864"/>
      <c r="E5" s="864"/>
      <c r="F5" s="865"/>
      <c r="G5" s="863" t="s">
        <v>289</v>
      </c>
      <c r="H5" s="864"/>
      <c r="I5" s="864"/>
      <c r="J5" s="864"/>
      <c r="K5" s="865"/>
      <c r="L5" s="876" t="s">
        <v>290</v>
      </c>
      <c r="M5" s="864"/>
      <c r="N5" s="864"/>
      <c r="O5" s="864"/>
      <c r="P5" s="865"/>
      <c r="Q5" s="864" t="s">
        <v>291</v>
      </c>
      <c r="R5" s="864"/>
      <c r="S5" s="864"/>
      <c r="T5" s="864"/>
      <c r="U5" s="865"/>
      <c r="V5" s="879" t="s">
        <v>292</v>
      </c>
      <c r="W5" s="880"/>
      <c r="X5" s="880"/>
      <c r="Y5" s="880"/>
      <c r="Z5" s="880"/>
    </row>
    <row r="6" spans="1:26" s="6" customFormat="1" ht="18" customHeight="1">
      <c r="A6" s="504" t="s">
        <v>252</v>
      </c>
      <c r="B6" s="494" t="s">
        <v>253</v>
      </c>
      <c r="C6" s="149" t="s">
        <v>254</v>
      </c>
      <c r="D6" s="149" t="s">
        <v>255</v>
      </c>
      <c r="E6" s="149" t="s">
        <v>256</v>
      </c>
      <c r="F6" s="149" t="s">
        <v>257</v>
      </c>
      <c r="G6" s="149" t="s">
        <v>253</v>
      </c>
      <c r="H6" s="149" t="s">
        <v>254</v>
      </c>
      <c r="I6" s="149" t="s">
        <v>255</v>
      </c>
      <c r="J6" s="149" t="s">
        <v>256</v>
      </c>
      <c r="K6" s="149" t="s">
        <v>257</v>
      </c>
      <c r="L6" s="494" t="s">
        <v>253</v>
      </c>
      <c r="M6" s="149" t="s">
        <v>254</v>
      </c>
      <c r="N6" s="149" t="s">
        <v>255</v>
      </c>
      <c r="O6" s="149" t="s">
        <v>256</v>
      </c>
      <c r="P6" s="149" t="s">
        <v>257</v>
      </c>
      <c r="Q6" s="149" t="s">
        <v>253</v>
      </c>
      <c r="R6" s="149" t="s">
        <v>254</v>
      </c>
      <c r="S6" s="195" t="s">
        <v>255</v>
      </c>
      <c r="T6" s="195" t="s">
        <v>256</v>
      </c>
      <c r="U6" s="194" t="s">
        <v>257</v>
      </c>
      <c r="V6" s="194" t="s">
        <v>253</v>
      </c>
      <c r="W6" s="194" t="s">
        <v>254</v>
      </c>
      <c r="X6" s="194" t="s">
        <v>255</v>
      </c>
      <c r="Y6" s="194" t="s">
        <v>256</v>
      </c>
      <c r="Z6" s="192" t="s">
        <v>257</v>
      </c>
    </row>
    <row r="7" spans="1:26" s="6" customFormat="1" ht="18" customHeight="1">
      <c r="A7" s="503"/>
      <c r="B7" s="495" t="s">
        <v>258</v>
      </c>
      <c r="C7" s="151" t="s">
        <v>259</v>
      </c>
      <c r="D7" s="151" t="s">
        <v>260</v>
      </c>
      <c r="E7" s="151" t="s">
        <v>258</v>
      </c>
      <c r="F7" s="151" t="s">
        <v>258</v>
      </c>
      <c r="G7" s="151" t="s">
        <v>258</v>
      </c>
      <c r="H7" s="151" t="s">
        <v>259</v>
      </c>
      <c r="I7" s="151" t="s">
        <v>260</v>
      </c>
      <c r="J7" s="151" t="s">
        <v>258</v>
      </c>
      <c r="K7" s="151" t="s">
        <v>258</v>
      </c>
      <c r="L7" s="495" t="s">
        <v>258</v>
      </c>
      <c r="M7" s="151" t="s">
        <v>259</v>
      </c>
      <c r="N7" s="151" t="s">
        <v>260</v>
      </c>
      <c r="O7" s="151" t="s">
        <v>258</v>
      </c>
      <c r="P7" s="151" t="s">
        <v>258</v>
      </c>
      <c r="Q7" s="151" t="s">
        <v>258</v>
      </c>
      <c r="R7" s="151" t="s">
        <v>259</v>
      </c>
      <c r="S7" s="140" t="s">
        <v>260</v>
      </c>
      <c r="T7" s="140" t="s">
        <v>258</v>
      </c>
      <c r="U7" s="124" t="s">
        <v>258</v>
      </c>
      <c r="V7" s="124" t="s">
        <v>258</v>
      </c>
      <c r="W7" s="124" t="s">
        <v>259</v>
      </c>
      <c r="X7" s="124" t="s">
        <v>260</v>
      </c>
      <c r="Y7" s="124" t="s">
        <v>258</v>
      </c>
      <c r="Z7" s="193" t="s">
        <v>258</v>
      </c>
    </row>
    <row r="8" spans="1:26" s="134" customFormat="1" ht="31.5" customHeight="1" thickBot="1">
      <c r="A8" s="505" t="s">
        <v>261</v>
      </c>
      <c r="B8" s="496" t="s">
        <v>431</v>
      </c>
      <c r="C8" s="137" t="s">
        <v>430</v>
      </c>
      <c r="D8" s="137" t="s">
        <v>432</v>
      </c>
      <c r="E8" s="137" t="s">
        <v>433</v>
      </c>
      <c r="F8" s="137" t="s">
        <v>434</v>
      </c>
      <c r="G8" s="137" t="s">
        <v>431</v>
      </c>
      <c r="H8" s="137" t="s">
        <v>430</v>
      </c>
      <c r="I8" s="137" t="s">
        <v>432</v>
      </c>
      <c r="J8" s="137" t="s">
        <v>433</v>
      </c>
      <c r="K8" s="137" t="s">
        <v>434</v>
      </c>
      <c r="L8" s="496" t="s">
        <v>431</v>
      </c>
      <c r="M8" s="137" t="s">
        <v>430</v>
      </c>
      <c r="N8" s="137" t="s">
        <v>432</v>
      </c>
      <c r="O8" s="137" t="s">
        <v>433</v>
      </c>
      <c r="P8" s="137" t="s">
        <v>434</v>
      </c>
      <c r="Q8" s="137" t="s">
        <v>431</v>
      </c>
      <c r="R8" s="137" t="s">
        <v>430</v>
      </c>
      <c r="S8" s="137" t="s">
        <v>432</v>
      </c>
      <c r="T8" s="138" t="s">
        <v>433</v>
      </c>
      <c r="U8" s="137" t="s">
        <v>434</v>
      </c>
      <c r="V8" s="137" t="s">
        <v>431</v>
      </c>
      <c r="W8" s="137" t="s">
        <v>430</v>
      </c>
      <c r="X8" s="137" t="s">
        <v>432</v>
      </c>
      <c r="Y8" s="137" t="s">
        <v>433</v>
      </c>
      <c r="Z8" s="139" t="s">
        <v>434</v>
      </c>
    </row>
    <row r="9" spans="1:26" s="64" customFormat="1" ht="24.75" customHeight="1">
      <c r="A9" s="506" t="s">
        <v>262</v>
      </c>
      <c r="B9" s="497">
        <v>12.83</v>
      </c>
      <c r="C9" s="203" t="s">
        <v>443</v>
      </c>
      <c r="D9" s="203" t="s">
        <v>443</v>
      </c>
      <c r="E9" s="203" t="s">
        <v>443</v>
      </c>
      <c r="F9" s="204">
        <v>2.3</v>
      </c>
      <c r="G9" s="204">
        <v>14.72</v>
      </c>
      <c r="H9" s="204">
        <v>3</v>
      </c>
      <c r="I9" s="203" t="s">
        <v>443</v>
      </c>
      <c r="J9" s="204">
        <v>0.33</v>
      </c>
      <c r="K9" s="204">
        <v>10.4</v>
      </c>
      <c r="L9" s="204">
        <v>5.41</v>
      </c>
      <c r="M9" s="203" t="s">
        <v>443</v>
      </c>
      <c r="N9" s="203" t="s">
        <v>443</v>
      </c>
      <c r="O9" s="204">
        <v>0.34</v>
      </c>
      <c r="P9" s="204">
        <v>13.2</v>
      </c>
      <c r="Q9" s="204">
        <v>3.77</v>
      </c>
      <c r="R9" s="204">
        <v>30</v>
      </c>
      <c r="S9" s="205" t="s">
        <v>443</v>
      </c>
      <c r="T9" s="205" t="s">
        <v>443</v>
      </c>
      <c r="U9" s="206">
        <v>1.3</v>
      </c>
      <c r="V9" s="206">
        <v>2.7</v>
      </c>
      <c r="W9" s="205" t="s">
        <v>443</v>
      </c>
      <c r="X9" s="205" t="s">
        <v>443</v>
      </c>
      <c r="Y9" s="205" t="s">
        <v>443</v>
      </c>
      <c r="Z9" s="206">
        <v>16.3</v>
      </c>
    </row>
    <row r="10" spans="1:26" s="64" customFormat="1" ht="24.75" customHeight="1">
      <c r="A10" s="507" t="s">
        <v>263</v>
      </c>
      <c r="B10" s="498">
        <v>13.29</v>
      </c>
      <c r="C10" s="207">
        <v>0.2</v>
      </c>
      <c r="D10" s="208" t="s">
        <v>443</v>
      </c>
      <c r="E10" s="207">
        <v>0.14</v>
      </c>
      <c r="F10" s="207">
        <v>3</v>
      </c>
      <c r="G10" s="207">
        <v>16.08</v>
      </c>
      <c r="H10" s="207">
        <v>0.2</v>
      </c>
      <c r="I10" s="208" t="s">
        <v>443</v>
      </c>
      <c r="J10" s="207">
        <v>0.16</v>
      </c>
      <c r="K10" s="207">
        <v>10.34</v>
      </c>
      <c r="L10" s="207">
        <v>6.62</v>
      </c>
      <c r="M10" s="207">
        <v>0.2</v>
      </c>
      <c r="N10" s="208" t="s">
        <v>443</v>
      </c>
      <c r="O10" s="208" t="s">
        <v>443</v>
      </c>
      <c r="P10" s="207">
        <v>17.5</v>
      </c>
      <c r="Q10" s="207">
        <v>2.97</v>
      </c>
      <c r="R10" s="207">
        <v>30.2</v>
      </c>
      <c r="S10" s="209" t="s">
        <v>443</v>
      </c>
      <c r="T10" s="208" t="s">
        <v>443</v>
      </c>
      <c r="U10" s="207">
        <v>10.5</v>
      </c>
      <c r="V10" s="207">
        <v>0.9</v>
      </c>
      <c r="W10" s="207">
        <v>1.2</v>
      </c>
      <c r="X10" s="209" t="s">
        <v>443</v>
      </c>
      <c r="Y10" s="208" t="s">
        <v>443</v>
      </c>
      <c r="Z10" s="207">
        <v>40</v>
      </c>
    </row>
    <row r="11" spans="1:26" s="64" customFormat="1" ht="24.75" customHeight="1">
      <c r="A11" s="507" t="s">
        <v>264</v>
      </c>
      <c r="B11" s="498">
        <v>12.8</v>
      </c>
      <c r="C11" s="207">
        <v>0.2</v>
      </c>
      <c r="D11" s="208" t="s">
        <v>443</v>
      </c>
      <c r="E11" s="208" t="s">
        <v>443</v>
      </c>
      <c r="F11" s="207">
        <v>5.1</v>
      </c>
      <c r="G11" s="207">
        <v>17.69</v>
      </c>
      <c r="H11" s="207">
        <v>0.2</v>
      </c>
      <c r="I11" s="208" t="s">
        <v>443</v>
      </c>
      <c r="J11" s="208" t="s">
        <v>443</v>
      </c>
      <c r="K11" s="207">
        <v>11.15</v>
      </c>
      <c r="L11" s="207">
        <v>4.77</v>
      </c>
      <c r="M11" s="207">
        <v>0.2</v>
      </c>
      <c r="N11" s="208" t="s">
        <v>443</v>
      </c>
      <c r="O11" s="208" t="s">
        <v>443</v>
      </c>
      <c r="P11" s="207">
        <v>11.7</v>
      </c>
      <c r="Q11" s="207">
        <v>4.03</v>
      </c>
      <c r="R11" s="207">
        <v>30.2</v>
      </c>
      <c r="S11" s="209" t="s">
        <v>443</v>
      </c>
      <c r="T11" s="208" t="s">
        <v>443</v>
      </c>
      <c r="U11" s="207">
        <v>3.6</v>
      </c>
      <c r="V11" s="207">
        <v>4.14</v>
      </c>
      <c r="W11" s="207">
        <v>1.2</v>
      </c>
      <c r="X11" s="209" t="s">
        <v>443</v>
      </c>
      <c r="Y11" s="208" t="s">
        <v>443</v>
      </c>
      <c r="Z11" s="207">
        <v>2.6</v>
      </c>
    </row>
    <row r="12" spans="1:26" s="64" customFormat="1" ht="24.75" customHeight="1">
      <c r="A12" s="507" t="s">
        <v>265</v>
      </c>
      <c r="B12" s="498">
        <v>15.79</v>
      </c>
      <c r="C12" s="207">
        <v>0.71</v>
      </c>
      <c r="D12" s="208" t="s">
        <v>443</v>
      </c>
      <c r="E12" s="208" t="s">
        <v>443</v>
      </c>
      <c r="F12" s="207">
        <v>5.8</v>
      </c>
      <c r="G12" s="207">
        <v>17.73</v>
      </c>
      <c r="H12" s="207">
        <v>0.4</v>
      </c>
      <c r="I12" s="208" t="s">
        <v>443</v>
      </c>
      <c r="J12" s="208" t="s">
        <v>443</v>
      </c>
      <c r="K12" s="207">
        <v>9.87</v>
      </c>
      <c r="L12" s="207">
        <v>11.04</v>
      </c>
      <c r="M12" s="208" t="s">
        <v>443</v>
      </c>
      <c r="N12" s="208" t="s">
        <v>443</v>
      </c>
      <c r="O12" s="208" t="s">
        <v>443</v>
      </c>
      <c r="P12" s="207">
        <v>17.9</v>
      </c>
      <c r="Q12" s="207">
        <v>4.2</v>
      </c>
      <c r="R12" s="207">
        <v>23.2</v>
      </c>
      <c r="S12" s="209" t="s">
        <v>443</v>
      </c>
      <c r="T12" s="208" t="s">
        <v>443</v>
      </c>
      <c r="U12" s="207">
        <v>1.4</v>
      </c>
      <c r="V12" s="207">
        <v>5.15</v>
      </c>
      <c r="W12" s="207">
        <v>0.52</v>
      </c>
      <c r="X12" s="209" t="s">
        <v>443</v>
      </c>
      <c r="Y12" s="208" t="s">
        <v>443</v>
      </c>
      <c r="Z12" s="207">
        <v>0.4</v>
      </c>
    </row>
    <row r="13" spans="1:26" s="64" customFormat="1" ht="24.75" customHeight="1">
      <c r="A13" s="507" t="s">
        <v>266</v>
      </c>
      <c r="B13" s="498">
        <v>18.14</v>
      </c>
      <c r="C13" s="208" t="s">
        <v>443</v>
      </c>
      <c r="D13" s="208" t="s">
        <v>443</v>
      </c>
      <c r="E13" s="208" t="s">
        <v>443</v>
      </c>
      <c r="F13" s="207">
        <v>3.5</v>
      </c>
      <c r="G13" s="207">
        <v>21.97</v>
      </c>
      <c r="H13" s="207">
        <v>1</v>
      </c>
      <c r="I13" s="208" t="s">
        <v>443</v>
      </c>
      <c r="J13" s="208" t="s">
        <v>443</v>
      </c>
      <c r="K13" s="207">
        <v>4.78</v>
      </c>
      <c r="L13" s="207">
        <v>11.97</v>
      </c>
      <c r="M13" s="208" t="s">
        <v>443</v>
      </c>
      <c r="N13" s="208" t="s">
        <v>443</v>
      </c>
      <c r="O13" s="208" t="s">
        <v>443</v>
      </c>
      <c r="P13" s="207">
        <v>7.83</v>
      </c>
      <c r="Q13" s="207">
        <v>3.3</v>
      </c>
      <c r="R13" s="207">
        <v>30</v>
      </c>
      <c r="S13" s="207">
        <v>4</v>
      </c>
      <c r="T13" s="208" t="s">
        <v>443</v>
      </c>
      <c r="U13" s="207">
        <v>1</v>
      </c>
      <c r="V13" s="207">
        <v>4.4</v>
      </c>
      <c r="W13" s="208" t="s">
        <v>443</v>
      </c>
      <c r="X13" s="208" t="s">
        <v>443</v>
      </c>
      <c r="Y13" s="208" t="s">
        <v>443</v>
      </c>
      <c r="Z13" s="207">
        <v>1</v>
      </c>
    </row>
    <row r="14" spans="1:26" s="64" customFormat="1" ht="24.75" customHeight="1">
      <c r="A14" s="507" t="s">
        <v>267</v>
      </c>
      <c r="B14" s="498">
        <v>17.01</v>
      </c>
      <c r="C14" s="208" t="s">
        <v>443</v>
      </c>
      <c r="D14" s="208" t="s">
        <v>443</v>
      </c>
      <c r="E14" s="208" t="s">
        <v>443</v>
      </c>
      <c r="F14" s="207">
        <v>2.5</v>
      </c>
      <c r="G14" s="207">
        <v>13.95</v>
      </c>
      <c r="H14" s="207">
        <v>7</v>
      </c>
      <c r="I14" s="208" t="s">
        <v>443</v>
      </c>
      <c r="J14" s="207">
        <v>2</v>
      </c>
      <c r="K14" s="207">
        <v>8.7</v>
      </c>
      <c r="L14" s="207">
        <v>4.74</v>
      </c>
      <c r="M14" s="208" t="s">
        <v>443</v>
      </c>
      <c r="N14" s="208" t="s">
        <v>443</v>
      </c>
      <c r="O14" s="208" t="s">
        <v>443</v>
      </c>
      <c r="P14" s="207">
        <v>8.5</v>
      </c>
      <c r="Q14" s="207">
        <v>4</v>
      </c>
      <c r="R14" s="207">
        <v>32</v>
      </c>
      <c r="S14" s="207">
        <v>2</v>
      </c>
      <c r="T14" s="208" t="s">
        <v>443</v>
      </c>
      <c r="U14" s="207">
        <v>2</v>
      </c>
      <c r="V14" s="207">
        <v>4.48</v>
      </c>
      <c r="W14" s="208" t="s">
        <v>443</v>
      </c>
      <c r="X14" s="208" t="s">
        <v>443</v>
      </c>
      <c r="Y14" s="208" t="s">
        <v>443</v>
      </c>
      <c r="Z14" s="208" t="s">
        <v>443</v>
      </c>
    </row>
    <row r="15" spans="1:26" s="135" customFormat="1" ht="24.75" customHeight="1">
      <c r="A15" s="508" t="s">
        <v>268</v>
      </c>
      <c r="B15" s="499">
        <v>18.57</v>
      </c>
      <c r="C15" s="210" t="s">
        <v>443</v>
      </c>
      <c r="D15" s="210" t="s">
        <v>443</v>
      </c>
      <c r="E15" s="210" t="s">
        <v>443</v>
      </c>
      <c r="F15" s="211">
        <v>6.5</v>
      </c>
      <c r="G15" s="211">
        <v>19.29</v>
      </c>
      <c r="H15" s="211">
        <v>4</v>
      </c>
      <c r="I15" s="211">
        <v>1</v>
      </c>
      <c r="J15" s="210" t="s">
        <v>443</v>
      </c>
      <c r="K15" s="211">
        <v>12.7</v>
      </c>
      <c r="L15" s="211">
        <v>10.18</v>
      </c>
      <c r="M15" s="210" t="s">
        <v>443</v>
      </c>
      <c r="N15" s="210" t="s">
        <v>443</v>
      </c>
      <c r="O15" s="210" t="s">
        <v>443</v>
      </c>
      <c r="P15" s="211">
        <v>22.5</v>
      </c>
      <c r="Q15" s="211">
        <v>2.7</v>
      </c>
      <c r="R15" s="211">
        <v>16</v>
      </c>
      <c r="S15" s="211">
        <v>4</v>
      </c>
      <c r="T15" s="210" t="s">
        <v>443</v>
      </c>
      <c r="U15" s="211">
        <v>1</v>
      </c>
      <c r="V15" s="211">
        <v>3.7</v>
      </c>
      <c r="W15" s="208" t="s">
        <v>443</v>
      </c>
      <c r="X15" s="208" t="s">
        <v>443</v>
      </c>
      <c r="Y15" s="208" t="s">
        <v>443</v>
      </c>
      <c r="Z15" s="208" t="s">
        <v>443</v>
      </c>
    </row>
    <row r="16" spans="1:26" s="64" customFormat="1" ht="24.75" customHeight="1">
      <c r="A16" s="509" t="s">
        <v>269</v>
      </c>
      <c r="B16" s="498">
        <v>16.61</v>
      </c>
      <c r="C16" s="208" t="s">
        <v>443</v>
      </c>
      <c r="D16" s="208" t="s">
        <v>443</v>
      </c>
      <c r="E16" s="208" t="s">
        <v>443</v>
      </c>
      <c r="F16" s="207">
        <v>5.5</v>
      </c>
      <c r="G16" s="207">
        <v>17.94</v>
      </c>
      <c r="H16" s="207">
        <v>3</v>
      </c>
      <c r="I16" s="208" t="s">
        <v>443</v>
      </c>
      <c r="J16" s="208" t="s">
        <v>443</v>
      </c>
      <c r="K16" s="207">
        <v>10.5</v>
      </c>
      <c r="L16" s="207">
        <v>12.79</v>
      </c>
      <c r="M16" s="208" t="s">
        <v>443</v>
      </c>
      <c r="N16" s="208" t="s">
        <v>443</v>
      </c>
      <c r="O16" s="208" t="s">
        <v>443</v>
      </c>
      <c r="P16" s="207">
        <v>22.5</v>
      </c>
      <c r="Q16" s="207">
        <v>5.35</v>
      </c>
      <c r="R16" s="208" t="s">
        <v>443</v>
      </c>
      <c r="S16" s="207">
        <v>28</v>
      </c>
      <c r="T16" s="207">
        <v>4</v>
      </c>
      <c r="U16" s="207">
        <v>1</v>
      </c>
      <c r="V16" s="207">
        <v>2.97</v>
      </c>
      <c r="W16" s="208" t="s">
        <v>443</v>
      </c>
      <c r="X16" s="208" t="s">
        <v>443</v>
      </c>
      <c r="Y16" s="208" t="s">
        <v>443</v>
      </c>
      <c r="Z16" s="208" t="s">
        <v>443</v>
      </c>
    </row>
    <row r="17" spans="1:26" s="64" customFormat="1" ht="24.75" customHeight="1">
      <c r="A17" s="512" t="s">
        <v>270</v>
      </c>
      <c r="B17" s="498">
        <v>22.98</v>
      </c>
      <c r="C17" s="208" t="s">
        <v>443</v>
      </c>
      <c r="D17" s="208" t="s">
        <v>443</v>
      </c>
      <c r="E17" s="208" t="s">
        <v>443</v>
      </c>
      <c r="F17" s="207">
        <v>9.2</v>
      </c>
      <c r="G17" s="207">
        <v>20.11</v>
      </c>
      <c r="H17" s="207">
        <v>6</v>
      </c>
      <c r="I17" s="208" t="s">
        <v>443</v>
      </c>
      <c r="J17" s="208" t="s">
        <v>443</v>
      </c>
      <c r="K17" s="207">
        <v>17.1</v>
      </c>
      <c r="L17" s="207">
        <v>9.87</v>
      </c>
      <c r="M17" s="207">
        <v>1</v>
      </c>
      <c r="N17" s="208" t="s">
        <v>443</v>
      </c>
      <c r="O17" s="208" t="s">
        <v>443</v>
      </c>
      <c r="P17" s="207">
        <v>17</v>
      </c>
      <c r="Q17" s="207">
        <v>8.5</v>
      </c>
      <c r="R17" s="207">
        <v>80</v>
      </c>
      <c r="S17" s="211">
        <v>6</v>
      </c>
      <c r="T17" s="210" t="s">
        <v>443</v>
      </c>
      <c r="U17" s="211">
        <v>16</v>
      </c>
      <c r="V17" s="211">
        <v>2.4</v>
      </c>
      <c r="W17" s="208" t="s">
        <v>443</v>
      </c>
      <c r="X17" s="208" t="s">
        <v>443</v>
      </c>
      <c r="Y17" s="208" t="s">
        <v>443</v>
      </c>
      <c r="Z17" s="207">
        <v>1</v>
      </c>
    </row>
    <row r="18" spans="1:26" s="135" customFormat="1" ht="24.75" customHeight="1">
      <c r="A18" s="508" t="s">
        <v>271</v>
      </c>
      <c r="B18" s="499">
        <f>SUM(B19:B21)</f>
        <v>25.54</v>
      </c>
      <c r="C18" s="211">
        <f>SUM(C19:C21)</f>
        <v>5</v>
      </c>
      <c r="D18" s="211">
        <f>SUM(D19:D21)</f>
        <v>1</v>
      </c>
      <c r="E18" s="210" t="s">
        <v>443</v>
      </c>
      <c r="F18" s="211">
        <f>SUM(F19:F21)</f>
        <v>23.630000000000003</v>
      </c>
      <c r="G18" s="211">
        <f>SUM(G19:G21)</f>
        <v>29.11</v>
      </c>
      <c r="H18" s="211">
        <f>SUM(H19:H21)</f>
        <v>2</v>
      </c>
      <c r="I18" s="211">
        <f>SUM(I19:I21)</f>
        <v>2</v>
      </c>
      <c r="J18" s="210" t="s">
        <v>443</v>
      </c>
      <c r="K18" s="211">
        <f>SUM(K19:K21)</f>
        <v>28.4</v>
      </c>
      <c r="L18" s="211">
        <f>SUM(L19:L21)</f>
        <v>14.84</v>
      </c>
      <c r="M18" s="212">
        <f>SUM(M19:M21)</f>
        <v>2</v>
      </c>
      <c r="N18" s="210" t="s">
        <v>443</v>
      </c>
      <c r="O18" s="210" t="s">
        <v>443</v>
      </c>
      <c r="P18" s="211">
        <f>SUM(P19:P21)</f>
        <v>35.5</v>
      </c>
      <c r="Q18" s="211">
        <f>SUM(Q19:Q21)</f>
        <v>18.17</v>
      </c>
      <c r="R18" s="212">
        <f aca="true" t="shared" si="0" ref="R18:Z18">SUM(R19:R21)</f>
        <v>61</v>
      </c>
      <c r="S18" s="211">
        <f t="shared" si="0"/>
        <v>4</v>
      </c>
      <c r="T18" s="210" t="s">
        <v>443</v>
      </c>
      <c r="U18" s="211">
        <f t="shared" si="0"/>
        <v>30.5</v>
      </c>
      <c r="V18" s="211">
        <f t="shared" si="0"/>
        <v>8.03</v>
      </c>
      <c r="W18" s="211">
        <f t="shared" si="0"/>
        <v>5</v>
      </c>
      <c r="X18" s="208" t="s">
        <v>443</v>
      </c>
      <c r="Y18" s="208" t="s">
        <v>443</v>
      </c>
      <c r="Z18" s="207">
        <f t="shared" si="0"/>
        <v>5</v>
      </c>
    </row>
    <row r="19" spans="1:26" s="135" customFormat="1" ht="31.5" customHeight="1">
      <c r="A19" s="510" t="s">
        <v>275</v>
      </c>
      <c r="B19" s="499">
        <v>7</v>
      </c>
      <c r="C19" s="211">
        <v>5</v>
      </c>
      <c r="D19" s="211">
        <v>1</v>
      </c>
      <c r="E19" s="210" t="s">
        <v>443</v>
      </c>
      <c r="F19" s="211">
        <v>6</v>
      </c>
      <c r="G19" s="212">
        <v>9</v>
      </c>
      <c r="H19" s="211">
        <v>1</v>
      </c>
      <c r="I19" s="211">
        <v>2</v>
      </c>
      <c r="J19" s="210" t="s">
        <v>443</v>
      </c>
      <c r="K19" s="212">
        <v>8</v>
      </c>
      <c r="L19" s="212">
        <v>3</v>
      </c>
      <c r="M19" s="210" t="s">
        <v>443</v>
      </c>
      <c r="N19" s="210" t="s">
        <v>443</v>
      </c>
      <c r="O19" s="210" t="s">
        <v>443</v>
      </c>
      <c r="P19" s="212">
        <v>14</v>
      </c>
      <c r="Q19" s="212">
        <v>12</v>
      </c>
      <c r="R19" s="212">
        <v>61</v>
      </c>
      <c r="S19" s="211">
        <v>4</v>
      </c>
      <c r="T19" s="210" t="s">
        <v>443</v>
      </c>
      <c r="U19" s="211">
        <v>24</v>
      </c>
      <c r="V19" s="211">
        <v>7</v>
      </c>
      <c r="W19" s="211">
        <v>5</v>
      </c>
      <c r="X19" s="208" t="s">
        <v>443</v>
      </c>
      <c r="Y19" s="208" t="s">
        <v>443</v>
      </c>
      <c r="Z19" s="207">
        <v>5</v>
      </c>
    </row>
    <row r="20" spans="1:26" s="135" customFormat="1" ht="31.5" customHeight="1">
      <c r="A20" s="510" t="s">
        <v>276</v>
      </c>
      <c r="B20" s="499">
        <v>18.54</v>
      </c>
      <c r="C20" s="210" t="s">
        <v>443</v>
      </c>
      <c r="D20" s="210" t="s">
        <v>443</v>
      </c>
      <c r="E20" s="210" t="s">
        <v>443</v>
      </c>
      <c r="F20" s="211">
        <v>15.63</v>
      </c>
      <c r="G20" s="211">
        <v>20.11</v>
      </c>
      <c r="H20" s="213">
        <v>1</v>
      </c>
      <c r="I20" s="210" t="s">
        <v>443</v>
      </c>
      <c r="J20" s="210" t="s">
        <v>443</v>
      </c>
      <c r="K20" s="211">
        <v>20.4</v>
      </c>
      <c r="L20" s="211">
        <v>11.84</v>
      </c>
      <c r="M20" s="212">
        <v>2</v>
      </c>
      <c r="N20" s="210" t="s">
        <v>443</v>
      </c>
      <c r="O20" s="210" t="s">
        <v>443</v>
      </c>
      <c r="P20" s="211">
        <v>21.5</v>
      </c>
      <c r="Q20" s="211">
        <v>6.17</v>
      </c>
      <c r="R20" s="210" t="s">
        <v>443</v>
      </c>
      <c r="S20" s="214" t="s">
        <v>443</v>
      </c>
      <c r="T20" s="210" t="s">
        <v>443</v>
      </c>
      <c r="U20" s="211">
        <v>6.5</v>
      </c>
      <c r="V20" s="211">
        <v>1.03</v>
      </c>
      <c r="W20" s="208" t="s">
        <v>443</v>
      </c>
      <c r="X20" s="208" t="s">
        <v>443</v>
      </c>
      <c r="Y20" s="208" t="s">
        <v>443</v>
      </c>
      <c r="Z20" s="208" t="s">
        <v>443</v>
      </c>
    </row>
    <row r="21" spans="1:26" s="135" customFormat="1" ht="31.5" customHeight="1">
      <c r="A21" s="510" t="s">
        <v>277</v>
      </c>
      <c r="B21" s="500" t="s">
        <v>443</v>
      </c>
      <c r="C21" s="210" t="s">
        <v>443</v>
      </c>
      <c r="D21" s="210" t="s">
        <v>443</v>
      </c>
      <c r="E21" s="210" t="s">
        <v>443</v>
      </c>
      <c r="F21" s="211">
        <f>SUM(F22:F24)</f>
        <v>2</v>
      </c>
      <c r="G21" s="210" t="s">
        <v>443</v>
      </c>
      <c r="H21" s="210" t="s">
        <v>443</v>
      </c>
      <c r="I21" s="210" t="s">
        <v>443</v>
      </c>
      <c r="J21" s="210" t="s">
        <v>443</v>
      </c>
      <c r="K21" s="210" t="s">
        <v>443</v>
      </c>
      <c r="L21" s="210" t="s">
        <v>443</v>
      </c>
      <c r="M21" s="210" t="s">
        <v>443</v>
      </c>
      <c r="N21" s="210" t="s">
        <v>443</v>
      </c>
      <c r="O21" s="210" t="s">
        <v>443</v>
      </c>
      <c r="P21" s="210" t="s">
        <v>443</v>
      </c>
      <c r="Q21" s="210" t="s">
        <v>443</v>
      </c>
      <c r="R21" s="210" t="s">
        <v>443</v>
      </c>
      <c r="S21" s="214" t="s">
        <v>443</v>
      </c>
      <c r="T21" s="210" t="s">
        <v>443</v>
      </c>
      <c r="U21" s="210" t="s">
        <v>443</v>
      </c>
      <c r="V21" s="210" t="s">
        <v>443</v>
      </c>
      <c r="W21" s="208" t="s">
        <v>443</v>
      </c>
      <c r="X21" s="208" t="s">
        <v>443</v>
      </c>
      <c r="Y21" s="208" t="s">
        <v>443</v>
      </c>
      <c r="Z21" s="208" t="s">
        <v>443</v>
      </c>
    </row>
    <row r="22" spans="1:26" s="135" customFormat="1" ht="31.5" customHeight="1">
      <c r="A22" s="510" t="s">
        <v>278</v>
      </c>
      <c r="B22" s="500" t="s">
        <v>443</v>
      </c>
      <c r="C22" s="210" t="s">
        <v>443</v>
      </c>
      <c r="D22" s="210" t="s">
        <v>443</v>
      </c>
      <c r="E22" s="210" t="s">
        <v>443</v>
      </c>
      <c r="F22" s="210" t="s">
        <v>443</v>
      </c>
      <c r="G22" s="210" t="s">
        <v>443</v>
      </c>
      <c r="H22" s="210" t="s">
        <v>443</v>
      </c>
      <c r="I22" s="210" t="s">
        <v>443</v>
      </c>
      <c r="J22" s="210" t="s">
        <v>443</v>
      </c>
      <c r="K22" s="210" t="s">
        <v>443</v>
      </c>
      <c r="L22" s="210" t="s">
        <v>443</v>
      </c>
      <c r="M22" s="210" t="s">
        <v>443</v>
      </c>
      <c r="N22" s="210" t="s">
        <v>443</v>
      </c>
      <c r="O22" s="210" t="s">
        <v>443</v>
      </c>
      <c r="P22" s="210" t="s">
        <v>443</v>
      </c>
      <c r="Q22" s="210" t="s">
        <v>443</v>
      </c>
      <c r="R22" s="210" t="s">
        <v>443</v>
      </c>
      <c r="S22" s="214" t="s">
        <v>443</v>
      </c>
      <c r="T22" s="210" t="s">
        <v>443</v>
      </c>
      <c r="U22" s="210" t="s">
        <v>443</v>
      </c>
      <c r="V22" s="210" t="s">
        <v>443</v>
      </c>
      <c r="W22" s="208" t="s">
        <v>443</v>
      </c>
      <c r="X22" s="208" t="s">
        <v>443</v>
      </c>
      <c r="Y22" s="208" t="s">
        <v>443</v>
      </c>
      <c r="Z22" s="208" t="s">
        <v>443</v>
      </c>
    </row>
    <row r="23" spans="1:26" s="135" customFormat="1" ht="31.5" customHeight="1">
      <c r="A23" s="510" t="s">
        <v>279</v>
      </c>
      <c r="B23" s="500" t="s">
        <v>443</v>
      </c>
      <c r="C23" s="210" t="s">
        <v>443</v>
      </c>
      <c r="D23" s="210" t="s">
        <v>443</v>
      </c>
      <c r="E23" s="210" t="s">
        <v>443</v>
      </c>
      <c r="F23" s="210" t="s">
        <v>443</v>
      </c>
      <c r="G23" s="210" t="s">
        <v>443</v>
      </c>
      <c r="H23" s="210" t="s">
        <v>443</v>
      </c>
      <c r="I23" s="210" t="s">
        <v>443</v>
      </c>
      <c r="J23" s="210" t="s">
        <v>443</v>
      </c>
      <c r="K23" s="210" t="s">
        <v>443</v>
      </c>
      <c r="L23" s="210" t="s">
        <v>443</v>
      </c>
      <c r="M23" s="210" t="s">
        <v>443</v>
      </c>
      <c r="N23" s="210" t="s">
        <v>443</v>
      </c>
      <c r="O23" s="210" t="s">
        <v>443</v>
      </c>
      <c r="P23" s="210" t="s">
        <v>443</v>
      </c>
      <c r="Q23" s="210" t="s">
        <v>443</v>
      </c>
      <c r="R23" s="210" t="s">
        <v>443</v>
      </c>
      <c r="S23" s="214" t="s">
        <v>443</v>
      </c>
      <c r="T23" s="210" t="s">
        <v>443</v>
      </c>
      <c r="U23" s="210" t="s">
        <v>443</v>
      </c>
      <c r="V23" s="210" t="s">
        <v>443</v>
      </c>
      <c r="W23" s="208" t="s">
        <v>443</v>
      </c>
      <c r="X23" s="208" t="s">
        <v>443</v>
      </c>
      <c r="Y23" s="208" t="s">
        <v>443</v>
      </c>
      <c r="Z23" s="208" t="s">
        <v>443</v>
      </c>
    </row>
    <row r="24" spans="1:26" s="135" customFormat="1" ht="45" customHeight="1" thickBot="1">
      <c r="A24" s="511" t="s">
        <v>280</v>
      </c>
      <c r="B24" s="501" t="s">
        <v>443</v>
      </c>
      <c r="C24" s="215" t="s">
        <v>443</v>
      </c>
      <c r="D24" s="215" t="s">
        <v>443</v>
      </c>
      <c r="E24" s="215" t="s">
        <v>443</v>
      </c>
      <c r="F24" s="216">
        <v>2</v>
      </c>
      <c r="G24" s="215" t="s">
        <v>443</v>
      </c>
      <c r="H24" s="215" t="s">
        <v>443</v>
      </c>
      <c r="I24" s="215" t="s">
        <v>443</v>
      </c>
      <c r="J24" s="215" t="s">
        <v>443</v>
      </c>
      <c r="K24" s="215" t="s">
        <v>443</v>
      </c>
      <c r="L24" s="215" t="s">
        <v>443</v>
      </c>
      <c r="M24" s="215" t="s">
        <v>443</v>
      </c>
      <c r="N24" s="215" t="s">
        <v>443</v>
      </c>
      <c r="O24" s="215" t="s">
        <v>443</v>
      </c>
      <c r="P24" s="215" t="s">
        <v>443</v>
      </c>
      <c r="Q24" s="215" t="s">
        <v>443</v>
      </c>
      <c r="R24" s="215" t="s">
        <v>443</v>
      </c>
      <c r="S24" s="215" t="s">
        <v>443</v>
      </c>
      <c r="T24" s="215" t="s">
        <v>443</v>
      </c>
      <c r="U24" s="215" t="s">
        <v>443</v>
      </c>
      <c r="V24" s="215" t="s">
        <v>443</v>
      </c>
      <c r="W24" s="217" t="s">
        <v>443</v>
      </c>
      <c r="X24" s="217" t="s">
        <v>443</v>
      </c>
      <c r="Y24" s="217" t="s">
        <v>443</v>
      </c>
      <c r="Z24" s="217" t="s">
        <v>443</v>
      </c>
    </row>
    <row r="25" spans="1:21" s="64" customFormat="1" ht="13.5" customHeight="1">
      <c r="A25" s="513"/>
      <c r="B25" s="152"/>
      <c r="C25" s="152"/>
      <c r="D25" s="152"/>
      <c r="E25" s="152"/>
      <c r="F25" s="152"/>
      <c r="G25" s="152"/>
      <c r="H25" s="152"/>
      <c r="I25" s="152"/>
      <c r="J25" s="152"/>
      <c r="K25" s="152"/>
      <c r="L25" s="153"/>
      <c r="M25" s="152"/>
      <c r="N25" s="152"/>
      <c r="O25" s="152"/>
      <c r="P25" s="152"/>
      <c r="Q25" s="152"/>
      <c r="R25" s="152"/>
      <c r="S25" s="152"/>
      <c r="T25" s="152"/>
      <c r="U25" s="152"/>
    </row>
    <row r="26" spans="1:12" s="64" customFormat="1" ht="13.5" customHeight="1">
      <c r="A26" s="514"/>
      <c r="L26" s="105"/>
    </row>
  </sheetData>
  <sheetProtection/>
  <mergeCells count="12">
    <mergeCell ref="A2:K2"/>
    <mergeCell ref="Q4:U4"/>
    <mergeCell ref="B4:F4"/>
    <mergeCell ref="G4:K4"/>
    <mergeCell ref="L4:P4"/>
    <mergeCell ref="L2:Z2"/>
    <mergeCell ref="B5:F5"/>
    <mergeCell ref="G5:K5"/>
    <mergeCell ref="L5:P5"/>
    <mergeCell ref="V4:Z4"/>
    <mergeCell ref="V5:Z5"/>
    <mergeCell ref="Q5:U5"/>
  </mergeCells>
  <printOptions horizontalCentered="1"/>
  <pageMargins left="1.1023622047244095" right="1.1023622047244095" top="1.5748031496062993" bottom="1.5748031496062993" header="0.5118110236220472" footer="0.9055118110236221"/>
  <pageSetup firstPageNumber="35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K31"/>
  <sheetViews>
    <sheetView showGridLines="0" zoomScale="120" zoomScaleNormal="120" zoomScalePageLayoutView="0" workbookViewId="0" topLeftCell="A1">
      <selection activeCell="D15" sqref="D15"/>
    </sheetView>
  </sheetViews>
  <sheetFormatPr defaultColWidth="9.00390625" defaultRowHeight="16.5"/>
  <cols>
    <col min="1" max="1" width="10.625" style="344" customWidth="1"/>
    <col min="2" max="2" width="10.125" style="344" customWidth="1"/>
    <col min="3" max="3" width="20.125" style="344" customWidth="1"/>
    <col min="4" max="4" width="17.625" style="344" customWidth="1"/>
    <col min="5" max="5" width="16.625" style="344" customWidth="1"/>
    <col min="6" max="16384" width="9.00390625" style="344" customWidth="1"/>
  </cols>
  <sheetData>
    <row r="1" spans="1:5" s="73" customFormat="1" ht="18" customHeight="1">
      <c r="A1" s="332"/>
      <c r="B1" s="345"/>
      <c r="C1" s="345"/>
      <c r="D1" s="345"/>
      <c r="E1" s="272" t="s">
        <v>339</v>
      </c>
    </row>
    <row r="2" spans="1:5" ht="36" customHeight="1">
      <c r="A2" s="551" t="s">
        <v>612</v>
      </c>
      <c r="B2" s="552"/>
      <c r="C2" s="552"/>
      <c r="D2" s="552"/>
      <c r="E2" s="552"/>
    </row>
    <row r="3" spans="1:5" s="73" customFormat="1" ht="15" customHeight="1" thickBot="1">
      <c r="A3" s="291"/>
      <c r="B3" s="291"/>
      <c r="C3" s="291"/>
      <c r="D3" s="291"/>
      <c r="E3" s="291"/>
    </row>
    <row r="4" spans="1:5" s="293" customFormat="1" ht="30" customHeight="1">
      <c r="A4" s="333" t="s">
        <v>608</v>
      </c>
      <c r="B4" s="292"/>
      <c r="C4" s="334" t="s">
        <v>573</v>
      </c>
      <c r="D4" s="335" t="s">
        <v>572</v>
      </c>
      <c r="E4" s="336" t="s">
        <v>571</v>
      </c>
    </row>
    <row r="5" spans="1:5" s="293" customFormat="1" ht="36" customHeight="1" thickBot="1">
      <c r="A5" s="553" t="s">
        <v>473</v>
      </c>
      <c r="B5" s="554"/>
      <c r="C5" s="294" t="s">
        <v>589</v>
      </c>
      <c r="D5" s="295" t="s">
        <v>590</v>
      </c>
      <c r="E5" s="296" t="s">
        <v>591</v>
      </c>
    </row>
    <row r="6" spans="1:5" s="293" customFormat="1" ht="21" customHeight="1">
      <c r="A6" s="349" t="s">
        <v>574</v>
      </c>
      <c r="B6" s="346" t="s">
        <v>474</v>
      </c>
      <c r="C6" s="386">
        <f>252+191</f>
        <v>443</v>
      </c>
      <c r="D6" s="387">
        <v>264</v>
      </c>
      <c r="E6" s="388">
        <v>39322</v>
      </c>
    </row>
    <row r="7" spans="1:5" s="293" customFormat="1" ht="21" customHeight="1">
      <c r="A7" s="349" t="s">
        <v>575</v>
      </c>
      <c r="B7" s="346" t="s">
        <v>592</v>
      </c>
      <c r="C7" s="386">
        <v>435</v>
      </c>
      <c r="D7" s="386">
        <v>272</v>
      </c>
      <c r="E7" s="386">
        <v>43039</v>
      </c>
    </row>
    <row r="8" spans="1:5" s="293" customFormat="1" ht="21" customHeight="1">
      <c r="A8" s="349" t="s">
        <v>576</v>
      </c>
      <c r="B8" s="346" t="s">
        <v>593</v>
      </c>
      <c r="C8" s="386">
        <f>251+151</f>
        <v>402</v>
      </c>
      <c r="D8" s="386">
        <f>241</f>
        <v>241</v>
      </c>
      <c r="E8" s="386">
        <f>20236+18665</f>
        <v>38901</v>
      </c>
    </row>
    <row r="9" spans="1:5" s="293" customFormat="1" ht="21" customHeight="1">
      <c r="A9" s="349" t="s">
        <v>577</v>
      </c>
      <c r="B9" s="346" t="s">
        <v>594</v>
      </c>
      <c r="C9" s="386">
        <f>252+145</f>
        <v>397</v>
      </c>
      <c r="D9" s="386">
        <v>224</v>
      </c>
      <c r="E9" s="386">
        <f>20537+15764</f>
        <v>36301</v>
      </c>
    </row>
    <row r="10" spans="1:5" s="293" customFormat="1" ht="21" customHeight="1">
      <c r="A10" s="349" t="s">
        <v>578</v>
      </c>
      <c r="B10" s="346" t="s">
        <v>475</v>
      </c>
      <c r="C10" s="386">
        <f>254+146</f>
        <v>400</v>
      </c>
      <c r="D10" s="386">
        <v>229</v>
      </c>
      <c r="E10" s="386">
        <f>20084+16981</f>
        <v>37065</v>
      </c>
    </row>
    <row r="11" spans="1:5" s="293" customFormat="1" ht="21" customHeight="1">
      <c r="A11" s="349" t="s">
        <v>579</v>
      </c>
      <c r="B11" s="346" t="s">
        <v>476</v>
      </c>
      <c r="C11" s="386">
        <f>255+146</f>
        <v>401</v>
      </c>
      <c r="D11" s="386">
        <v>229</v>
      </c>
      <c r="E11" s="386">
        <f>20121+16981</f>
        <v>37102</v>
      </c>
    </row>
    <row r="12" spans="1:5" s="293" customFormat="1" ht="21" customHeight="1">
      <c r="A12" s="349" t="s">
        <v>580</v>
      </c>
      <c r="B12" s="346" t="s">
        <v>477</v>
      </c>
      <c r="C12" s="386">
        <f>261+146</f>
        <v>407</v>
      </c>
      <c r="D12" s="386">
        <v>230</v>
      </c>
      <c r="E12" s="386">
        <f>21644+17691</f>
        <v>39335</v>
      </c>
    </row>
    <row r="13" spans="1:5" s="293" customFormat="1" ht="21" customHeight="1">
      <c r="A13" s="349" t="s">
        <v>581</v>
      </c>
      <c r="B13" s="346" t="s">
        <v>595</v>
      </c>
      <c r="C13" s="386">
        <f>267+175</f>
        <v>442</v>
      </c>
      <c r="D13" s="386">
        <v>187</v>
      </c>
      <c r="E13" s="386">
        <f>21601+15124</f>
        <v>36725</v>
      </c>
    </row>
    <row r="14" spans="1:5" s="293" customFormat="1" ht="21" customHeight="1">
      <c r="A14" s="349" t="s">
        <v>582</v>
      </c>
      <c r="B14" s="346" t="s">
        <v>596</v>
      </c>
      <c r="C14" s="386">
        <f>270+180</f>
        <v>450</v>
      </c>
      <c r="D14" s="386">
        <v>207</v>
      </c>
      <c r="E14" s="386">
        <f>23439+15633</f>
        <v>39072</v>
      </c>
    </row>
    <row r="15" spans="1:5" s="293" customFormat="1" ht="21" customHeight="1">
      <c r="A15" s="349" t="s">
        <v>583</v>
      </c>
      <c r="B15" s="346" t="s">
        <v>478</v>
      </c>
      <c r="C15" s="386">
        <f>C16+C22</f>
        <v>455</v>
      </c>
      <c r="D15" s="386">
        <f>D16+D22</f>
        <v>248</v>
      </c>
      <c r="E15" s="386">
        <f>E16+E22</f>
        <v>39160</v>
      </c>
    </row>
    <row r="16" spans="1:5" s="293" customFormat="1" ht="21" customHeight="1">
      <c r="A16" s="337" t="s">
        <v>609</v>
      </c>
      <c r="B16" s="346"/>
      <c r="C16" s="386">
        <f>SUM(C17:C21)</f>
        <v>274</v>
      </c>
      <c r="D16" s="389">
        <v>0</v>
      </c>
      <c r="E16" s="386">
        <f>SUM(E17:E21)</f>
        <v>23439</v>
      </c>
    </row>
    <row r="17" spans="1:5" s="293" customFormat="1" ht="21" customHeight="1">
      <c r="A17" s="338" t="s">
        <v>597</v>
      </c>
      <c r="B17" s="347" t="s">
        <v>598</v>
      </c>
      <c r="C17" s="386">
        <v>175</v>
      </c>
      <c r="D17" s="389">
        <v>0</v>
      </c>
      <c r="E17" s="386">
        <v>14148</v>
      </c>
    </row>
    <row r="18" spans="1:5" s="293" customFormat="1" ht="21" customHeight="1">
      <c r="A18" s="338" t="s">
        <v>599</v>
      </c>
      <c r="B18" s="347" t="s">
        <v>479</v>
      </c>
      <c r="C18" s="386">
        <v>78</v>
      </c>
      <c r="D18" s="389">
        <v>0</v>
      </c>
      <c r="E18" s="386">
        <v>7898</v>
      </c>
    </row>
    <row r="19" spans="1:5" s="293" customFormat="1" ht="21" customHeight="1">
      <c r="A19" s="338" t="s">
        <v>600</v>
      </c>
      <c r="B19" s="347" t="s">
        <v>601</v>
      </c>
      <c r="C19" s="386">
        <v>20</v>
      </c>
      <c r="D19" s="389">
        <v>0</v>
      </c>
      <c r="E19" s="386">
        <v>1333</v>
      </c>
    </row>
    <row r="20" spans="1:5" s="293" customFormat="1" ht="21" customHeight="1">
      <c r="A20" s="338" t="s">
        <v>602</v>
      </c>
      <c r="B20" s="347" t="s">
        <v>603</v>
      </c>
      <c r="C20" s="386">
        <v>1</v>
      </c>
      <c r="D20" s="389">
        <v>0</v>
      </c>
      <c r="E20" s="386">
        <v>60</v>
      </c>
    </row>
    <row r="21" spans="1:5" s="293" customFormat="1" ht="21" customHeight="1">
      <c r="A21" s="338" t="s">
        <v>604</v>
      </c>
      <c r="B21" s="347" t="s">
        <v>605</v>
      </c>
      <c r="C21" s="389">
        <v>0</v>
      </c>
      <c r="D21" s="389">
        <v>0</v>
      </c>
      <c r="E21" s="389">
        <v>0</v>
      </c>
    </row>
    <row r="22" spans="1:5" s="293" customFormat="1" ht="21" customHeight="1">
      <c r="A22" s="337" t="s">
        <v>610</v>
      </c>
      <c r="B22" s="347"/>
      <c r="C22" s="386">
        <f>SUM(C23:C26)</f>
        <v>181</v>
      </c>
      <c r="D22" s="386">
        <f>SUM(D23:D26)</f>
        <v>248</v>
      </c>
      <c r="E22" s="386">
        <f>SUM(E23:E26)</f>
        <v>15721</v>
      </c>
    </row>
    <row r="23" spans="1:5" s="293" customFormat="1" ht="21" customHeight="1">
      <c r="A23" s="338" t="s">
        <v>613</v>
      </c>
      <c r="B23" s="347" t="s">
        <v>606</v>
      </c>
      <c r="C23" s="386">
        <v>38</v>
      </c>
      <c r="D23" s="386">
        <v>50</v>
      </c>
      <c r="E23" s="386">
        <v>5494</v>
      </c>
    </row>
    <row r="24" spans="1:5" s="293" customFormat="1" ht="21" customHeight="1">
      <c r="A24" s="338" t="s">
        <v>614</v>
      </c>
      <c r="B24" s="347" t="s">
        <v>607</v>
      </c>
      <c r="C24" s="386">
        <v>142</v>
      </c>
      <c r="D24" s="386">
        <v>196</v>
      </c>
      <c r="E24" s="386">
        <v>9527</v>
      </c>
    </row>
    <row r="25" spans="1:5" s="293" customFormat="1" ht="21" customHeight="1">
      <c r="A25" s="338" t="s">
        <v>615</v>
      </c>
      <c r="B25" s="347" t="s">
        <v>480</v>
      </c>
      <c r="C25" s="386">
        <v>1</v>
      </c>
      <c r="D25" s="386">
        <v>2</v>
      </c>
      <c r="E25" s="386">
        <v>700</v>
      </c>
    </row>
    <row r="26" spans="1:5" s="293" customFormat="1" ht="21" customHeight="1" thickBot="1">
      <c r="A26" s="339" t="s">
        <v>616</v>
      </c>
      <c r="B26" s="348" t="s">
        <v>605</v>
      </c>
      <c r="C26" s="390">
        <v>0</v>
      </c>
      <c r="D26" s="390">
        <v>0</v>
      </c>
      <c r="E26" s="390">
        <v>0</v>
      </c>
    </row>
    <row r="27" spans="1:11" s="340" customFormat="1" ht="13.5" customHeight="1">
      <c r="A27" s="329" t="s">
        <v>568</v>
      </c>
      <c r="B27" s="330"/>
      <c r="C27" s="330"/>
      <c r="D27" s="330"/>
      <c r="E27" s="330"/>
      <c r="F27" s="330"/>
      <c r="G27" s="330"/>
      <c r="H27" s="330"/>
      <c r="I27" s="330"/>
      <c r="J27" s="330"/>
      <c r="K27" s="330"/>
    </row>
    <row r="28" spans="1:11" s="340" customFormat="1" ht="13.5" customHeight="1">
      <c r="A28" s="331" t="s">
        <v>567</v>
      </c>
      <c r="B28" s="331"/>
      <c r="C28" s="331"/>
      <c r="D28" s="331"/>
      <c r="E28" s="331"/>
      <c r="F28" s="331"/>
      <c r="G28" s="331"/>
      <c r="H28" s="331"/>
      <c r="I28" s="331"/>
      <c r="J28" s="331"/>
      <c r="K28" s="331"/>
    </row>
    <row r="29" spans="1:5" s="340" customFormat="1" ht="13.5" customHeight="1">
      <c r="A29" s="341" t="s">
        <v>569</v>
      </c>
      <c r="B29" s="342"/>
      <c r="C29" s="342"/>
      <c r="D29" s="342"/>
      <c r="E29" s="342"/>
    </row>
    <row r="30" spans="1:5" s="340" customFormat="1" ht="13.5" customHeight="1">
      <c r="A30" s="343" t="s">
        <v>611</v>
      </c>
      <c r="B30" s="342"/>
      <c r="C30" s="342"/>
      <c r="D30" s="342"/>
      <c r="E30" s="342"/>
    </row>
    <row r="31" s="342" customFormat="1" ht="13.5" customHeight="1">
      <c r="A31" s="343" t="s">
        <v>570</v>
      </c>
    </row>
  </sheetData>
  <sheetProtection/>
  <mergeCells count="2">
    <mergeCell ref="A2:E2"/>
    <mergeCell ref="A5:B5"/>
  </mergeCells>
  <printOptions horizontalCentered="1"/>
  <pageMargins left="1.1811023622047245" right="1.1811023622047245" top="1.5748031496062993" bottom="1.5748031496062993" header="0.5118110236220472" footer="0.9055118110236221"/>
  <pageSetup firstPageNumber="325"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Q24"/>
  <sheetViews>
    <sheetView showGridLines="0" zoomScale="120" zoomScaleNormal="120" zoomScalePageLayoutView="0" workbookViewId="0" topLeftCell="A1">
      <selection activeCell="A2" sqref="A2:I2"/>
    </sheetView>
  </sheetViews>
  <sheetFormatPr defaultColWidth="9.00390625" defaultRowHeight="16.5"/>
  <cols>
    <col min="1" max="1" width="9.75390625" style="297" customWidth="1"/>
    <col min="2" max="2" width="9.625" style="297" customWidth="1"/>
    <col min="3" max="4" width="7.625" style="297" customWidth="1"/>
    <col min="5" max="7" width="8.125" style="297" customWidth="1"/>
    <col min="8" max="9" width="7.625" style="297" customWidth="1"/>
    <col min="10" max="10" width="10.625" style="297" customWidth="1"/>
    <col min="11" max="11" width="7.125" style="297" customWidth="1"/>
    <col min="12" max="12" width="9.625" style="297" customWidth="1"/>
    <col min="13" max="13" width="10.125" style="297" customWidth="1"/>
    <col min="14" max="15" width="9.625" style="297" customWidth="1"/>
    <col min="16" max="16" width="10.125" style="297" customWidth="1"/>
    <col min="17" max="17" width="7.625" style="297" customWidth="1"/>
    <col min="18" max="16384" width="9.00390625" style="297" customWidth="1"/>
  </cols>
  <sheetData>
    <row r="1" spans="1:17" s="299" customFormat="1" ht="18" customHeight="1">
      <c r="A1" s="319" t="s">
        <v>502</v>
      </c>
      <c r="C1" s="366"/>
      <c r="D1" s="366"/>
      <c r="E1" s="366"/>
      <c r="F1" s="366"/>
      <c r="G1" s="366"/>
      <c r="H1" s="366"/>
      <c r="I1" s="366"/>
      <c r="J1" s="366"/>
      <c r="K1" s="367"/>
      <c r="L1" s="367"/>
      <c r="M1" s="367"/>
      <c r="N1" s="366"/>
      <c r="O1" s="366"/>
      <c r="P1" s="366"/>
      <c r="Q1" s="368" t="s">
        <v>627</v>
      </c>
    </row>
    <row r="2" spans="1:17" s="298" customFormat="1" ht="24.75" customHeight="1">
      <c r="A2" s="544" t="s">
        <v>647</v>
      </c>
      <c r="B2" s="544"/>
      <c r="C2" s="544"/>
      <c r="D2" s="544"/>
      <c r="E2" s="544"/>
      <c r="F2" s="544"/>
      <c r="G2" s="544"/>
      <c r="H2" s="544"/>
      <c r="I2" s="544"/>
      <c r="J2" s="555" t="s">
        <v>648</v>
      </c>
      <c r="K2" s="555"/>
      <c r="L2" s="555"/>
      <c r="M2" s="555"/>
      <c r="N2" s="555"/>
      <c r="O2" s="555"/>
      <c r="P2" s="555"/>
      <c r="Q2" s="555"/>
    </row>
    <row r="3" spans="2:17" s="299" customFormat="1" ht="15" customHeight="1" thickBot="1">
      <c r="B3" s="369"/>
      <c r="C3" s="369"/>
      <c r="D3" s="369"/>
      <c r="E3" s="369"/>
      <c r="F3" s="369"/>
      <c r="G3" s="369"/>
      <c r="I3" s="350" t="s">
        <v>628</v>
      </c>
      <c r="J3" s="369"/>
      <c r="K3" s="370"/>
      <c r="L3" s="370"/>
      <c r="M3" s="370"/>
      <c r="N3" s="369"/>
      <c r="O3" s="369"/>
      <c r="P3" s="369"/>
      <c r="Q3" s="371" t="s">
        <v>629</v>
      </c>
    </row>
    <row r="4" spans="1:17" s="299" customFormat="1" ht="21.75" customHeight="1">
      <c r="A4" s="543" t="s">
        <v>630</v>
      </c>
      <c r="B4" s="535"/>
      <c r="C4" s="538" t="s">
        <v>631</v>
      </c>
      <c r="D4" s="539"/>
      <c r="E4" s="378"/>
      <c r="F4" s="379"/>
      <c r="G4" s="379"/>
      <c r="H4" s="545" t="s">
        <v>632</v>
      </c>
      <c r="I4" s="545"/>
      <c r="J4" s="379"/>
      <c r="K4" s="380"/>
      <c r="L4" s="534" t="s">
        <v>633</v>
      </c>
      <c r="M4" s="515"/>
      <c r="N4" s="515"/>
      <c r="O4" s="515"/>
      <c r="P4" s="515"/>
      <c r="Q4" s="515"/>
    </row>
    <row r="5" spans="1:17" s="299" customFormat="1" ht="21.75" customHeight="1">
      <c r="A5" s="536"/>
      <c r="B5" s="537"/>
      <c r="C5" s="604" t="s">
        <v>634</v>
      </c>
      <c r="D5" s="605"/>
      <c r="E5" s="381"/>
      <c r="F5" s="382"/>
      <c r="G5" s="382"/>
      <c r="H5" s="546" t="s">
        <v>635</v>
      </c>
      <c r="I5" s="546"/>
      <c r="J5" s="382"/>
      <c r="K5" s="383"/>
      <c r="L5" s="606" t="s">
        <v>636</v>
      </c>
      <c r="M5" s="607"/>
      <c r="N5" s="607"/>
      <c r="O5" s="607"/>
      <c r="P5" s="607"/>
      <c r="Q5" s="607"/>
    </row>
    <row r="6" spans="1:17" s="299" customFormat="1" ht="31.5" customHeight="1">
      <c r="A6" s="547" t="s">
        <v>473</v>
      </c>
      <c r="B6" s="540"/>
      <c r="C6" s="354" t="s">
        <v>637</v>
      </c>
      <c r="D6" s="354" t="s">
        <v>638</v>
      </c>
      <c r="E6" s="354" t="s">
        <v>621</v>
      </c>
      <c r="F6" s="355" t="s">
        <v>618</v>
      </c>
      <c r="G6" s="354" t="s">
        <v>623</v>
      </c>
      <c r="H6" s="354" t="s">
        <v>624</v>
      </c>
      <c r="I6" s="356" t="s">
        <v>625</v>
      </c>
      <c r="J6" s="357" t="s">
        <v>652</v>
      </c>
      <c r="K6" s="354" t="s">
        <v>626</v>
      </c>
      <c r="L6" s="354" t="s">
        <v>619</v>
      </c>
      <c r="M6" s="355" t="s">
        <v>651</v>
      </c>
      <c r="N6" s="355" t="s">
        <v>649</v>
      </c>
      <c r="O6" s="355" t="s">
        <v>639</v>
      </c>
      <c r="P6" s="355" t="s">
        <v>650</v>
      </c>
      <c r="Q6" s="358" t="s">
        <v>626</v>
      </c>
    </row>
    <row r="7" spans="1:17" s="299" customFormat="1" ht="45.75" customHeight="1" thickBot="1">
      <c r="A7" s="541"/>
      <c r="B7" s="542"/>
      <c r="C7" s="300" t="s">
        <v>481</v>
      </c>
      <c r="D7" s="300" t="s">
        <v>482</v>
      </c>
      <c r="E7" s="300" t="s">
        <v>622</v>
      </c>
      <c r="F7" s="300" t="s">
        <v>483</v>
      </c>
      <c r="G7" s="300" t="s">
        <v>484</v>
      </c>
      <c r="H7" s="300" t="s">
        <v>485</v>
      </c>
      <c r="I7" s="301" t="s">
        <v>486</v>
      </c>
      <c r="J7" s="301" t="s">
        <v>487</v>
      </c>
      <c r="K7" s="300" t="s">
        <v>434</v>
      </c>
      <c r="L7" s="300" t="s">
        <v>488</v>
      </c>
      <c r="M7" s="300" t="s">
        <v>489</v>
      </c>
      <c r="N7" s="300" t="s">
        <v>490</v>
      </c>
      <c r="O7" s="300" t="s">
        <v>491</v>
      </c>
      <c r="P7" s="300" t="s">
        <v>620</v>
      </c>
      <c r="Q7" s="302" t="s">
        <v>434</v>
      </c>
    </row>
    <row r="8" spans="1:17" s="299" customFormat="1" ht="27.75" customHeight="1">
      <c r="A8" s="352" t="s">
        <v>574</v>
      </c>
      <c r="B8" s="372" t="s">
        <v>474</v>
      </c>
      <c r="C8" s="303">
        <v>2</v>
      </c>
      <c r="D8" s="304">
        <v>2</v>
      </c>
      <c r="E8" s="361">
        <v>0</v>
      </c>
      <c r="F8" s="361">
        <v>0</v>
      </c>
      <c r="G8" s="361">
        <v>0</v>
      </c>
      <c r="H8" s="304">
        <v>1</v>
      </c>
      <c r="I8" s="361" t="s">
        <v>492</v>
      </c>
      <c r="J8" s="304">
        <v>23</v>
      </c>
      <c r="K8" s="304">
        <v>8</v>
      </c>
      <c r="L8" s="361" t="s">
        <v>492</v>
      </c>
      <c r="M8" s="304">
        <v>2</v>
      </c>
      <c r="N8" s="361" t="s">
        <v>492</v>
      </c>
      <c r="O8" s="304">
        <v>1</v>
      </c>
      <c r="P8" s="360" t="s">
        <v>492</v>
      </c>
      <c r="Q8" s="361">
        <v>0</v>
      </c>
    </row>
    <row r="9" spans="1:17" s="299" customFormat="1" ht="27.75" customHeight="1">
      <c r="A9" s="352" t="s">
        <v>575</v>
      </c>
      <c r="B9" s="372" t="s">
        <v>493</v>
      </c>
      <c r="C9" s="303">
        <v>1</v>
      </c>
      <c r="D9" s="361">
        <v>0</v>
      </c>
      <c r="E9" s="361">
        <v>0</v>
      </c>
      <c r="F9" s="361">
        <v>0</v>
      </c>
      <c r="G9" s="361">
        <v>0</v>
      </c>
      <c r="H9" s="305">
        <v>1</v>
      </c>
      <c r="I9" s="361" t="s">
        <v>492</v>
      </c>
      <c r="J9" s="305">
        <v>8</v>
      </c>
      <c r="K9" s="305">
        <v>4</v>
      </c>
      <c r="L9" s="361" t="s">
        <v>492</v>
      </c>
      <c r="M9" s="305">
        <v>0</v>
      </c>
      <c r="N9" s="361" t="s">
        <v>492</v>
      </c>
      <c r="O9" s="305">
        <v>1</v>
      </c>
      <c r="P9" s="361" t="s">
        <v>492</v>
      </c>
      <c r="Q9" s="361">
        <v>0</v>
      </c>
    </row>
    <row r="10" spans="1:17" s="299" customFormat="1" ht="27.75" customHeight="1">
      <c r="A10" s="352" t="s">
        <v>576</v>
      </c>
      <c r="B10" s="372" t="s">
        <v>494</v>
      </c>
      <c r="C10" s="359" t="s">
        <v>492</v>
      </c>
      <c r="D10" s="361" t="s">
        <v>492</v>
      </c>
      <c r="E10" s="361" t="s">
        <v>492</v>
      </c>
      <c r="F10" s="361" t="s">
        <v>492</v>
      </c>
      <c r="G10" s="361" t="s">
        <v>492</v>
      </c>
      <c r="H10" s="305">
        <v>1</v>
      </c>
      <c r="I10" s="361" t="s">
        <v>492</v>
      </c>
      <c r="J10" s="305">
        <v>12</v>
      </c>
      <c r="K10" s="305">
        <v>5</v>
      </c>
      <c r="L10" s="361" t="s">
        <v>492</v>
      </c>
      <c r="M10" s="305">
        <v>2</v>
      </c>
      <c r="N10" s="361" t="s">
        <v>492</v>
      </c>
      <c r="O10" s="305">
        <v>1</v>
      </c>
      <c r="P10" s="361" t="s">
        <v>492</v>
      </c>
      <c r="Q10" s="361">
        <v>0</v>
      </c>
    </row>
    <row r="11" spans="1:17" s="299" customFormat="1" ht="27.75" customHeight="1">
      <c r="A11" s="352" t="s">
        <v>577</v>
      </c>
      <c r="B11" s="372" t="s">
        <v>495</v>
      </c>
      <c r="C11" s="359" t="s">
        <v>492</v>
      </c>
      <c r="D11" s="361" t="s">
        <v>492</v>
      </c>
      <c r="E11" s="361" t="s">
        <v>492</v>
      </c>
      <c r="F11" s="361" t="s">
        <v>492</v>
      </c>
      <c r="G11" s="361" t="s">
        <v>492</v>
      </c>
      <c r="H11" s="305">
        <v>1</v>
      </c>
      <c r="I11" s="361" t="s">
        <v>492</v>
      </c>
      <c r="J11" s="305">
        <v>11</v>
      </c>
      <c r="K11" s="305">
        <v>5</v>
      </c>
      <c r="L11" s="361" t="s">
        <v>492</v>
      </c>
      <c r="M11" s="305">
        <v>2</v>
      </c>
      <c r="N11" s="361" t="s">
        <v>492</v>
      </c>
      <c r="O11" s="305">
        <v>1</v>
      </c>
      <c r="P11" s="361" t="s">
        <v>492</v>
      </c>
      <c r="Q11" s="361">
        <v>0</v>
      </c>
    </row>
    <row r="12" spans="1:17" s="299" customFormat="1" ht="27.75" customHeight="1">
      <c r="A12" s="352" t="s">
        <v>578</v>
      </c>
      <c r="B12" s="372" t="s">
        <v>475</v>
      </c>
      <c r="C12" s="303">
        <v>1</v>
      </c>
      <c r="D12" s="361">
        <v>0</v>
      </c>
      <c r="E12" s="361">
        <v>0</v>
      </c>
      <c r="F12" s="361">
        <v>0</v>
      </c>
      <c r="G12" s="361">
        <v>0</v>
      </c>
      <c r="H12" s="305">
        <v>1</v>
      </c>
      <c r="I12" s="361">
        <v>0</v>
      </c>
      <c r="J12" s="305">
        <v>8</v>
      </c>
      <c r="K12" s="305">
        <v>4</v>
      </c>
      <c r="L12" s="361">
        <v>0</v>
      </c>
      <c r="M12" s="361">
        <v>0</v>
      </c>
      <c r="N12" s="361">
        <v>0</v>
      </c>
      <c r="O12" s="305">
        <v>1</v>
      </c>
      <c r="P12" s="361">
        <v>0</v>
      </c>
      <c r="Q12" s="361">
        <v>0</v>
      </c>
    </row>
    <row r="13" spans="1:17" s="299" customFormat="1" ht="27.75" customHeight="1">
      <c r="A13" s="352" t="s">
        <v>579</v>
      </c>
      <c r="B13" s="372" t="s">
        <v>476</v>
      </c>
      <c r="C13" s="303">
        <v>1</v>
      </c>
      <c r="D13" s="361">
        <v>0</v>
      </c>
      <c r="E13" s="361">
        <v>0</v>
      </c>
      <c r="F13" s="361">
        <v>0</v>
      </c>
      <c r="G13" s="361">
        <v>0</v>
      </c>
      <c r="H13" s="305">
        <v>1</v>
      </c>
      <c r="I13" s="361">
        <v>0</v>
      </c>
      <c r="J13" s="305">
        <v>8</v>
      </c>
      <c r="K13" s="305">
        <v>4</v>
      </c>
      <c r="L13" s="361">
        <v>0</v>
      </c>
      <c r="M13" s="361">
        <v>0</v>
      </c>
      <c r="N13" s="361">
        <v>0</v>
      </c>
      <c r="O13" s="305">
        <v>1</v>
      </c>
      <c r="P13" s="361">
        <v>0</v>
      </c>
      <c r="Q13" s="361">
        <v>0</v>
      </c>
    </row>
    <row r="14" spans="1:17" s="299" customFormat="1" ht="27.75" customHeight="1">
      <c r="A14" s="352" t="s">
        <v>580</v>
      </c>
      <c r="B14" s="372" t="s">
        <v>477</v>
      </c>
      <c r="C14" s="303">
        <v>1</v>
      </c>
      <c r="D14" s="361">
        <v>0</v>
      </c>
      <c r="E14" s="361">
        <v>0</v>
      </c>
      <c r="F14" s="361">
        <v>0</v>
      </c>
      <c r="G14" s="361">
        <v>0</v>
      </c>
      <c r="H14" s="305">
        <v>1</v>
      </c>
      <c r="I14" s="361">
        <v>0</v>
      </c>
      <c r="J14" s="305">
        <v>8</v>
      </c>
      <c r="K14" s="305">
        <v>4</v>
      </c>
      <c r="L14" s="305">
        <v>1</v>
      </c>
      <c r="M14" s="305">
        <v>4</v>
      </c>
      <c r="N14" s="305">
        <v>1</v>
      </c>
      <c r="O14" s="305">
        <v>1</v>
      </c>
      <c r="P14" s="361">
        <v>0</v>
      </c>
      <c r="Q14" s="361">
        <v>0</v>
      </c>
    </row>
    <row r="15" spans="1:17" s="299" customFormat="1" ht="27.75" customHeight="1">
      <c r="A15" s="352" t="s">
        <v>581</v>
      </c>
      <c r="B15" s="373" t="s">
        <v>496</v>
      </c>
      <c r="C15" s="303">
        <v>1</v>
      </c>
      <c r="D15" s="361">
        <v>0</v>
      </c>
      <c r="E15" s="361">
        <v>0</v>
      </c>
      <c r="F15" s="361">
        <v>0</v>
      </c>
      <c r="G15" s="361">
        <v>0</v>
      </c>
      <c r="H15" s="305">
        <v>1</v>
      </c>
      <c r="I15" s="305">
        <v>3</v>
      </c>
      <c r="J15" s="305">
        <v>9</v>
      </c>
      <c r="K15" s="305">
        <v>10</v>
      </c>
      <c r="L15" s="361">
        <v>0</v>
      </c>
      <c r="M15" s="305">
        <v>6</v>
      </c>
      <c r="N15" s="361">
        <v>0</v>
      </c>
      <c r="O15" s="305">
        <v>1</v>
      </c>
      <c r="P15" s="361">
        <v>0</v>
      </c>
      <c r="Q15" s="361">
        <v>0</v>
      </c>
    </row>
    <row r="16" spans="1:17" s="299" customFormat="1" ht="27.75" customHeight="1">
      <c r="A16" s="352" t="s">
        <v>582</v>
      </c>
      <c r="B16" s="374" t="s">
        <v>497</v>
      </c>
      <c r="C16" s="303">
        <v>1</v>
      </c>
      <c r="D16" s="361">
        <v>0</v>
      </c>
      <c r="E16" s="361">
        <v>0</v>
      </c>
      <c r="F16" s="361">
        <v>0</v>
      </c>
      <c r="G16" s="361">
        <v>0</v>
      </c>
      <c r="H16" s="305">
        <v>1</v>
      </c>
      <c r="I16" s="305">
        <v>3</v>
      </c>
      <c r="J16" s="305">
        <v>9</v>
      </c>
      <c r="K16" s="305">
        <v>11</v>
      </c>
      <c r="L16" s="361">
        <v>0</v>
      </c>
      <c r="M16" s="305">
        <v>14</v>
      </c>
      <c r="N16" s="305">
        <v>2</v>
      </c>
      <c r="O16" s="305">
        <v>1</v>
      </c>
      <c r="P16" s="305">
        <v>1</v>
      </c>
      <c r="Q16" s="361">
        <v>0</v>
      </c>
    </row>
    <row r="17" spans="1:17" s="299" customFormat="1" ht="27.75" customHeight="1">
      <c r="A17" s="352" t="s">
        <v>583</v>
      </c>
      <c r="B17" s="372" t="s">
        <v>478</v>
      </c>
      <c r="C17" s="303">
        <f aca="true" t="shared" si="0" ref="C17:Q17">SUM(C18:C23)</f>
        <v>1</v>
      </c>
      <c r="D17" s="361">
        <f t="shared" si="0"/>
        <v>0</v>
      </c>
      <c r="E17" s="361">
        <f t="shared" si="0"/>
        <v>0</v>
      </c>
      <c r="F17" s="361">
        <f t="shared" si="0"/>
        <v>0</v>
      </c>
      <c r="G17" s="361">
        <f t="shared" si="0"/>
        <v>0</v>
      </c>
      <c r="H17" s="305">
        <f t="shared" si="0"/>
        <v>1</v>
      </c>
      <c r="I17" s="361">
        <f t="shared" si="0"/>
        <v>0</v>
      </c>
      <c r="J17" s="305">
        <f t="shared" si="0"/>
        <v>7</v>
      </c>
      <c r="K17" s="305">
        <f t="shared" si="0"/>
        <v>11</v>
      </c>
      <c r="L17" s="361">
        <f t="shared" si="0"/>
        <v>0</v>
      </c>
      <c r="M17" s="305">
        <f t="shared" si="0"/>
        <v>11</v>
      </c>
      <c r="N17" s="305">
        <f t="shared" si="0"/>
        <v>3</v>
      </c>
      <c r="O17" s="305">
        <f t="shared" si="0"/>
        <v>2</v>
      </c>
      <c r="P17" s="305">
        <f t="shared" si="0"/>
        <v>2</v>
      </c>
      <c r="Q17" s="305">
        <f t="shared" si="0"/>
        <v>1</v>
      </c>
    </row>
    <row r="18" spans="1:17" s="299" customFormat="1" ht="27.75" customHeight="1">
      <c r="A18" s="352" t="s">
        <v>584</v>
      </c>
      <c r="B18" s="372" t="s">
        <v>640</v>
      </c>
      <c r="C18" s="362">
        <v>0</v>
      </c>
      <c r="D18" s="363">
        <v>0</v>
      </c>
      <c r="E18" s="363">
        <v>0</v>
      </c>
      <c r="F18" s="363">
        <v>0</v>
      </c>
      <c r="G18" s="363">
        <v>0</v>
      </c>
      <c r="H18" s="363">
        <v>0</v>
      </c>
      <c r="I18" s="363">
        <v>0</v>
      </c>
      <c r="J18" s="363">
        <v>0</v>
      </c>
      <c r="K18" s="363">
        <v>0</v>
      </c>
      <c r="L18" s="363">
        <v>0</v>
      </c>
      <c r="M18" s="307">
        <v>11</v>
      </c>
      <c r="N18" s="363">
        <v>0</v>
      </c>
      <c r="O18" s="307">
        <v>1</v>
      </c>
      <c r="P18" s="307">
        <v>1</v>
      </c>
      <c r="Q18" s="307">
        <v>1</v>
      </c>
    </row>
    <row r="19" spans="1:17" s="299" customFormat="1" ht="27.75" customHeight="1">
      <c r="A19" s="352" t="s">
        <v>585</v>
      </c>
      <c r="B19" s="372" t="s">
        <v>479</v>
      </c>
      <c r="C19" s="362">
        <v>0</v>
      </c>
      <c r="D19" s="363">
        <v>0</v>
      </c>
      <c r="E19" s="363">
        <v>0</v>
      </c>
      <c r="F19" s="363">
        <v>0</v>
      </c>
      <c r="G19" s="363">
        <v>0</v>
      </c>
      <c r="H19" s="363">
        <v>0</v>
      </c>
      <c r="I19" s="363">
        <v>0</v>
      </c>
      <c r="J19" s="307">
        <v>1</v>
      </c>
      <c r="K19" s="307">
        <v>6</v>
      </c>
      <c r="L19" s="363">
        <v>0</v>
      </c>
      <c r="M19" s="363">
        <v>0</v>
      </c>
      <c r="N19" s="307">
        <v>3</v>
      </c>
      <c r="O19" s="363">
        <v>0</v>
      </c>
      <c r="P19" s="363">
        <v>0</v>
      </c>
      <c r="Q19" s="363">
        <v>0</v>
      </c>
    </row>
    <row r="20" spans="1:17" s="299" customFormat="1" ht="27.75" customHeight="1">
      <c r="A20" s="352" t="s">
        <v>586</v>
      </c>
      <c r="B20" s="373" t="s">
        <v>641</v>
      </c>
      <c r="C20" s="362">
        <v>0</v>
      </c>
      <c r="D20" s="363">
        <v>0</v>
      </c>
      <c r="E20" s="363">
        <v>0</v>
      </c>
      <c r="F20" s="363">
        <v>0</v>
      </c>
      <c r="G20" s="363">
        <v>0</v>
      </c>
      <c r="H20" s="363">
        <v>0</v>
      </c>
      <c r="I20" s="363">
        <v>0</v>
      </c>
      <c r="J20" s="363">
        <v>0</v>
      </c>
      <c r="K20" s="307">
        <v>3</v>
      </c>
      <c r="L20" s="363">
        <v>0</v>
      </c>
      <c r="M20" s="363">
        <v>0</v>
      </c>
      <c r="N20" s="363">
        <v>0</v>
      </c>
      <c r="O20" s="363">
        <v>0</v>
      </c>
      <c r="P20" s="307">
        <v>1</v>
      </c>
      <c r="Q20" s="363">
        <v>0</v>
      </c>
    </row>
    <row r="21" spans="1:17" s="299" customFormat="1" ht="27.75" customHeight="1">
      <c r="A21" s="352" t="s">
        <v>587</v>
      </c>
      <c r="B21" s="373" t="s">
        <v>642</v>
      </c>
      <c r="C21" s="306">
        <v>1</v>
      </c>
      <c r="D21" s="363">
        <v>0</v>
      </c>
      <c r="E21" s="363">
        <v>0</v>
      </c>
      <c r="F21" s="363">
        <v>0</v>
      </c>
      <c r="G21" s="363">
        <v>0</v>
      </c>
      <c r="H21" s="307">
        <v>1</v>
      </c>
      <c r="I21" s="363">
        <v>0</v>
      </c>
      <c r="J21" s="307">
        <v>6</v>
      </c>
      <c r="K21" s="307">
        <v>1</v>
      </c>
      <c r="L21" s="363">
        <v>0</v>
      </c>
      <c r="M21" s="363">
        <v>0</v>
      </c>
      <c r="N21" s="363">
        <v>0</v>
      </c>
      <c r="O21" s="307">
        <v>1</v>
      </c>
      <c r="P21" s="363">
        <v>0</v>
      </c>
      <c r="Q21" s="363">
        <v>0</v>
      </c>
    </row>
    <row r="22" spans="1:17" s="299" customFormat="1" ht="27.75" customHeight="1">
      <c r="A22" s="352" t="s">
        <v>588</v>
      </c>
      <c r="B22" s="373" t="s">
        <v>643</v>
      </c>
      <c r="C22" s="362">
        <v>0</v>
      </c>
      <c r="D22" s="363">
        <v>0</v>
      </c>
      <c r="E22" s="363">
        <v>0</v>
      </c>
      <c r="F22" s="363">
        <v>0</v>
      </c>
      <c r="G22" s="363">
        <v>0</v>
      </c>
      <c r="H22" s="363">
        <v>0</v>
      </c>
      <c r="I22" s="363">
        <v>0</v>
      </c>
      <c r="J22" s="363">
        <v>0</v>
      </c>
      <c r="K22" s="307">
        <v>1</v>
      </c>
      <c r="L22" s="363">
        <v>0</v>
      </c>
      <c r="M22" s="363">
        <v>0</v>
      </c>
      <c r="N22" s="363">
        <v>0</v>
      </c>
      <c r="O22" s="363">
        <v>0</v>
      </c>
      <c r="P22" s="363">
        <v>0</v>
      </c>
      <c r="Q22" s="363">
        <v>0</v>
      </c>
    </row>
    <row r="23" spans="1:17" s="299" customFormat="1" ht="27.75" customHeight="1" thickBot="1">
      <c r="A23" s="353" t="s">
        <v>617</v>
      </c>
      <c r="B23" s="375" t="s">
        <v>644</v>
      </c>
      <c r="C23" s="364">
        <v>0</v>
      </c>
      <c r="D23" s="365">
        <v>0</v>
      </c>
      <c r="E23" s="365">
        <v>0</v>
      </c>
      <c r="F23" s="365">
        <v>0</v>
      </c>
      <c r="G23" s="365">
        <v>0</v>
      </c>
      <c r="H23" s="365">
        <v>0</v>
      </c>
      <c r="I23" s="365">
        <v>0</v>
      </c>
      <c r="J23" s="365">
        <v>0</v>
      </c>
      <c r="K23" s="365">
        <v>0</v>
      </c>
      <c r="L23" s="365">
        <v>0</v>
      </c>
      <c r="M23" s="365">
        <v>0</v>
      </c>
      <c r="N23" s="365">
        <v>0</v>
      </c>
      <c r="O23" s="365">
        <v>0</v>
      </c>
      <c r="P23" s="365">
        <v>0</v>
      </c>
      <c r="Q23" s="365">
        <v>0</v>
      </c>
    </row>
    <row r="24" spans="1:15" s="376" customFormat="1" ht="15.75" customHeight="1">
      <c r="A24" s="351" t="s">
        <v>645</v>
      </c>
      <c r="C24" s="377"/>
      <c r="D24" s="377"/>
      <c r="E24" s="377"/>
      <c r="F24" s="377"/>
      <c r="G24" s="377"/>
      <c r="J24" s="377" t="s">
        <v>646</v>
      </c>
      <c r="K24" s="377"/>
      <c r="L24" s="377"/>
      <c r="M24" s="377"/>
      <c r="N24" s="377"/>
      <c r="O24" s="377"/>
    </row>
  </sheetData>
  <sheetProtection/>
  <mergeCells count="10">
    <mergeCell ref="A6:B7"/>
    <mergeCell ref="A4:B5"/>
    <mergeCell ref="C4:D4"/>
    <mergeCell ref="L4:Q4"/>
    <mergeCell ref="C5:D5"/>
    <mergeCell ref="L5:Q5"/>
    <mergeCell ref="J2:Q2"/>
    <mergeCell ref="A2:I2"/>
    <mergeCell ref="H4:I4"/>
    <mergeCell ref="H5:I5"/>
  </mergeCells>
  <printOptions horizontalCentered="1"/>
  <pageMargins left="1.1811023622047245" right="1.1811023622047245" top="1.5748031496062993" bottom="1.5748031496062993" header="0.5118110236220472" footer="0.9055118110236221"/>
  <pageSetup firstPageNumber="32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T45"/>
  <sheetViews>
    <sheetView showGridLines="0" zoomScale="120" zoomScaleNormal="120" zoomScalePageLayoutView="0" workbookViewId="0" topLeftCell="A1">
      <selection activeCell="A4" sqref="A4:E7"/>
    </sheetView>
  </sheetViews>
  <sheetFormatPr defaultColWidth="9.00390625" defaultRowHeight="16.5"/>
  <cols>
    <col min="1" max="3" width="1.625" style="91" customWidth="1"/>
    <col min="4" max="4" width="9.125" style="91" customWidth="1"/>
    <col min="5" max="5" width="19.125" style="91" customWidth="1"/>
    <col min="6" max="6" width="10.625" style="91" customWidth="1"/>
    <col min="7" max="7" width="6.625" style="91" customWidth="1"/>
    <col min="8" max="9" width="7.125" style="91" customWidth="1"/>
    <col min="10" max="10" width="10.125" style="91" customWidth="1"/>
    <col min="11" max="11" width="10.625" style="91" customWidth="1"/>
    <col min="12" max="12" width="6.625" style="91" customWidth="1"/>
    <col min="13" max="13" width="7.125" style="91" customWidth="1"/>
    <col min="14" max="14" width="8.125" style="91" customWidth="1"/>
    <col min="15" max="16" width="9.125" style="91" customWidth="1"/>
    <col min="17" max="18" width="7.625" style="91" customWidth="1"/>
    <col min="19" max="19" width="8.625" style="91" customWidth="1"/>
    <col min="20" max="16384" width="9.00390625" style="91" customWidth="1"/>
  </cols>
  <sheetData>
    <row r="1" spans="1:19" s="3" customFormat="1" ht="18" customHeight="1">
      <c r="A1" s="319" t="s">
        <v>502</v>
      </c>
      <c r="C1" s="2"/>
      <c r="S1" s="4" t="s">
        <v>627</v>
      </c>
    </row>
    <row r="2" spans="2:19" s="5" customFormat="1" ht="24.75" customHeight="1">
      <c r="B2" s="624" t="s">
        <v>332</v>
      </c>
      <c r="C2" s="625"/>
      <c r="D2" s="625"/>
      <c r="E2" s="625"/>
      <c r="F2" s="625"/>
      <c r="G2" s="625"/>
      <c r="H2" s="625"/>
      <c r="I2" s="625"/>
      <c r="J2" s="625"/>
      <c r="K2" s="625" t="s">
        <v>330</v>
      </c>
      <c r="L2" s="625"/>
      <c r="M2" s="625"/>
      <c r="N2" s="625"/>
      <c r="O2" s="625"/>
      <c r="P2" s="625"/>
      <c r="Q2" s="625"/>
      <c r="R2" s="625"/>
      <c r="S2" s="625"/>
    </row>
    <row r="3" spans="1:5" s="6" customFormat="1" ht="7.5" customHeight="1" thickBot="1">
      <c r="A3" s="9"/>
      <c r="B3" s="9"/>
      <c r="C3" s="9"/>
      <c r="D3" s="9"/>
      <c r="E3" s="9"/>
    </row>
    <row r="4" spans="1:19" s="6" customFormat="1" ht="13.5" customHeight="1">
      <c r="A4" s="643" t="s">
        <v>653</v>
      </c>
      <c r="B4" s="644"/>
      <c r="C4" s="644"/>
      <c r="D4" s="644"/>
      <c r="E4" s="645"/>
      <c r="F4" s="626" t="s">
        <v>654</v>
      </c>
      <c r="G4" s="627"/>
      <c r="H4" s="627"/>
      <c r="I4" s="627"/>
      <c r="J4" s="628"/>
      <c r="K4" s="610" t="s">
        <v>655</v>
      </c>
      <c r="L4" s="611"/>
      <c r="M4" s="611"/>
      <c r="N4" s="611"/>
      <c r="O4" s="612"/>
      <c r="P4" s="613" t="s">
        <v>656</v>
      </c>
      <c r="Q4" s="611"/>
      <c r="R4" s="611"/>
      <c r="S4" s="611"/>
    </row>
    <row r="5" spans="1:19" s="6" customFormat="1" ht="13.5" customHeight="1">
      <c r="A5" s="644"/>
      <c r="B5" s="644"/>
      <c r="C5" s="644"/>
      <c r="D5" s="644"/>
      <c r="E5" s="645"/>
      <c r="F5" s="629" t="s">
        <v>657</v>
      </c>
      <c r="G5" s="642" t="s">
        <v>658</v>
      </c>
      <c r="H5" s="615"/>
      <c r="I5" s="633" t="s">
        <v>659</v>
      </c>
      <c r="J5" s="634" t="s">
        <v>660</v>
      </c>
      <c r="K5" s="636" t="s">
        <v>657</v>
      </c>
      <c r="L5" s="614" t="s">
        <v>658</v>
      </c>
      <c r="M5" s="615"/>
      <c r="N5" s="75" t="s">
        <v>661</v>
      </c>
      <c r="O5" s="8" t="s">
        <v>662</v>
      </c>
      <c r="P5" s="75" t="s">
        <v>663</v>
      </c>
      <c r="Q5" s="75" t="s">
        <v>664</v>
      </c>
      <c r="R5" s="75" t="s">
        <v>661</v>
      </c>
      <c r="S5" s="76" t="s">
        <v>662</v>
      </c>
    </row>
    <row r="6" spans="1:19" s="6" customFormat="1" ht="13.5" customHeight="1">
      <c r="A6" s="644"/>
      <c r="B6" s="644"/>
      <c r="C6" s="644"/>
      <c r="D6" s="644"/>
      <c r="E6" s="645"/>
      <c r="F6" s="630"/>
      <c r="G6" s="616" t="s">
        <v>665</v>
      </c>
      <c r="H6" s="617"/>
      <c r="I6" s="631"/>
      <c r="J6" s="635"/>
      <c r="K6" s="637"/>
      <c r="L6" s="616" t="s">
        <v>665</v>
      </c>
      <c r="M6" s="617"/>
      <c r="N6" s="68" t="s">
        <v>666</v>
      </c>
      <c r="O6" s="77" t="s">
        <v>667</v>
      </c>
      <c r="P6" s="68" t="s">
        <v>668</v>
      </c>
      <c r="Q6" s="68" t="s">
        <v>669</v>
      </c>
      <c r="R6" s="68" t="s">
        <v>666</v>
      </c>
      <c r="S6" s="7" t="s">
        <v>667</v>
      </c>
    </row>
    <row r="7" spans="1:19" s="6" customFormat="1" ht="13.5" customHeight="1">
      <c r="A7" s="644"/>
      <c r="B7" s="644"/>
      <c r="C7" s="644"/>
      <c r="D7" s="644"/>
      <c r="E7" s="645"/>
      <c r="F7" s="630"/>
      <c r="G7" s="75" t="s">
        <v>670</v>
      </c>
      <c r="H7" s="75" t="s">
        <v>664</v>
      </c>
      <c r="I7" s="631"/>
      <c r="J7" s="635"/>
      <c r="K7" s="637"/>
      <c r="L7" s="8" t="s">
        <v>670</v>
      </c>
      <c r="M7" s="8" t="s">
        <v>664</v>
      </c>
      <c r="N7" s="631" t="s">
        <v>671</v>
      </c>
      <c r="O7" s="631" t="s">
        <v>672</v>
      </c>
      <c r="P7" s="631" t="s">
        <v>673</v>
      </c>
      <c r="Q7" s="638" t="s">
        <v>674</v>
      </c>
      <c r="R7" s="638" t="s">
        <v>671</v>
      </c>
      <c r="S7" s="640" t="s">
        <v>672</v>
      </c>
    </row>
    <row r="8" spans="1:19" s="6" customFormat="1" ht="24.75" customHeight="1" thickBot="1">
      <c r="A8" s="622" t="s">
        <v>675</v>
      </c>
      <c r="B8" s="622"/>
      <c r="C8" s="622"/>
      <c r="D8" s="622"/>
      <c r="E8" s="623"/>
      <c r="F8" s="78" t="s">
        <v>331</v>
      </c>
      <c r="G8" s="79" t="s">
        <v>676</v>
      </c>
      <c r="H8" s="80" t="s">
        <v>674</v>
      </c>
      <c r="I8" s="10" t="s">
        <v>671</v>
      </c>
      <c r="J8" s="385" t="s">
        <v>823</v>
      </c>
      <c r="K8" s="384" t="s">
        <v>673</v>
      </c>
      <c r="L8" s="79" t="s">
        <v>676</v>
      </c>
      <c r="M8" s="79" t="s">
        <v>674</v>
      </c>
      <c r="N8" s="632"/>
      <c r="O8" s="632"/>
      <c r="P8" s="632"/>
      <c r="Q8" s="639"/>
      <c r="R8" s="639"/>
      <c r="S8" s="641"/>
    </row>
    <row r="9" spans="1:19" s="6" customFormat="1" ht="13.5" customHeight="1">
      <c r="A9" s="618" t="s">
        <v>677</v>
      </c>
      <c r="B9" s="619"/>
      <c r="C9" s="619"/>
      <c r="D9" s="619"/>
      <c r="E9" s="81" t="s">
        <v>678</v>
      </c>
      <c r="F9" s="229">
        <v>352</v>
      </c>
      <c r="G9" s="230">
        <v>285704</v>
      </c>
      <c r="H9" s="230">
        <v>498</v>
      </c>
      <c r="I9" s="230">
        <v>1285313</v>
      </c>
      <c r="J9" s="230">
        <v>80483877</v>
      </c>
      <c r="K9" s="230">
        <v>349</v>
      </c>
      <c r="L9" s="230">
        <v>285704</v>
      </c>
      <c r="M9" s="230">
        <v>29</v>
      </c>
      <c r="N9" s="230">
        <v>1277475</v>
      </c>
      <c r="O9" s="230">
        <v>79700077</v>
      </c>
      <c r="P9" s="230">
        <v>3</v>
      </c>
      <c r="Q9" s="230">
        <v>469</v>
      </c>
      <c r="R9" s="230">
        <v>7838</v>
      </c>
      <c r="S9" s="230">
        <v>783800</v>
      </c>
    </row>
    <row r="10" spans="1:19" s="6" customFormat="1" ht="13.5" customHeight="1">
      <c r="A10" s="618" t="s">
        <v>679</v>
      </c>
      <c r="B10" s="619"/>
      <c r="C10" s="619"/>
      <c r="D10" s="619"/>
      <c r="E10" s="81" t="s">
        <v>680</v>
      </c>
      <c r="F10" s="231">
        <v>347</v>
      </c>
      <c r="G10" s="152">
        <v>333045</v>
      </c>
      <c r="H10" s="152">
        <v>498</v>
      </c>
      <c r="I10" s="152">
        <v>1290225</v>
      </c>
      <c r="J10" s="152">
        <v>75086717</v>
      </c>
      <c r="K10" s="152">
        <v>343</v>
      </c>
      <c r="L10" s="152">
        <v>333045</v>
      </c>
      <c r="M10" s="232" t="s">
        <v>443</v>
      </c>
      <c r="N10" s="152">
        <v>1281411</v>
      </c>
      <c r="O10" s="152">
        <v>74205317</v>
      </c>
      <c r="P10" s="152">
        <v>4</v>
      </c>
      <c r="Q10" s="152">
        <v>489</v>
      </c>
      <c r="R10" s="152">
        <v>8814</v>
      </c>
      <c r="S10" s="152">
        <v>881400</v>
      </c>
    </row>
    <row r="11" spans="1:19" s="6" customFormat="1" ht="13.5" customHeight="1">
      <c r="A11" s="618" t="s">
        <v>681</v>
      </c>
      <c r="B11" s="619"/>
      <c r="C11" s="619"/>
      <c r="D11" s="619"/>
      <c r="E11" s="81" t="s">
        <v>682</v>
      </c>
      <c r="F11" s="231">
        <v>343</v>
      </c>
      <c r="G11" s="152">
        <v>329281</v>
      </c>
      <c r="H11" s="152">
        <v>642</v>
      </c>
      <c r="I11" s="152">
        <v>1268371</v>
      </c>
      <c r="J11" s="152">
        <v>73587077</v>
      </c>
      <c r="K11" s="152">
        <v>338</v>
      </c>
      <c r="L11" s="152">
        <v>329281</v>
      </c>
      <c r="M11" s="232" t="s">
        <v>443</v>
      </c>
      <c r="N11" s="152">
        <v>1259617</v>
      </c>
      <c r="O11" s="152">
        <v>72711677</v>
      </c>
      <c r="P11" s="152">
        <v>5</v>
      </c>
      <c r="Q11" s="152">
        <v>642</v>
      </c>
      <c r="R11" s="152">
        <v>8754</v>
      </c>
      <c r="S11" s="152">
        <v>875400</v>
      </c>
    </row>
    <row r="12" spans="1:19" s="6" customFormat="1" ht="13.5" customHeight="1">
      <c r="A12" s="618" t="s">
        <v>683</v>
      </c>
      <c r="B12" s="619"/>
      <c r="C12" s="619"/>
      <c r="D12" s="619"/>
      <c r="E12" s="81" t="s">
        <v>684</v>
      </c>
      <c r="F12" s="231">
        <v>326</v>
      </c>
      <c r="G12" s="152">
        <v>324099</v>
      </c>
      <c r="H12" s="152">
        <v>638</v>
      </c>
      <c r="I12" s="152">
        <v>1166624</v>
      </c>
      <c r="J12" s="152">
        <v>68670087</v>
      </c>
      <c r="K12" s="152">
        <v>321</v>
      </c>
      <c r="L12" s="152">
        <v>324099</v>
      </c>
      <c r="M12" s="232" t="s">
        <v>443</v>
      </c>
      <c r="N12" s="152">
        <v>1157870</v>
      </c>
      <c r="O12" s="152">
        <v>67794687</v>
      </c>
      <c r="P12" s="152">
        <v>5</v>
      </c>
      <c r="Q12" s="152">
        <v>638</v>
      </c>
      <c r="R12" s="152">
        <v>8754</v>
      </c>
      <c r="S12" s="152">
        <v>875400</v>
      </c>
    </row>
    <row r="13" spans="1:19" s="6" customFormat="1" ht="13.5" customHeight="1">
      <c r="A13" s="618" t="s">
        <v>685</v>
      </c>
      <c r="B13" s="619"/>
      <c r="C13" s="619"/>
      <c r="D13" s="619"/>
      <c r="E13" s="81" t="s">
        <v>686</v>
      </c>
      <c r="F13" s="231">
        <v>319</v>
      </c>
      <c r="G13" s="152">
        <v>315087</v>
      </c>
      <c r="H13" s="152">
        <v>605</v>
      </c>
      <c r="I13" s="152">
        <v>1193484</v>
      </c>
      <c r="J13" s="152">
        <v>66011517</v>
      </c>
      <c r="K13" s="152">
        <v>315</v>
      </c>
      <c r="L13" s="152">
        <v>315087</v>
      </c>
      <c r="M13" s="232" t="s">
        <v>443</v>
      </c>
      <c r="N13" s="152">
        <v>1185699</v>
      </c>
      <c r="O13" s="152">
        <v>65233017</v>
      </c>
      <c r="P13" s="152">
        <v>4</v>
      </c>
      <c r="Q13" s="152">
        <v>605</v>
      </c>
      <c r="R13" s="152">
        <v>7785</v>
      </c>
      <c r="S13" s="152">
        <v>778500</v>
      </c>
    </row>
    <row r="14" spans="1:19" s="6" customFormat="1" ht="13.5" customHeight="1">
      <c r="A14" s="618" t="s">
        <v>687</v>
      </c>
      <c r="B14" s="619"/>
      <c r="C14" s="619"/>
      <c r="D14" s="619"/>
      <c r="E14" s="81" t="s">
        <v>688</v>
      </c>
      <c r="F14" s="231">
        <v>304</v>
      </c>
      <c r="G14" s="152">
        <v>295655</v>
      </c>
      <c r="H14" s="152">
        <v>633</v>
      </c>
      <c r="I14" s="152">
        <v>1162713</v>
      </c>
      <c r="J14" s="152">
        <v>69035526</v>
      </c>
      <c r="K14" s="152">
        <v>299</v>
      </c>
      <c r="L14" s="152">
        <v>295655</v>
      </c>
      <c r="M14" s="232" t="s">
        <v>443</v>
      </c>
      <c r="N14" s="152">
        <v>1154088</v>
      </c>
      <c r="O14" s="152">
        <v>68173026</v>
      </c>
      <c r="P14" s="152">
        <v>5</v>
      </c>
      <c r="Q14" s="152">
        <v>633</v>
      </c>
      <c r="R14" s="152">
        <v>8625</v>
      </c>
      <c r="S14" s="152">
        <v>862500</v>
      </c>
    </row>
    <row r="15" spans="1:19" s="6" customFormat="1" ht="13.5" customHeight="1">
      <c r="A15" s="618" t="s">
        <v>689</v>
      </c>
      <c r="B15" s="619"/>
      <c r="C15" s="619"/>
      <c r="D15" s="619"/>
      <c r="E15" s="81" t="s">
        <v>690</v>
      </c>
      <c r="F15" s="231">
        <v>277</v>
      </c>
      <c r="G15" s="152">
        <v>270105</v>
      </c>
      <c r="H15" s="152">
        <v>633</v>
      </c>
      <c r="I15" s="152">
        <v>1142329</v>
      </c>
      <c r="J15" s="152">
        <v>69110345</v>
      </c>
      <c r="K15" s="152">
        <v>272</v>
      </c>
      <c r="L15" s="152">
        <v>270105</v>
      </c>
      <c r="M15" s="232" t="s">
        <v>443</v>
      </c>
      <c r="N15" s="152">
        <v>1133704</v>
      </c>
      <c r="O15" s="152">
        <v>68247845</v>
      </c>
      <c r="P15" s="152">
        <v>5</v>
      </c>
      <c r="Q15" s="152">
        <v>633</v>
      </c>
      <c r="R15" s="152">
        <v>8625</v>
      </c>
      <c r="S15" s="152">
        <v>862500</v>
      </c>
    </row>
    <row r="16" spans="1:20" s="6" customFormat="1" ht="13.5" customHeight="1">
      <c r="A16" s="618" t="s">
        <v>691</v>
      </c>
      <c r="B16" s="619"/>
      <c r="C16" s="619"/>
      <c r="D16" s="619"/>
      <c r="E16" s="81" t="s">
        <v>692</v>
      </c>
      <c r="F16" s="231">
        <v>256</v>
      </c>
      <c r="G16" s="152">
        <v>205444</v>
      </c>
      <c r="H16" s="152">
        <v>491</v>
      </c>
      <c r="I16" s="152" t="s">
        <v>693</v>
      </c>
      <c r="J16" s="152">
        <v>66674800</v>
      </c>
      <c r="K16" s="152">
        <v>251</v>
      </c>
      <c r="L16" s="152">
        <v>205444</v>
      </c>
      <c r="M16" s="232" t="s">
        <v>443</v>
      </c>
      <c r="N16" s="152" t="s">
        <v>693</v>
      </c>
      <c r="O16" s="152">
        <v>66091200</v>
      </c>
      <c r="P16" s="152">
        <v>5</v>
      </c>
      <c r="Q16" s="152">
        <v>491</v>
      </c>
      <c r="R16" s="152" t="s">
        <v>693</v>
      </c>
      <c r="S16" s="575">
        <v>583600</v>
      </c>
      <c r="T16" s="7"/>
    </row>
    <row r="17" spans="1:20" s="6" customFormat="1" ht="13.5" customHeight="1">
      <c r="A17" s="618" t="s">
        <v>694</v>
      </c>
      <c r="B17" s="619"/>
      <c r="C17" s="619"/>
      <c r="D17" s="619"/>
      <c r="E17" s="81" t="s">
        <v>695</v>
      </c>
      <c r="F17" s="231">
        <v>273</v>
      </c>
      <c r="G17" s="152">
        <v>193088</v>
      </c>
      <c r="H17" s="152">
        <v>306</v>
      </c>
      <c r="I17" s="152" t="s">
        <v>408</v>
      </c>
      <c r="J17" s="152">
        <v>85175320</v>
      </c>
      <c r="K17" s="152">
        <v>268</v>
      </c>
      <c r="L17" s="152">
        <v>193088</v>
      </c>
      <c r="M17" s="232" t="s">
        <v>443</v>
      </c>
      <c r="N17" s="152" t="s">
        <v>408</v>
      </c>
      <c r="O17" s="152">
        <v>84538320</v>
      </c>
      <c r="P17" s="152">
        <v>5</v>
      </c>
      <c r="Q17" s="152">
        <v>306</v>
      </c>
      <c r="R17" s="152" t="s">
        <v>408</v>
      </c>
      <c r="S17" s="152">
        <v>637000</v>
      </c>
      <c r="T17" s="7"/>
    </row>
    <row r="18" spans="1:20" s="182" customFormat="1" ht="13.5" customHeight="1">
      <c r="A18" s="620" t="s">
        <v>696</v>
      </c>
      <c r="B18" s="621"/>
      <c r="C18" s="621"/>
      <c r="D18" s="621"/>
      <c r="E18" s="180" t="s">
        <v>697</v>
      </c>
      <c r="F18" s="184">
        <f>F19+F40</f>
        <v>222</v>
      </c>
      <c r="G18" s="233">
        <f>G19+G40</f>
        <v>179898</v>
      </c>
      <c r="H18" s="233">
        <f>H19+H40</f>
        <v>284</v>
      </c>
      <c r="I18" s="233" t="s">
        <v>693</v>
      </c>
      <c r="J18" s="233">
        <f>J19+J40</f>
        <v>61705830</v>
      </c>
      <c r="K18" s="233">
        <f>K19+K40</f>
        <v>218</v>
      </c>
      <c r="L18" s="233">
        <f>L19+L40</f>
        <v>179898</v>
      </c>
      <c r="M18" s="576">
        <v>26</v>
      </c>
      <c r="N18" s="233" t="s">
        <v>693</v>
      </c>
      <c r="O18" s="233">
        <f>O19+O40</f>
        <v>61168230</v>
      </c>
      <c r="P18" s="233">
        <f>P19+P40</f>
        <v>4</v>
      </c>
      <c r="Q18" s="233">
        <f>Q19+Q40</f>
        <v>258</v>
      </c>
      <c r="R18" s="233" t="s">
        <v>693</v>
      </c>
      <c r="S18" s="233">
        <f>S19+S40</f>
        <v>537600</v>
      </c>
      <c r="T18" s="181"/>
    </row>
    <row r="19" spans="2:20" s="6" customFormat="1" ht="13.5" customHeight="1">
      <c r="B19" s="608" t="s">
        <v>698</v>
      </c>
      <c r="C19" s="609"/>
      <c r="D19" s="609"/>
      <c r="E19" s="84" t="s">
        <v>444</v>
      </c>
      <c r="F19" s="184">
        <f>F20+F24+F32</f>
        <v>182</v>
      </c>
      <c r="G19" s="233">
        <f>G20+G24+G32</f>
        <v>177613</v>
      </c>
      <c r="H19" s="233">
        <f>H24+H32</f>
        <v>267</v>
      </c>
      <c r="I19" s="233" t="s">
        <v>693</v>
      </c>
      <c r="J19" s="233">
        <f>J20+J24+J32</f>
        <v>41980130</v>
      </c>
      <c r="K19" s="233">
        <f>K20+K24+K32</f>
        <v>179</v>
      </c>
      <c r="L19" s="233">
        <f>L20+L24+L32</f>
        <v>177613</v>
      </c>
      <c r="M19" s="576">
        <v>26</v>
      </c>
      <c r="N19" s="233" t="s">
        <v>693</v>
      </c>
      <c r="O19" s="233">
        <f>O20+O24+O32</f>
        <v>41493530</v>
      </c>
      <c r="P19" s="233">
        <f>P24+P32</f>
        <v>3</v>
      </c>
      <c r="Q19" s="233">
        <f>Q24+Q32</f>
        <v>241</v>
      </c>
      <c r="R19" s="233" t="s">
        <v>693</v>
      </c>
      <c r="S19" s="233">
        <f>S24+S32</f>
        <v>486600</v>
      </c>
      <c r="T19" s="7"/>
    </row>
    <row r="20" spans="1:19" s="182" customFormat="1" ht="13.5" customHeight="1">
      <c r="A20" s="6"/>
      <c r="B20" s="7"/>
      <c r="C20" s="82" t="s">
        <v>699</v>
      </c>
      <c r="D20" s="83"/>
      <c r="E20" s="86" t="s">
        <v>700</v>
      </c>
      <c r="F20" s="184">
        <f>SUM(F21:F23)</f>
        <v>7</v>
      </c>
      <c r="G20" s="233">
        <f>SUM(G21:G23)</f>
        <v>335</v>
      </c>
      <c r="H20" s="234" t="s">
        <v>443</v>
      </c>
      <c r="I20" s="233" t="s">
        <v>693</v>
      </c>
      <c r="J20" s="233">
        <f>SUM(J21:J23)</f>
        <v>3306000</v>
      </c>
      <c r="K20" s="233">
        <f>SUM(K21:K23)</f>
        <v>7</v>
      </c>
      <c r="L20" s="233">
        <f>SUM(L21:L23)</f>
        <v>335</v>
      </c>
      <c r="M20" s="234" t="s">
        <v>443</v>
      </c>
      <c r="N20" s="233" t="s">
        <v>693</v>
      </c>
      <c r="O20" s="233">
        <f>SUM(O21:O23)</f>
        <v>3306000</v>
      </c>
      <c r="P20" s="234" t="s">
        <v>443</v>
      </c>
      <c r="Q20" s="234" t="s">
        <v>443</v>
      </c>
      <c r="R20" s="233" t="s">
        <v>693</v>
      </c>
      <c r="S20" s="234" t="s">
        <v>443</v>
      </c>
    </row>
    <row r="21" spans="2:19" s="6" customFormat="1" ht="13.5" customHeight="1">
      <c r="B21" s="87"/>
      <c r="C21" s="7"/>
      <c r="D21" s="82" t="s">
        <v>701</v>
      </c>
      <c r="E21" s="86" t="s">
        <v>702</v>
      </c>
      <c r="F21" s="231">
        <v>4</v>
      </c>
      <c r="G21" s="575">
        <v>145</v>
      </c>
      <c r="H21" s="232" t="s">
        <v>443</v>
      </c>
      <c r="I21" s="152" t="s">
        <v>693</v>
      </c>
      <c r="J21" s="575">
        <v>1505000</v>
      </c>
      <c r="K21" s="152">
        <v>4</v>
      </c>
      <c r="L21" s="575">
        <v>145</v>
      </c>
      <c r="M21" s="232" t="s">
        <v>443</v>
      </c>
      <c r="N21" s="152" t="s">
        <v>693</v>
      </c>
      <c r="O21" s="575">
        <v>1505000</v>
      </c>
      <c r="P21" s="232" t="s">
        <v>443</v>
      </c>
      <c r="Q21" s="232" t="s">
        <v>443</v>
      </c>
      <c r="R21" s="152" t="s">
        <v>693</v>
      </c>
      <c r="S21" s="232" t="s">
        <v>443</v>
      </c>
    </row>
    <row r="22" spans="2:19" s="6" customFormat="1" ht="13.5" customHeight="1">
      <c r="B22" s="87"/>
      <c r="C22" s="7"/>
      <c r="D22" s="82" t="s">
        <v>703</v>
      </c>
      <c r="E22" s="86" t="s">
        <v>704</v>
      </c>
      <c r="F22" s="231">
        <v>3</v>
      </c>
      <c r="G22" s="575">
        <v>190</v>
      </c>
      <c r="H22" s="232" t="s">
        <v>443</v>
      </c>
      <c r="I22" s="152" t="s">
        <v>693</v>
      </c>
      <c r="J22" s="575">
        <v>1801000</v>
      </c>
      <c r="K22" s="152">
        <v>3</v>
      </c>
      <c r="L22" s="575">
        <v>190</v>
      </c>
      <c r="M22" s="232" t="s">
        <v>443</v>
      </c>
      <c r="N22" s="152" t="s">
        <v>693</v>
      </c>
      <c r="O22" s="575">
        <v>1801000</v>
      </c>
      <c r="P22" s="232" t="s">
        <v>443</v>
      </c>
      <c r="Q22" s="232" t="s">
        <v>443</v>
      </c>
      <c r="R22" s="152" t="s">
        <v>693</v>
      </c>
      <c r="S22" s="232" t="s">
        <v>443</v>
      </c>
    </row>
    <row r="23" spans="2:19" s="6" customFormat="1" ht="13.5" customHeight="1">
      <c r="B23" s="87"/>
      <c r="C23" s="7"/>
      <c r="D23" s="82" t="s">
        <v>705</v>
      </c>
      <c r="E23" s="86" t="s">
        <v>706</v>
      </c>
      <c r="F23" s="235" t="s">
        <v>443</v>
      </c>
      <c r="G23" s="232" t="s">
        <v>443</v>
      </c>
      <c r="H23" s="232" t="s">
        <v>443</v>
      </c>
      <c r="I23" s="152" t="s">
        <v>693</v>
      </c>
      <c r="J23" s="232" t="s">
        <v>443</v>
      </c>
      <c r="K23" s="232" t="s">
        <v>443</v>
      </c>
      <c r="L23" s="232" t="s">
        <v>443</v>
      </c>
      <c r="M23" s="232" t="s">
        <v>443</v>
      </c>
      <c r="N23" s="152" t="s">
        <v>693</v>
      </c>
      <c r="O23" s="232" t="s">
        <v>443</v>
      </c>
      <c r="P23" s="232" t="s">
        <v>443</v>
      </c>
      <c r="Q23" s="232" t="s">
        <v>443</v>
      </c>
      <c r="R23" s="152" t="s">
        <v>693</v>
      </c>
      <c r="S23" s="232" t="s">
        <v>443</v>
      </c>
    </row>
    <row r="24" spans="1:20" s="182" customFormat="1" ht="13.5" customHeight="1">
      <c r="A24" s="6"/>
      <c r="B24" s="7"/>
      <c r="C24" s="82" t="s">
        <v>707</v>
      </c>
      <c r="D24" s="7"/>
      <c r="E24" s="86" t="s">
        <v>708</v>
      </c>
      <c r="F24" s="184">
        <f>SUM(F25:F31)</f>
        <v>14</v>
      </c>
      <c r="G24" s="233">
        <f>SUM(G25:G31)</f>
        <v>1270</v>
      </c>
      <c r="H24" s="233">
        <f>SUM(H25:H31)</f>
        <v>2</v>
      </c>
      <c r="I24" s="233" t="s">
        <v>693</v>
      </c>
      <c r="J24" s="233">
        <f>SUM(J25:J31)</f>
        <v>12900000</v>
      </c>
      <c r="K24" s="233">
        <f>SUM(K25:K31)</f>
        <v>13</v>
      </c>
      <c r="L24" s="233">
        <f>SUM(L25:L31)</f>
        <v>1270</v>
      </c>
      <c r="M24" s="234" t="s">
        <v>443</v>
      </c>
      <c r="N24" s="233" t="s">
        <v>693</v>
      </c>
      <c r="O24" s="233">
        <f>SUM(O25:O31)</f>
        <v>12840000</v>
      </c>
      <c r="P24" s="233">
        <f>SUM(P25:P31)</f>
        <v>1</v>
      </c>
      <c r="Q24" s="233">
        <f>SUM(Q25:Q31)</f>
        <v>2</v>
      </c>
      <c r="R24" s="233" t="s">
        <v>693</v>
      </c>
      <c r="S24" s="233">
        <f>SUM(S25:S31)</f>
        <v>60000</v>
      </c>
      <c r="T24" s="181"/>
    </row>
    <row r="25" spans="2:20" s="6" customFormat="1" ht="13.5" customHeight="1">
      <c r="B25" s="87"/>
      <c r="C25" s="7"/>
      <c r="D25" s="82" t="s">
        <v>709</v>
      </c>
      <c r="E25" s="86" t="s">
        <v>710</v>
      </c>
      <c r="F25" s="235" t="s">
        <v>443</v>
      </c>
      <c r="G25" s="577" t="s">
        <v>443</v>
      </c>
      <c r="H25" s="232" t="s">
        <v>443</v>
      </c>
      <c r="I25" s="152" t="s">
        <v>693</v>
      </c>
      <c r="J25" s="577" t="s">
        <v>443</v>
      </c>
      <c r="K25" s="232" t="s">
        <v>443</v>
      </c>
      <c r="L25" s="232" t="s">
        <v>443</v>
      </c>
      <c r="M25" s="232" t="s">
        <v>443</v>
      </c>
      <c r="N25" s="152" t="s">
        <v>693</v>
      </c>
      <c r="O25" s="232" t="s">
        <v>443</v>
      </c>
      <c r="P25" s="232" t="s">
        <v>443</v>
      </c>
      <c r="Q25" s="232" t="s">
        <v>443</v>
      </c>
      <c r="R25" s="152" t="s">
        <v>693</v>
      </c>
      <c r="S25" s="232" t="s">
        <v>443</v>
      </c>
      <c r="T25" s="7"/>
    </row>
    <row r="26" spans="2:20" s="6" customFormat="1" ht="13.5" customHeight="1">
      <c r="B26" s="87"/>
      <c r="C26" s="7"/>
      <c r="D26" s="82" t="s">
        <v>711</v>
      </c>
      <c r="E26" s="86" t="s">
        <v>712</v>
      </c>
      <c r="F26" s="235" t="s">
        <v>443</v>
      </c>
      <c r="G26" s="577" t="s">
        <v>443</v>
      </c>
      <c r="H26" s="232" t="s">
        <v>443</v>
      </c>
      <c r="I26" s="152" t="s">
        <v>693</v>
      </c>
      <c r="J26" s="577" t="s">
        <v>443</v>
      </c>
      <c r="K26" s="232" t="s">
        <v>443</v>
      </c>
      <c r="L26" s="232" t="s">
        <v>443</v>
      </c>
      <c r="M26" s="232" t="s">
        <v>443</v>
      </c>
      <c r="N26" s="152" t="s">
        <v>693</v>
      </c>
      <c r="O26" s="232" t="s">
        <v>443</v>
      </c>
      <c r="P26" s="232" t="s">
        <v>443</v>
      </c>
      <c r="Q26" s="232" t="s">
        <v>443</v>
      </c>
      <c r="R26" s="152" t="s">
        <v>693</v>
      </c>
      <c r="S26" s="232" t="s">
        <v>443</v>
      </c>
      <c r="T26" s="7"/>
    </row>
    <row r="27" spans="2:19" s="6" customFormat="1" ht="13.5" customHeight="1">
      <c r="B27" s="87"/>
      <c r="C27" s="7"/>
      <c r="D27" s="82" t="s">
        <v>713</v>
      </c>
      <c r="E27" s="86" t="s">
        <v>295</v>
      </c>
      <c r="F27" s="235" t="s">
        <v>443</v>
      </c>
      <c r="G27" s="577" t="s">
        <v>443</v>
      </c>
      <c r="H27" s="232" t="s">
        <v>443</v>
      </c>
      <c r="I27" s="152" t="s">
        <v>693</v>
      </c>
      <c r="J27" s="577" t="s">
        <v>443</v>
      </c>
      <c r="K27" s="232" t="s">
        <v>443</v>
      </c>
      <c r="L27" s="232" t="s">
        <v>443</v>
      </c>
      <c r="M27" s="232" t="s">
        <v>443</v>
      </c>
      <c r="N27" s="152" t="s">
        <v>693</v>
      </c>
      <c r="O27" s="232" t="s">
        <v>443</v>
      </c>
      <c r="P27" s="232" t="s">
        <v>443</v>
      </c>
      <c r="Q27" s="232" t="s">
        <v>443</v>
      </c>
      <c r="R27" s="152" t="s">
        <v>693</v>
      </c>
      <c r="S27" s="232" t="s">
        <v>443</v>
      </c>
    </row>
    <row r="28" spans="2:19" s="6" customFormat="1" ht="13.5" customHeight="1">
      <c r="B28" s="87"/>
      <c r="C28" s="7"/>
      <c r="D28" s="82" t="s">
        <v>296</v>
      </c>
      <c r="E28" s="86" t="s">
        <v>297</v>
      </c>
      <c r="F28" s="235" t="s">
        <v>443</v>
      </c>
      <c r="G28" s="577" t="s">
        <v>443</v>
      </c>
      <c r="H28" s="232" t="s">
        <v>443</v>
      </c>
      <c r="I28" s="152" t="s">
        <v>693</v>
      </c>
      <c r="J28" s="577" t="s">
        <v>443</v>
      </c>
      <c r="K28" s="232" t="s">
        <v>443</v>
      </c>
      <c r="L28" s="232" t="s">
        <v>443</v>
      </c>
      <c r="M28" s="232" t="s">
        <v>443</v>
      </c>
      <c r="N28" s="152" t="s">
        <v>693</v>
      </c>
      <c r="O28" s="232" t="s">
        <v>443</v>
      </c>
      <c r="P28" s="232" t="s">
        <v>443</v>
      </c>
      <c r="Q28" s="232" t="s">
        <v>443</v>
      </c>
      <c r="R28" s="152" t="s">
        <v>693</v>
      </c>
      <c r="S28" s="232" t="s">
        <v>443</v>
      </c>
    </row>
    <row r="29" spans="2:19" s="6" customFormat="1" ht="13.5" customHeight="1">
      <c r="B29" s="87"/>
      <c r="C29" s="7"/>
      <c r="D29" s="82" t="s">
        <v>298</v>
      </c>
      <c r="E29" s="86" t="s">
        <v>299</v>
      </c>
      <c r="F29" s="231">
        <v>2</v>
      </c>
      <c r="G29" s="575">
        <v>84</v>
      </c>
      <c r="H29" s="232" t="s">
        <v>443</v>
      </c>
      <c r="I29" s="152" t="s">
        <v>693</v>
      </c>
      <c r="J29" s="575">
        <v>700000</v>
      </c>
      <c r="K29" s="152">
        <v>2</v>
      </c>
      <c r="L29" s="575">
        <v>84</v>
      </c>
      <c r="M29" s="232" t="s">
        <v>443</v>
      </c>
      <c r="N29" s="152" t="s">
        <v>693</v>
      </c>
      <c r="O29" s="575">
        <v>700000</v>
      </c>
      <c r="P29" s="232" t="s">
        <v>443</v>
      </c>
      <c r="Q29" s="232" t="s">
        <v>443</v>
      </c>
      <c r="R29" s="152" t="s">
        <v>693</v>
      </c>
      <c r="S29" s="232" t="s">
        <v>443</v>
      </c>
    </row>
    <row r="30" spans="2:19" s="6" customFormat="1" ht="13.5" customHeight="1">
      <c r="B30" s="87"/>
      <c r="C30" s="7"/>
      <c r="D30" s="82" t="s">
        <v>300</v>
      </c>
      <c r="E30" s="86" t="s">
        <v>301</v>
      </c>
      <c r="F30" s="231">
        <v>8</v>
      </c>
      <c r="G30" s="575">
        <v>1070</v>
      </c>
      <c r="H30" s="152">
        <v>2</v>
      </c>
      <c r="I30" s="152" t="s">
        <v>693</v>
      </c>
      <c r="J30" s="575">
        <v>10770000</v>
      </c>
      <c r="K30" s="152">
        <v>7</v>
      </c>
      <c r="L30" s="575">
        <v>1070</v>
      </c>
      <c r="M30" s="232" t="s">
        <v>443</v>
      </c>
      <c r="N30" s="152" t="s">
        <v>693</v>
      </c>
      <c r="O30" s="575">
        <v>10710000</v>
      </c>
      <c r="P30" s="152">
        <v>1</v>
      </c>
      <c r="Q30" s="152">
        <v>2</v>
      </c>
      <c r="R30" s="152" t="s">
        <v>693</v>
      </c>
      <c r="S30" s="152">
        <v>60000</v>
      </c>
    </row>
    <row r="31" spans="2:19" s="6" customFormat="1" ht="13.5" customHeight="1">
      <c r="B31" s="87"/>
      <c r="C31" s="7"/>
      <c r="D31" s="185" t="s">
        <v>302</v>
      </c>
      <c r="E31" s="86" t="s">
        <v>303</v>
      </c>
      <c r="F31" s="231">
        <v>4</v>
      </c>
      <c r="G31" s="575">
        <v>116</v>
      </c>
      <c r="H31" s="232" t="s">
        <v>443</v>
      </c>
      <c r="I31" s="152" t="s">
        <v>693</v>
      </c>
      <c r="J31" s="575">
        <v>1430000</v>
      </c>
      <c r="K31" s="152">
        <v>4</v>
      </c>
      <c r="L31" s="575">
        <v>116</v>
      </c>
      <c r="M31" s="232" t="s">
        <v>443</v>
      </c>
      <c r="N31" s="152" t="s">
        <v>693</v>
      </c>
      <c r="O31" s="575">
        <v>1430000</v>
      </c>
      <c r="P31" s="232" t="s">
        <v>443</v>
      </c>
      <c r="Q31" s="232" t="s">
        <v>443</v>
      </c>
      <c r="R31" s="152" t="s">
        <v>693</v>
      </c>
      <c r="S31" s="232" t="s">
        <v>443</v>
      </c>
    </row>
    <row r="32" spans="1:20" s="182" customFormat="1" ht="13.5" customHeight="1">
      <c r="A32" s="6"/>
      <c r="B32" s="7"/>
      <c r="C32" s="82" t="s">
        <v>304</v>
      </c>
      <c r="D32" s="7"/>
      <c r="E32" s="86" t="s">
        <v>305</v>
      </c>
      <c r="F32" s="578">
        <f>SUM(F33:F37)</f>
        <v>161</v>
      </c>
      <c r="G32" s="576">
        <f>SUM(G33:G37)</f>
        <v>176008</v>
      </c>
      <c r="H32" s="576">
        <f>SUM(H33:H37)</f>
        <v>265</v>
      </c>
      <c r="I32" s="233" t="s">
        <v>693</v>
      </c>
      <c r="J32" s="576">
        <f>SUM(J33:J37)</f>
        <v>25774130</v>
      </c>
      <c r="K32" s="576">
        <f>SUM(K33:K37)</f>
        <v>159</v>
      </c>
      <c r="L32" s="576">
        <f>SUM(L33:L37)</f>
        <v>176008</v>
      </c>
      <c r="M32" s="576">
        <v>26</v>
      </c>
      <c r="N32" s="233" t="s">
        <v>693</v>
      </c>
      <c r="O32" s="576">
        <f>SUM(O33:O37)</f>
        <v>25347530</v>
      </c>
      <c r="P32" s="576">
        <f>SUM(P33:P37)</f>
        <v>2</v>
      </c>
      <c r="Q32" s="576">
        <f>SUM(Q33:Q37)</f>
        <v>239</v>
      </c>
      <c r="R32" s="233" t="s">
        <v>693</v>
      </c>
      <c r="S32" s="576">
        <f>SUM(S33:S37)</f>
        <v>426600</v>
      </c>
      <c r="T32" s="181"/>
    </row>
    <row r="33" spans="2:19" s="6" customFormat="1" ht="13.5" customHeight="1">
      <c r="B33" s="87"/>
      <c r="C33" s="7"/>
      <c r="D33" s="82" t="s">
        <v>306</v>
      </c>
      <c r="E33" s="86" t="s">
        <v>307</v>
      </c>
      <c r="F33" s="579">
        <v>1</v>
      </c>
      <c r="G33" s="575">
        <v>319</v>
      </c>
      <c r="H33" s="577" t="s">
        <v>443</v>
      </c>
      <c r="I33" s="152" t="s">
        <v>693</v>
      </c>
      <c r="J33" s="575">
        <v>1595000</v>
      </c>
      <c r="K33" s="575">
        <v>1</v>
      </c>
      <c r="L33" s="575">
        <v>319</v>
      </c>
      <c r="M33" s="232" t="s">
        <v>443</v>
      </c>
      <c r="N33" s="152" t="s">
        <v>693</v>
      </c>
      <c r="O33" s="575">
        <v>1595000</v>
      </c>
      <c r="P33" s="232" t="s">
        <v>443</v>
      </c>
      <c r="Q33" s="232" t="s">
        <v>443</v>
      </c>
      <c r="R33" s="152" t="s">
        <v>693</v>
      </c>
      <c r="S33" s="232" t="s">
        <v>443</v>
      </c>
    </row>
    <row r="34" spans="2:19" s="6" customFormat="1" ht="13.5" customHeight="1">
      <c r="B34" s="87"/>
      <c r="C34" s="7"/>
      <c r="D34" s="82" t="s">
        <v>308</v>
      </c>
      <c r="E34" s="84" t="s">
        <v>309</v>
      </c>
      <c r="F34" s="579">
        <v>4</v>
      </c>
      <c r="G34" s="575">
        <v>8013</v>
      </c>
      <c r="H34" s="575">
        <v>26</v>
      </c>
      <c r="I34" s="152" t="s">
        <v>693</v>
      </c>
      <c r="J34" s="575">
        <v>7544500</v>
      </c>
      <c r="K34" s="575">
        <v>4</v>
      </c>
      <c r="L34" s="575">
        <v>8013</v>
      </c>
      <c r="M34" s="575">
        <v>26</v>
      </c>
      <c r="N34" s="152" t="s">
        <v>693</v>
      </c>
      <c r="O34" s="575">
        <v>7544500</v>
      </c>
      <c r="P34" s="232" t="s">
        <v>443</v>
      </c>
      <c r="Q34" s="232" t="s">
        <v>443</v>
      </c>
      <c r="R34" s="152" t="s">
        <v>693</v>
      </c>
      <c r="S34" s="232" t="s">
        <v>443</v>
      </c>
    </row>
    <row r="35" spans="2:19" s="6" customFormat="1" ht="13.5" customHeight="1">
      <c r="B35" s="87"/>
      <c r="C35" s="7"/>
      <c r="D35" s="82" t="s">
        <v>310</v>
      </c>
      <c r="E35" s="84" t="s">
        <v>311</v>
      </c>
      <c r="F35" s="580" t="s">
        <v>443</v>
      </c>
      <c r="G35" s="577" t="s">
        <v>443</v>
      </c>
      <c r="H35" s="577" t="s">
        <v>443</v>
      </c>
      <c r="I35" s="152" t="s">
        <v>693</v>
      </c>
      <c r="J35" s="577" t="s">
        <v>443</v>
      </c>
      <c r="K35" s="577" t="s">
        <v>443</v>
      </c>
      <c r="L35" s="577" t="s">
        <v>443</v>
      </c>
      <c r="M35" s="232" t="s">
        <v>443</v>
      </c>
      <c r="N35" s="152" t="s">
        <v>693</v>
      </c>
      <c r="O35" s="232" t="s">
        <v>443</v>
      </c>
      <c r="P35" s="232" t="s">
        <v>443</v>
      </c>
      <c r="Q35" s="232" t="s">
        <v>443</v>
      </c>
      <c r="R35" s="152" t="s">
        <v>693</v>
      </c>
      <c r="S35" s="232" t="s">
        <v>443</v>
      </c>
    </row>
    <row r="36" spans="2:20" s="6" customFormat="1" ht="13.5" customHeight="1">
      <c r="B36" s="87"/>
      <c r="C36" s="7"/>
      <c r="D36" s="82" t="s">
        <v>312</v>
      </c>
      <c r="E36" s="84" t="s">
        <v>313</v>
      </c>
      <c r="F36" s="579">
        <v>45</v>
      </c>
      <c r="G36" s="575">
        <v>17959</v>
      </c>
      <c r="H36" s="575">
        <v>140</v>
      </c>
      <c r="I36" s="152" t="s">
        <v>693</v>
      </c>
      <c r="J36" s="575">
        <v>9856020</v>
      </c>
      <c r="K36" s="575">
        <v>44</v>
      </c>
      <c r="L36" s="575">
        <v>17959</v>
      </c>
      <c r="M36" s="232" t="s">
        <v>443</v>
      </c>
      <c r="N36" s="152" t="s">
        <v>693</v>
      </c>
      <c r="O36" s="575">
        <v>9450020</v>
      </c>
      <c r="P36" s="152">
        <v>1</v>
      </c>
      <c r="Q36" s="152">
        <v>140</v>
      </c>
      <c r="R36" s="152" t="s">
        <v>693</v>
      </c>
      <c r="S36" s="152">
        <v>406000</v>
      </c>
      <c r="T36" s="7"/>
    </row>
    <row r="37" spans="2:20" s="6" customFormat="1" ht="13.5" customHeight="1">
      <c r="B37" s="87"/>
      <c r="C37" s="7"/>
      <c r="D37" s="82" t="s">
        <v>314</v>
      </c>
      <c r="E37" s="84" t="s">
        <v>315</v>
      </c>
      <c r="F37" s="579">
        <v>111</v>
      </c>
      <c r="G37" s="575">
        <v>149717</v>
      </c>
      <c r="H37" s="575">
        <v>99</v>
      </c>
      <c r="I37" s="152" t="s">
        <v>693</v>
      </c>
      <c r="J37" s="575">
        <v>6778610</v>
      </c>
      <c r="K37" s="575">
        <v>110</v>
      </c>
      <c r="L37" s="575">
        <v>149717</v>
      </c>
      <c r="M37" s="232" t="s">
        <v>443</v>
      </c>
      <c r="N37" s="152" t="s">
        <v>693</v>
      </c>
      <c r="O37" s="575">
        <v>6758010</v>
      </c>
      <c r="P37" s="152">
        <v>1</v>
      </c>
      <c r="Q37" s="152">
        <v>99</v>
      </c>
      <c r="R37" s="152" t="s">
        <v>693</v>
      </c>
      <c r="S37" s="152">
        <v>20600</v>
      </c>
      <c r="T37" s="7"/>
    </row>
    <row r="38" spans="2:20" s="6" customFormat="1" ht="13.5" customHeight="1">
      <c r="B38" s="7"/>
      <c r="C38" s="82" t="s">
        <v>316</v>
      </c>
      <c r="D38" s="83"/>
      <c r="E38" s="84" t="s">
        <v>317</v>
      </c>
      <c r="F38" s="580" t="s">
        <v>443</v>
      </c>
      <c r="G38" s="577" t="s">
        <v>443</v>
      </c>
      <c r="H38" s="577" t="s">
        <v>443</v>
      </c>
      <c r="I38" s="152" t="s">
        <v>693</v>
      </c>
      <c r="J38" s="577" t="s">
        <v>443</v>
      </c>
      <c r="K38" s="577" t="s">
        <v>443</v>
      </c>
      <c r="L38" s="577" t="s">
        <v>443</v>
      </c>
      <c r="M38" s="232" t="s">
        <v>443</v>
      </c>
      <c r="N38" s="152" t="s">
        <v>693</v>
      </c>
      <c r="O38" s="232" t="s">
        <v>443</v>
      </c>
      <c r="P38" s="232" t="s">
        <v>443</v>
      </c>
      <c r="Q38" s="232" t="s">
        <v>443</v>
      </c>
      <c r="R38" s="152" t="s">
        <v>693</v>
      </c>
      <c r="S38" s="232" t="s">
        <v>443</v>
      </c>
      <c r="T38" s="7"/>
    </row>
    <row r="39" spans="2:20" s="6" customFormat="1" ht="13.5" customHeight="1">
      <c r="B39" s="7"/>
      <c r="C39" s="82" t="s">
        <v>318</v>
      </c>
      <c r="D39" s="83"/>
      <c r="E39" s="84" t="s">
        <v>319</v>
      </c>
      <c r="F39" s="580" t="s">
        <v>443</v>
      </c>
      <c r="G39" s="577" t="s">
        <v>443</v>
      </c>
      <c r="H39" s="577" t="s">
        <v>443</v>
      </c>
      <c r="I39" s="152" t="s">
        <v>693</v>
      </c>
      <c r="J39" s="577" t="s">
        <v>443</v>
      </c>
      <c r="K39" s="577" t="s">
        <v>443</v>
      </c>
      <c r="L39" s="577" t="s">
        <v>443</v>
      </c>
      <c r="M39" s="232" t="s">
        <v>443</v>
      </c>
      <c r="N39" s="152" t="s">
        <v>693</v>
      </c>
      <c r="O39" s="232" t="s">
        <v>443</v>
      </c>
      <c r="P39" s="232" t="s">
        <v>443</v>
      </c>
      <c r="Q39" s="232" t="s">
        <v>443</v>
      </c>
      <c r="R39" s="152" t="s">
        <v>693</v>
      </c>
      <c r="S39" s="232" t="s">
        <v>443</v>
      </c>
      <c r="T39" s="7"/>
    </row>
    <row r="40" spans="2:20" s="182" customFormat="1" ht="13.5" customHeight="1">
      <c r="B40" s="185" t="s">
        <v>320</v>
      </c>
      <c r="C40" s="181"/>
      <c r="D40" s="186"/>
      <c r="E40" s="183" t="s">
        <v>356</v>
      </c>
      <c r="F40" s="184">
        <f>SUM(F41:F43)</f>
        <v>40</v>
      </c>
      <c r="G40" s="233">
        <f>SUM(G42:G43)</f>
        <v>2285</v>
      </c>
      <c r="H40" s="233">
        <f>SUM(H42:H43)</f>
        <v>17</v>
      </c>
      <c r="I40" s="233" t="s">
        <v>693</v>
      </c>
      <c r="J40" s="233">
        <f>SUM(J42:J43)</f>
        <v>19725700</v>
      </c>
      <c r="K40" s="233">
        <f>SUM(K42:K43)</f>
        <v>39</v>
      </c>
      <c r="L40" s="233">
        <f>SUM(L42:L43)</f>
        <v>2285</v>
      </c>
      <c r="M40" s="234" t="s">
        <v>443</v>
      </c>
      <c r="N40" s="233" t="s">
        <v>693</v>
      </c>
      <c r="O40" s="233">
        <f>SUM(O42:O43)</f>
        <v>19674700</v>
      </c>
      <c r="P40" s="233">
        <f>SUM(P42:P43)</f>
        <v>1</v>
      </c>
      <c r="Q40" s="233">
        <f>SUM(Q42:Q43)</f>
        <v>17</v>
      </c>
      <c r="R40" s="233" t="s">
        <v>693</v>
      </c>
      <c r="S40" s="233">
        <f>SUM(S42:S43)</f>
        <v>51000</v>
      </c>
      <c r="T40" s="181"/>
    </row>
    <row r="41" spans="2:20" s="6" customFormat="1" ht="13.5" customHeight="1">
      <c r="B41" s="83"/>
      <c r="C41" s="82" t="s">
        <v>321</v>
      </c>
      <c r="D41" s="83"/>
      <c r="E41" s="84" t="s">
        <v>322</v>
      </c>
      <c r="F41" s="235" t="s">
        <v>443</v>
      </c>
      <c r="G41" s="232" t="s">
        <v>443</v>
      </c>
      <c r="H41" s="232" t="s">
        <v>443</v>
      </c>
      <c r="I41" s="152" t="s">
        <v>693</v>
      </c>
      <c r="J41" s="577" t="s">
        <v>443</v>
      </c>
      <c r="K41" s="232" t="s">
        <v>443</v>
      </c>
      <c r="L41" s="232" t="s">
        <v>443</v>
      </c>
      <c r="M41" s="232" t="s">
        <v>443</v>
      </c>
      <c r="N41" s="152" t="s">
        <v>693</v>
      </c>
      <c r="O41" s="232" t="s">
        <v>443</v>
      </c>
      <c r="P41" s="232" t="s">
        <v>443</v>
      </c>
      <c r="Q41" s="232" t="s">
        <v>443</v>
      </c>
      <c r="R41" s="152" t="s">
        <v>693</v>
      </c>
      <c r="S41" s="232" t="s">
        <v>443</v>
      </c>
      <c r="T41" s="7"/>
    </row>
    <row r="42" spans="2:19" s="6" customFormat="1" ht="13.5" customHeight="1">
      <c r="B42" s="83"/>
      <c r="C42" s="82" t="s">
        <v>323</v>
      </c>
      <c r="D42" s="83"/>
      <c r="E42" s="84" t="s">
        <v>324</v>
      </c>
      <c r="F42" s="231">
        <v>2</v>
      </c>
      <c r="G42" s="152">
        <v>455</v>
      </c>
      <c r="H42" s="232" t="s">
        <v>443</v>
      </c>
      <c r="I42" s="152" t="s">
        <v>693</v>
      </c>
      <c r="J42" s="575">
        <v>259000</v>
      </c>
      <c r="K42" s="152">
        <v>2</v>
      </c>
      <c r="L42" s="575">
        <v>455</v>
      </c>
      <c r="M42" s="232" t="s">
        <v>443</v>
      </c>
      <c r="N42" s="152" t="s">
        <v>693</v>
      </c>
      <c r="O42" s="575">
        <v>259000</v>
      </c>
      <c r="P42" s="232" t="s">
        <v>443</v>
      </c>
      <c r="Q42" s="232" t="s">
        <v>443</v>
      </c>
      <c r="R42" s="152" t="s">
        <v>693</v>
      </c>
      <c r="S42" s="232" t="s">
        <v>443</v>
      </c>
    </row>
    <row r="43" spans="1:19" s="6" customFormat="1" ht="13.5" customHeight="1" thickBot="1">
      <c r="A43" s="9"/>
      <c r="B43" s="88"/>
      <c r="C43" s="89" t="s">
        <v>325</v>
      </c>
      <c r="D43" s="88"/>
      <c r="E43" s="90" t="s">
        <v>326</v>
      </c>
      <c r="F43" s="236">
        <v>38</v>
      </c>
      <c r="G43" s="237">
        <v>1830</v>
      </c>
      <c r="H43" s="237">
        <v>17</v>
      </c>
      <c r="I43" s="237" t="s">
        <v>693</v>
      </c>
      <c r="J43" s="581">
        <v>19466700</v>
      </c>
      <c r="K43" s="237">
        <v>37</v>
      </c>
      <c r="L43" s="581">
        <v>1830</v>
      </c>
      <c r="M43" s="238" t="s">
        <v>443</v>
      </c>
      <c r="N43" s="237" t="s">
        <v>693</v>
      </c>
      <c r="O43" s="581">
        <v>19415700</v>
      </c>
      <c r="P43" s="237">
        <v>1</v>
      </c>
      <c r="Q43" s="237">
        <v>17</v>
      </c>
      <c r="R43" s="237" t="s">
        <v>693</v>
      </c>
      <c r="S43" s="237">
        <v>51000</v>
      </c>
    </row>
    <row r="44" spans="1:11" s="6" customFormat="1" ht="12.75" customHeight="1">
      <c r="A44" s="202" t="s">
        <v>327</v>
      </c>
      <c r="B44" s="182"/>
      <c r="C44" s="182"/>
      <c r="D44" s="182"/>
      <c r="E44" s="182"/>
      <c r="K44" s="133" t="s">
        <v>328</v>
      </c>
    </row>
    <row r="45" spans="1:11" s="6" customFormat="1" ht="12.75" customHeight="1">
      <c r="A45" s="202" t="s">
        <v>329</v>
      </c>
      <c r="B45" s="182"/>
      <c r="C45" s="182"/>
      <c r="D45" s="182"/>
      <c r="E45" s="182"/>
      <c r="K45" s="11"/>
    </row>
  </sheetData>
  <sheetProtection/>
  <mergeCells count="32">
    <mergeCell ref="G5:H5"/>
    <mergeCell ref="N7:N8"/>
    <mergeCell ref="L6:M6"/>
    <mergeCell ref="A4:E7"/>
    <mergeCell ref="Q7:Q8"/>
    <mergeCell ref="R7:R8"/>
    <mergeCell ref="S7:S8"/>
    <mergeCell ref="P7:P8"/>
    <mergeCell ref="A15:D15"/>
    <mergeCell ref="A16:D16"/>
    <mergeCell ref="B2:J2"/>
    <mergeCell ref="K2:S2"/>
    <mergeCell ref="F4:J4"/>
    <mergeCell ref="F5:F7"/>
    <mergeCell ref="O7:O8"/>
    <mergeCell ref="I5:I7"/>
    <mergeCell ref="J5:J7"/>
    <mergeCell ref="K5:K7"/>
    <mergeCell ref="A12:D12"/>
    <mergeCell ref="A13:D13"/>
    <mergeCell ref="A8:E8"/>
    <mergeCell ref="A14:D14"/>
    <mergeCell ref="B19:D19"/>
    <mergeCell ref="K4:O4"/>
    <mergeCell ref="P4:S4"/>
    <mergeCell ref="L5:M5"/>
    <mergeCell ref="G6:H6"/>
    <mergeCell ref="A17:D17"/>
    <mergeCell ref="A18:D18"/>
    <mergeCell ref="A9:D9"/>
    <mergeCell ref="A10:D10"/>
    <mergeCell ref="A11:D11"/>
  </mergeCells>
  <printOptions horizontalCentered="1"/>
  <pageMargins left="1.1811023622047245" right="1.1811023622047245" top="1.5748031496062993" bottom="1.5748031496062993" header="0.5118110236220472" footer="0.9055118110236221"/>
  <pageSetup firstPageNumber="32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V32"/>
  <sheetViews>
    <sheetView showGridLines="0" zoomScale="120" zoomScaleNormal="120" zoomScalePageLayoutView="0" workbookViewId="0" topLeftCell="A1">
      <selection activeCell="A2" sqref="A2:I2"/>
    </sheetView>
  </sheetViews>
  <sheetFormatPr defaultColWidth="9.00390625" defaultRowHeight="16.5"/>
  <cols>
    <col min="1" max="1" width="16.125" style="428" customWidth="1"/>
    <col min="2" max="3" width="7.375" style="428" customWidth="1"/>
    <col min="4" max="4" width="7.125" style="428" customWidth="1"/>
    <col min="5" max="5" width="8.125" style="428" customWidth="1"/>
    <col min="6" max="6" width="7.125" style="428" customWidth="1"/>
    <col min="7" max="7" width="8.125" style="428" customWidth="1"/>
    <col min="8" max="8" width="7.875" style="428" customWidth="1"/>
    <col min="9" max="9" width="7.625" style="428" customWidth="1"/>
    <col min="10" max="10" width="6.375" style="428" customWidth="1"/>
    <col min="11" max="11" width="6.875" style="428" customWidth="1"/>
    <col min="12" max="12" width="5.625" style="428" customWidth="1"/>
    <col min="13" max="14" width="6.00390625" style="428" customWidth="1"/>
    <col min="15" max="19" width="6.125" style="428" customWidth="1"/>
    <col min="20" max="20" width="6.625" style="428" customWidth="1"/>
    <col min="21" max="21" width="7.625" style="428" customWidth="1"/>
    <col min="22" max="16384" width="9.00390625" style="428" customWidth="1"/>
  </cols>
  <sheetData>
    <row r="1" spans="1:21" s="392" customFormat="1" ht="18" customHeight="1">
      <c r="A1" s="391" t="s">
        <v>502</v>
      </c>
      <c r="U1" s="393" t="s">
        <v>360</v>
      </c>
    </row>
    <row r="2" spans="1:21" s="394" customFormat="1" ht="37.5" customHeight="1">
      <c r="A2" s="649" t="s">
        <v>793</v>
      </c>
      <c r="B2" s="650"/>
      <c r="C2" s="650"/>
      <c r="D2" s="650"/>
      <c r="E2" s="650"/>
      <c r="F2" s="650"/>
      <c r="G2" s="650"/>
      <c r="H2" s="650"/>
      <c r="I2" s="650"/>
      <c r="J2" s="650" t="s">
        <v>794</v>
      </c>
      <c r="K2" s="650"/>
      <c r="L2" s="650"/>
      <c r="M2" s="650"/>
      <c r="N2" s="650"/>
      <c r="O2" s="650"/>
      <c r="P2" s="650"/>
      <c r="Q2" s="650"/>
      <c r="R2" s="650"/>
      <c r="S2" s="650"/>
      <c r="T2" s="650"/>
      <c r="U2" s="650"/>
    </row>
    <row r="3" spans="1:21" s="182" customFormat="1" ht="9.75" customHeight="1" thickBot="1">
      <c r="A3" s="395"/>
      <c r="B3" s="395"/>
      <c r="C3" s="395"/>
      <c r="D3" s="395"/>
      <c r="E3" s="395"/>
      <c r="F3" s="395"/>
      <c r="G3" s="395"/>
      <c r="H3" s="395"/>
      <c r="I3" s="395"/>
      <c r="J3" s="395"/>
      <c r="K3" s="396"/>
      <c r="L3" s="395"/>
      <c r="M3" s="395"/>
      <c r="N3" s="395"/>
      <c r="O3" s="395"/>
      <c r="P3" s="395"/>
      <c r="Q3" s="395"/>
      <c r="R3" s="395"/>
      <c r="S3" s="395"/>
      <c r="T3" s="395"/>
      <c r="U3" s="395"/>
    </row>
    <row r="4" spans="1:21" s="398" customFormat="1" ht="18.75" customHeight="1">
      <c r="A4" s="397"/>
      <c r="B4" s="662" t="s">
        <v>714</v>
      </c>
      <c r="C4" s="660" t="s">
        <v>715</v>
      </c>
      <c r="D4" s="660" t="s">
        <v>716</v>
      </c>
      <c r="E4" s="660" t="s">
        <v>717</v>
      </c>
      <c r="F4" s="660" t="s">
        <v>718</v>
      </c>
      <c r="G4" s="655" t="s">
        <v>719</v>
      </c>
      <c r="H4" s="656"/>
      <c r="I4" s="657"/>
      <c r="J4" s="646" t="s">
        <v>720</v>
      </c>
      <c r="K4" s="647"/>
      <c r="L4" s="647"/>
      <c r="M4" s="647"/>
      <c r="N4" s="647"/>
      <c r="O4" s="647"/>
      <c r="P4" s="647"/>
      <c r="Q4" s="647"/>
      <c r="R4" s="647"/>
      <c r="S4" s="647"/>
      <c r="T4" s="647"/>
      <c r="U4" s="647"/>
    </row>
    <row r="5" spans="1:21" s="400" customFormat="1" ht="18.75" customHeight="1">
      <c r="A5" s="399" t="s">
        <v>721</v>
      </c>
      <c r="B5" s="663"/>
      <c r="C5" s="661"/>
      <c r="D5" s="661"/>
      <c r="E5" s="661"/>
      <c r="F5" s="661"/>
      <c r="G5" s="658" t="s">
        <v>722</v>
      </c>
      <c r="H5" s="648"/>
      <c r="I5" s="659"/>
      <c r="J5" s="648" t="s">
        <v>723</v>
      </c>
      <c r="K5" s="648"/>
      <c r="L5" s="648"/>
      <c r="M5" s="648"/>
      <c r="N5" s="648"/>
      <c r="O5" s="648"/>
      <c r="P5" s="648"/>
      <c r="Q5" s="648"/>
      <c r="R5" s="648"/>
      <c r="S5" s="648"/>
      <c r="T5" s="648"/>
      <c r="U5" s="648"/>
    </row>
    <row r="6" spans="1:22" s="398" customFormat="1" ht="34.5" customHeight="1">
      <c r="A6" s="400"/>
      <c r="B6" s="401" t="s">
        <v>724</v>
      </c>
      <c r="C6" s="402" t="s">
        <v>725</v>
      </c>
      <c r="D6" s="402" t="s">
        <v>726</v>
      </c>
      <c r="E6" s="402" t="s">
        <v>726</v>
      </c>
      <c r="F6" s="402" t="s">
        <v>724</v>
      </c>
      <c r="G6" s="403" t="s">
        <v>727</v>
      </c>
      <c r="H6" s="404" t="s">
        <v>728</v>
      </c>
      <c r="I6" s="404" t="s">
        <v>729</v>
      </c>
      <c r="J6" s="664" t="s">
        <v>730</v>
      </c>
      <c r="K6" s="665"/>
      <c r="L6" s="666"/>
      <c r="M6" s="404" t="s">
        <v>731</v>
      </c>
      <c r="N6" s="405" t="s">
        <v>732</v>
      </c>
      <c r="O6" s="404" t="s">
        <v>733</v>
      </c>
      <c r="P6" s="404" t="s">
        <v>734</v>
      </c>
      <c r="Q6" s="404" t="s">
        <v>735</v>
      </c>
      <c r="R6" s="404" t="s">
        <v>736</v>
      </c>
      <c r="S6" s="404" t="s">
        <v>737</v>
      </c>
      <c r="T6" s="406" t="s">
        <v>738</v>
      </c>
      <c r="U6" s="406" t="s">
        <v>739</v>
      </c>
      <c r="V6" s="400"/>
    </row>
    <row r="7" spans="1:22" s="398" customFormat="1" ht="34.5" customHeight="1">
      <c r="A7" s="407" t="s">
        <v>740</v>
      </c>
      <c r="B7" s="651" t="s">
        <v>741</v>
      </c>
      <c r="C7" s="653" t="s">
        <v>742</v>
      </c>
      <c r="D7" s="653" t="s">
        <v>743</v>
      </c>
      <c r="E7" s="653" t="s">
        <v>744</v>
      </c>
      <c r="F7" s="653" t="s">
        <v>745</v>
      </c>
      <c r="G7" s="653" t="s">
        <v>746</v>
      </c>
      <c r="H7" s="653" t="s">
        <v>445</v>
      </c>
      <c r="I7" s="653" t="s">
        <v>446</v>
      </c>
      <c r="J7" s="405" t="s">
        <v>747</v>
      </c>
      <c r="K7" s="408" t="s">
        <v>748</v>
      </c>
      <c r="L7" s="404" t="s">
        <v>749</v>
      </c>
      <c r="M7" s="402" t="s">
        <v>750</v>
      </c>
      <c r="N7" s="409" t="s">
        <v>750</v>
      </c>
      <c r="O7" s="402" t="s">
        <v>751</v>
      </c>
      <c r="P7" s="402" t="s">
        <v>752</v>
      </c>
      <c r="Q7" s="410" t="s">
        <v>753</v>
      </c>
      <c r="R7" s="410" t="s">
        <v>753</v>
      </c>
      <c r="S7" s="410" t="s">
        <v>754</v>
      </c>
      <c r="T7" s="411" t="s">
        <v>755</v>
      </c>
      <c r="U7" s="411" t="s">
        <v>756</v>
      </c>
      <c r="V7" s="400"/>
    </row>
    <row r="8" spans="1:22" s="398" customFormat="1" ht="45.75" customHeight="1" thickBot="1">
      <c r="A8" s="412"/>
      <c r="B8" s="652"/>
      <c r="C8" s="654"/>
      <c r="D8" s="654"/>
      <c r="E8" s="654"/>
      <c r="F8" s="654"/>
      <c r="G8" s="654"/>
      <c r="H8" s="654"/>
      <c r="I8" s="654"/>
      <c r="J8" s="413" t="s">
        <v>757</v>
      </c>
      <c r="K8" s="414" t="s">
        <v>758</v>
      </c>
      <c r="L8" s="414" t="s">
        <v>759</v>
      </c>
      <c r="M8" s="414" t="s">
        <v>760</v>
      </c>
      <c r="N8" s="413" t="s">
        <v>761</v>
      </c>
      <c r="O8" s="414" t="s">
        <v>762</v>
      </c>
      <c r="P8" s="414" t="s">
        <v>763</v>
      </c>
      <c r="Q8" s="414" t="s">
        <v>447</v>
      </c>
      <c r="R8" s="414" t="s">
        <v>764</v>
      </c>
      <c r="S8" s="414" t="s">
        <v>765</v>
      </c>
      <c r="T8" s="415" t="s">
        <v>766</v>
      </c>
      <c r="U8" s="415" t="s">
        <v>767</v>
      </c>
      <c r="V8" s="400"/>
    </row>
    <row r="9" spans="1:21" s="407" customFormat="1" ht="18" customHeight="1">
      <c r="A9" s="416" t="s">
        <v>768</v>
      </c>
      <c r="B9" s="417">
        <v>225</v>
      </c>
      <c r="C9" s="418">
        <v>329090</v>
      </c>
      <c r="D9" s="418">
        <v>1135027</v>
      </c>
      <c r="E9" s="418">
        <v>39528</v>
      </c>
      <c r="F9" s="418">
        <v>220</v>
      </c>
      <c r="G9" s="418">
        <v>87730980</v>
      </c>
      <c r="H9" s="418">
        <v>51412896</v>
      </c>
      <c r="I9" s="418">
        <v>36318084</v>
      </c>
      <c r="J9" s="418">
        <v>216</v>
      </c>
      <c r="K9" s="418">
        <v>5</v>
      </c>
      <c r="L9" s="418">
        <v>5</v>
      </c>
      <c r="M9" s="418">
        <v>1347</v>
      </c>
      <c r="N9" s="418">
        <v>8360</v>
      </c>
      <c r="O9" s="418">
        <v>131</v>
      </c>
      <c r="P9" s="418">
        <v>273</v>
      </c>
      <c r="Q9" s="418">
        <v>62</v>
      </c>
      <c r="R9" s="418">
        <v>54</v>
      </c>
      <c r="S9" s="418">
        <v>64</v>
      </c>
      <c r="T9" s="418">
        <v>305</v>
      </c>
      <c r="U9" s="418">
        <v>26</v>
      </c>
    </row>
    <row r="10" spans="1:21" s="407" customFormat="1" ht="18" customHeight="1">
      <c r="A10" s="416" t="s">
        <v>769</v>
      </c>
      <c r="B10" s="184">
        <v>225</v>
      </c>
      <c r="C10" s="233">
        <v>345189</v>
      </c>
      <c r="D10" s="233">
        <v>1184162</v>
      </c>
      <c r="E10" s="233">
        <v>65688</v>
      </c>
      <c r="F10" s="233">
        <v>219</v>
      </c>
      <c r="G10" s="233">
        <v>93278047</v>
      </c>
      <c r="H10" s="233">
        <v>68263854</v>
      </c>
      <c r="I10" s="233">
        <v>25014193</v>
      </c>
      <c r="J10" s="233">
        <v>204</v>
      </c>
      <c r="K10" s="233">
        <v>4</v>
      </c>
      <c r="L10" s="233">
        <v>8</v>
      </c>
      <c r="M10" s="233">
        <v>724</v>
      </c>
      <c r="N10" s="233">
        <v>8778</v>
      </c>
      <c r="O10" s="233">
        <v>100</v>
      </c>
      <c r="P10" s="233">
        <v>230</v>
      </c>
      <c r="Q10" s="233">
        <v>44</v>
      </c>
      <c r="R10" s="233">
        <v>58</v>
      </c>
      <c r="S10" s="233">
        <v>43</v>
      </c>
      <c r="T10" s="233">
        <v>286</v>
      </c>
      <c r="U10" s="233">
        <v>101</v>
      </c>
    </row>
    <row r="11" spans="1:21" s="407" customFormat="1" ht="18" customHeight="1">
      <c r="A11" s="416" t="s">
        <v>770</v>
      </c>
      <c r="B11" s="184">
        <v>227</v>
      </c>
      <c r="C11" s="233">
        <v>358622</v>
      </c>
      <c r="D11" s="233">
        <v>1058406</v>
      </c>
      <c r="E11" s="233">
        <v>45158</v>
      </c>
      <c r="F11" s="233">
        <v>231</v>
      </c>
      <c r="G11" s="233">
        <v>87633424</v>
      </c>
      <c r="H11" s="233">
        <v>57878348</v>
      </c>
      <c r="I11" s="233">
        <v>29755076</v>
      </c>
      <c r="J11" s="233">
        <v>194</v>
      </c>
      <c r="K11" s="233">
        <v>6</v>
      </c>
      <c r="L11" s="233">
        <v>16</v>
      </c>
      <c r="M11" s="233">
        <v>1305</v>
      </c>
      <c r="N11" s="233">
        <v>11081</v>
      </c>
      <c r="O11" s="233">
        <v>77</v>
      </c>
      <c r="P11" s="233">
        <v>271</v>
      </c>
      <c r="Q11" s="233">
        <v>34</v>
      </c>
      <c r="R11" s="233">
        <v>61</v>
      </c>
      <c r="S11" s="233">
        <v>34</v>
      </c>
      <c r="T11" s="233">
        <v>76</v>
      </c>
      <c r="U11" s="233">
        <v>25</v>
      </c>
    </row>
    <row r="12" spans="1:21" s="407" customFormat="1" ht="18" customHeight="1">
      <c r="A12" s="416" t="s">
        <v>771</v>
      </c>
      <c r="B12" s="184">
        <v>227</v>
      </c>
      <c r="C12" s="233">
        <v>435817</v>
      </c>
      <c r="D12" s="233">
        <v>1252872</v>
      </c>
      <c r="E12" s="233">
        <v>73542</v>
      </c>
      <c r="F12" s="233">
        <v>218</v>
      </c>
      <c r="G12" s="233">
        <v>117723060</v>
      </c>
      <c r="H12" s="233">
        <v>70929246</v>
      </c>
      <c r="I12" s="233">
        <v>46793814</v>
      </c>
      <c r="J12" s="233">
        <v>188</v>
      </c>
      <c r="K12" s="233">
        <v>4</v>
      </c>
      <c r="L12" s="233">
        <v>26</v>
      </c>
      <c r="M12" s="233">
        <v>3192</v>
      </c>
      <c r="N12" s="233">
        <v>14849</v>
      </c>
      <c r="O12" s="233">
        <v>93</v>
      </c>
      <c r="P12" s="233">
        <v>252</v>
      </c>
      <c r="Q12" s="233">
        <v>36</v>
      </c>
      <c r="R12" s="233">
        <v>62</v>
      </c>
      <c r="S12" s="233">
        <v>30</v>
      </c>
      <c r="T12" s="233">
        <v>212</v>
      </c>
      <c r="U12" s="233">
        <v>25</v>
      </c>
    </row>
    <row r="13" spans="1:21" s="407" customFormat="1" ht="18" customHeight="1">
      <c r="A13" s="416" t="s">
        <v>772</v>
      </c>
      <c r="B13" s="184">
        <v>223</v>
      </c>
      <c r="C13" s="233">
        <v>391716</v>
      </c>
      <c r="D13" s="233">
        <v>1250116</v>
      </c>
      <c r="E13" s="233">
        <v>40957</v>
      </c>
      <c r="F13" s="233">
        <v>225</v>
      </c>
      <c r="G13" s="233">
        <v>100088880</v>
      </c>
      <c r="H13" s="233">
        <v>62771246</v>
      </c>
      <c r="I13" s="233">
        <v>37317634</v>
      </c>
      <c r="J13" s="233">
        <v>192</v>
      </c>
      <c r="K13" s="233">
        <v>4</v>
      </c>
      <c r="L13" s="233">
        <v>17</v>
      </c>
      <c r="M13" s="233">
        <v>3130</v>
      </c>
      <c r="N13" s="233">
        <v>10829</v>
      </c>
      <c r="O13" s="233">
        <v>81</v>
      </c>
      <c r="P13" s="233">
        <v>150</v>
      </c>
      <c r="Q13" s="233">
        <v>29</v>
      </c>
      <c r="R13" s="233">
        <v>58</v>
      </c>
      <c r="S13" s="233">
        <v>35</v>
      </c>
      <c r="T13" s="233">
        <v>68</v>
      </c>
      <c r="U13" s="233">
        <v>23</v>
      </c>
    </row>
    <row r="14" spans="1:21" s="407" customFormat="1" ht="18" customHeight="1">
      <c r="A14" s="416" t="s">
        <v>773</v>
      </c>
      <c r="B14" s="184">
        <v>230</v>
      </c>
      <c r="C14" s="233">
        <v>409974</v>
      </c>
      <c r="D14" s="233">
        <v>1412204</v>
      </c>
      <c r="E14" s="233">
        <v>41304</v>
      </c>
      <c r="F14" s="233">
        <v>219</v>
      </c>
      <c r="G14" s="233">
        <v>91896687</v>
      </c>
      <c r="H14" s="233">
        <v>58380033</v>
      </c>
      <c r="I14" s="233">
        <v>33516654</v>
      </c>
      <c r="J14" s="233">
        <v>198</v>
      </c>
      <c r="K14" s="233">
        <v>2</v>
      </c>
      <c r="L14" s="233">
        <v>1</v>
      </c>
      <c r="M14" s="233">
        <v>1855</v>
      </c>
      <c r="N14" s="233">
        <v>12459</v>
      </c>
      <c r="O14" s="233">
        <v>114</v>
      </c>
      <c r="P14" s="233">
        <v>207</v>
      </c>
      <c r="Q14" s="233">
        <v>27</v>
      </c>
      <c r="R14" s="233">
        <v>87</v>
      </c>
      <c r="S14" s="233">
        <v>34</v>
      </c>
      <c r="T14" s="233">
        <v>121</v>
      </c>
      <c r="U14" s="233">
        <v>33</v>
      </c>
    </row>
    <row r="15" spans="1:21" s="407" customFormat="1" ht="18" customHeight="1">
      <c r="A15" s="416" t="s">
        <v>774</v>
      </c>
      <c r="B15" s="184">
        <v>234</v>
      </c>
      <c r="C15" s="233">
        <v>399232</v>
      </c>
      <c r="D15" s="233">
        <v>1400129</v>
      </c>
      <c r="E15" s="233">
        <v>41550</v>
      </c>
      <c r="F15" s="233">
        <v>220</v>
      </c>
      <c r="G15" s="233">
        <v>131629128</v>
      </c>
      <c r="H15" s="233">
        <v>103188454</v>
      </c>
      <c r="I15" s="233">
        <v>28440674</v>
      </c>
      <c r="J15" s="233">
        <v>194</v>
      </c>
      <c r="K15" s="233">
        <v>1</v>
      </c>
      <c r="L15" s="233">
        <v>3</v>
      </c>
      <c r="M15" s="233">
        <v>2498</v>
      </c>
      <c r="N15" s="233">
        <v>13802</v>
      </c>
      <c r="O15" s="233">
        <v>113</v>
      </c>
      <c r="P15" s="233">
        <v>214</v>
      </c>
      <c r="Q15" s="233">
        <v>27</v>
      </c>
      <c r="R15" s="233">
        <v>100</v>
      </c>
      <c r="S15" s="233">
        <v>38</v>
      </c>
      <c r="T15" s="233">
        <v>137</v>
      </c>
      <c r="U15" s="233">
        <v>32</v>
      </c>
    </row>
    <row r="16" spans="1:21" s="407" customFormat="1" ht="18" customHeight="1">
      <c r="A16" s="416" t="s">
        <v>775</v>
      </c>
      <c r="B16" s="184">
        <v>238</v>
      </c>
      <c r="C16" s="233">
        <v>443538</v>
      </c>
      <c r="D16" s="233">
        <v>1366528</v>
      </c>
      <c r="E16" s="233">
        <v>42070</v>
      </c>
      <c r="F16" s="233">
        <v>256</v>
      </c>
      <c r="G16" s="233">
        <v>146881515</v>
      </c>
      <c r="H16" s="233">
        <v>61554178</v>
      </c>
      <c r="I16" s="233">
        <v>85327337</v>
      </c>
      <c r="J16" s="233">
        <v>196</v>
      </c>
      <c r="K16" s="233">
        <v>3</v>
      </c>
      <c r="L16" s="233">
        <v>6</v>
      </c>
      <c r="M16" s="233">
        <v>2733</v>
      </c>
      <c r="N16" s="233">
        <v>17921</v>
      </c>
      <c r="O16" s="233">
        <v>126</v>
      </c>
      <c r="P16" s="233">
        <v>216</v>
      </c>
      <c r="Q16" s="233">
        <v>27</v>
      </c>
      <c r="R16" s="233">
        <v>99</v>
      </c>
      <c r="S16" s="233">
        <v>44</v>
      </c>
      <c r="T16" s="233">
        <v>121</v>
      </c>
      <c r="U16" s="233">
        <v>47</v>
      </c>
    </row>
    <row r="17" spans="1:21" s="407" customFormat="1" ht="18" customHeight="1">
      <c r="A17" s="416" t="s">
        <v>776</v>
      </c>
      <c r="B17" s="184">
        <v>239</v>
      </c>
      <c r="C17" s="233">
        <v>467148</v>
      </c>
      <c r="D17" s="233">
        <v>1409638</v>
      </c>
      <c r="E17" s="233">
        <v>45551</v>
      </c>
      <c r="F17" s="233">
        <v>260</v>
      </c>
      <c r="G17" s="233">
        <v>98432387</v>
      </c>
      <c r="H17" s="233">
        <v>62574397</v>
      </c>
      <c r="I17" s="233">
        <v>35857990</v>
      </c>
      <c r="J17" s="233">
        <v>196</v>
      </c>
      <c r="K17" s="233">
        <v>3</v>
      </c>
      <c r="L17" s="233">
        <v>9</v>
      </c>
      <c r="M17" s="233">
        <v>2371</v>
      </c>
      <c r="N17" s="233">
        <v>19020</v>
      </c>
      <c r="O17" s="233">
        <v>104</v>
      </c>
      <c r="P17" s="233">
        <v>208</v>
      </c>
      <c r="Q17" s="233">
        <v>26</v>
      </c>
      <c r="R17" s="233">
        <v>106</v>
      </c>
      <c r="S17" s="233">
        <v>34</v>
      </c>
      <c r="T17" s="233">
        <v>126</v>
      </c>
      <c r="U17" s="233">
        <v>41</v>
      </c>
    </row>
    <row r="18" spans="1:21" s="407" customFormat="1" ht="18" customHeight="1">
      <c r="A18" s="416" t="s">
        <v>777</v>
      </c>
      <c r="B18" s="184">
        <f aca="true" t="shared" si="0" ref="B18:U18">SUM(B19:B31)</f>
        <v>239</v>
      </c>
      <c r="C18" s="233">
        <f t="shared" si="0"/>
        <v>466186</v>
      </c>
      <c r="D18" s="233">
        <f t="shared" si="0"/>
        <v>1385194</v>
      </c>
      <c r="E18" s="233">
        <f t="shared" si="0"/>
        <v>44219</v>
      </c>
      <c r="F18" s="233">
        <f t="shared" si="0"/>
        <v>259</v>
      </c>
      <c r="G18" s="233">
        <f t="shared" si="0"/>
        <v>143282860</v>
      </c>
      <c r="H18" s="233">
        <f t="shared" si="0"/>
        <v>71178437</v>
      </c>
      <c r="I18" s="233">
        <f t="shared" si="0"/>
        <v>72104423</v>
      </c>
      <c r="J18" s="233">
        <f t="shared" si="0"/>
        <v>198</v>
      </c>
      <c r="K18" s="233">
        <f t="shared" si="0"/>
        <v>1</v>
      </c>
      <c r="L18" s="233">
        <f t="shared" si="0"/>
        <v>6</v>
      </c>
      <c r="M18" s="233">
        <f t="shared" si="0"/>
        <v>3521</v>
      </c>
      <c r="N18" s="233">
        <f t="shared" si="0"/>
        <v>20197</v>
      </c>
      <c r="O18" s="233">
        <f t="shared" si="0"/>
        <v>98</v>
      </c>
      <c r="P18" s="233">
        <f t="shared" si="0"/>
        <v>222</v>
      </c>
      <c r="Q18" s="233">
        <f t="shared" si="0"/>
        <v>26</v>
      </c>
      <c r="R18" s="233">
        <f t="shared" si="0"/>
        <v>104</v>
      </c>
      <c r="S18" s="233">
        <f t="shared" si="0"/>
        <v>24</v>
      </c>
      <c r="T18" s="233">
        <f t="shared" si="0"/>
        <v>121</v>
      </c>
      <c r="U18" s="233">
        <f t="shared" si="0"/>
        <v>37</v>
      </c>
    </row>
    <row r="19" spans="1:22" s="420" customFormat="1" ht="18" customHeight="1">
      <c r="A19" s="419" t="s">
        <v>778</v>
      </c>
      <c r="B19" s="184">
        <v>12</v>
      </c>
      <c r="C19" s="233">
        <v>64991</v>
      </c>
      <c r="D19" s="233">
        <v>178596</v>
      </c>
      <c r="E19" s="233">
        <v>3006</v>
      </c>
      <c r="F19" s="233">
        <v>11</v>
      </c>
      <c r="G19" s="233">
        <f aca="true" t="shared" si="1" ref="G19:G31">H19+I19</f>
        <v>12053095</v>
      </c>
      <c r="H19" s="233">
        <v>5102767</v>
      </c>
      <c r="I19" s="233">
        <v>6950328</v>
      </c>
      <c r="J19" s="233">
        <v>8</v>
      </c>
      <c r="K19" s="234" t="s">
        <v>443</v>
      </c>
      <c r="L19" s="233">
        <v>1</v>
      </c>
      <c r="M19" s="233">
        <v>39</v>
      </c>
      <c r="N19" s="233">
        <v>2237</v>
      </c>
      <c r="O19" s="233">
        <v>6</v>
      </c>
      <c r="P19" s="233">
        <v>15</v>
      </c>
      <c r="Q19" s="234" t="s">
        <v>443</v>
      </c>
      <c r="R19" s="233">
        <v>4</v>
      </c>
      <c r="S19" s="233">
        <v>2</v>
      </c>
      <c r="T19" s="233">
        <v>5</v>
      </c>
      <c r="U19" s="233">
        <v>3</v>
      </c>
      <c r="V19" s="407"/>
    </row>
    <row r="20" spans="1:22" s="420" customFormat="1" ht="18" customHeight="1">
      <c r="A20" s="419" t="s">
        <v>779</v>
      </c>
      <c r="B20" s="184">
        <v>16</v>
      </c>
      <c r="C20" s="233">
        <v>41121</v>
      </c>
      <c r="D20" s="233">
        <v>107975</v>
      </c>
      <c r="E20" s="233">
        <v>1741</v>
      </c>
      <c r="F20" s="233">
        <v>14</v>
      </c>
      <c r="G20" s="233">
        <f t="shared" si="1"/>
        <v>4582451</v>
      </c>
      <c r="H20" s="233">
        <v>3553272</v>
      </c>
      <c r="I20" s="233">
        <v>1029179</v>
      </c>
      <c r="J20" s="233">
        <v>14</v>
      </c>
      <c r="K20" s="234" t="s">
        <v>443</v>
      </c>
      <c r="L20" s="234" t="s">
        <v>443</v>
      </c>
      <c r="M20" s="233">
        <v>80</v>
      </c>
      <c r="N20" s="233">
        <v>79</v>
      </c>
      <c r="O20" s="234" t="s">
        <v>443</v>
      </c>
      <c r="P20" s="233">
        <v>12</v>
      </c>
      <c r="Q20" s="234" t="s">
        <v>443</v>
      </c>
      <c r="R20" s="233">
        <v>10</v>
      </c>
      <c r="S20" s="233">
        <v>1</v>
      </c>
      <c r="T20" s="233">
        <v>14</v>
      </c>
      <c r="U20" s="233">
        <v>1</v>
      </c>
      <c r="V20" s="407"/>
    </row>
    <row r="21" spans="1:22" s="420" customFormat="1" ht="18" customHeight="1">
      <c r="A21" s="419" t="s">
        <v>780</v>
      </c>
      <c r="B21" s="184">
        <v>13</v>
      </c>
      <c r="C21" s="233">
        <v>49214</v>
      </c>
      <c r="D21" s="233">
        <v>151809</v>
      </c>
      <c r="E21" s="233">
        <v>2590</v>
      </c>
      <c r="F21" s="233">
        <v>17</v>
      </c>
      <c r="G21" s="233">
        <f t="shared" si="1"/>
        <v>30729269</v>
      </c>
      <c r="H21" s="233">
        <v>11771000</v>
      </c>
      <c r="I21" s="233">
        <v>18958269</v>
      </c>
      <c r="J21" s="233">
        <v>12</v>
      </c>
      <c r="K21" s="234" t="s">
        <v>443</v>
      </c>
      <c r="L21" s="234" t="s">
        <v>443</v>
      </c>
      <c r="M21" s="233">
        <v>430</v>
      </c>
      <c r="N21" s="233">
        <v>1141</v>
      </c>
      <c r="O21" s="233">
        <v>6</v>
      </c>
      <c r="P21" s="233">
        <v>13</v>
      </c>
      <c r="Q21" s="233">
        <v>1</v>
      </c>
      <c r="R21" s="233">
        <v>14</v>
      </c>
      <c r="S21" s="233">
        <v>6</v>
      </c>
      <c r="T21" s="233">
        <v>9</v>
      </c>
      <c r="U21" s="233">
        <v>8</v>
      </c>
      <c r="V21" s="407"/>
    </row>
    <row r="22" spans="1:22" s="420" customFormat="1" ht="18" customHeight="1">
      <c r="A22" s="419" t="s">
        <v>781</v>
      </c>
      <c r="B22" s="184">
        <v>17</v>
      </c>
      <c r="C22" s="233">
        <v>53720</v>
      </c>
      <c r="D22" s="233">
        <v>166217</v>
      </c>
      <c r="E22" s="233">
        <v>3472</v>
      </c>
      <c r="F22" s="233">
        <v>15</v>
      </c>
      <c r="G22" s="233">
        <f t="shared" si="1"/>
        <v>7241719</v>
      </c>
      <c r="H22" s="233">
        <v>3344859</v>
      </c>
      <c r="I22" s="233">
        <v>3896860</v>
      </c>
      <c r="J22" s="233">
        <v>11</v>
      </c>
      <c r="K22" s="234" t="s">
        <v>443</v>
      </c>
      <c r="L22" s="233">
        <v>3</v>
      </c>
      <c r="M22" s="233">
        <v>468</v>
      </c>
      <c r="N22" s="233">
        <v>3865</v>
      </c>
      <c r="O22" s="234" t="s">
        <v>443</v>
      </c>
      <c r="P22" s="233">
        <v>20</v>
      </c>
      <c r="Q22" s="234" t="s">
        <v>443</v>
      </c>
      <c r="R22" s="233">
        <v>8</v>
      </c>
      <c r="S22" s="233">
        <v>3</v>
      </c>
      <c r="T22" s="233">
        <v>12</v>
      </c>
      <c r="U22" s="233">
        <v>3</v>
      </c>
      <c r="V22" s="407"/>
    </row>
    <row r="23" spans="1:22" s="420" customFormat="1" ht="18" customHeight="1">
      <c r="A23" s="419" t="s">
        <v>782</v>
      </c>
      <c r="B23" s="184">
        <v>15</v>
      </c>
      <c r="C23" s="233">
        <v>31025</v>
      </c>
      <c r="D23" s="233">
        <v>95142</v>
      </c>
      <c r="E23" s="233">
        <v>2545</v>
      </c>
      <c r="F23" s="233">
        <v>15</v>
      </c>
      <c r="G23" s="233">
        <f>H23+I23</f>
        <v>21935957</v>
      </c>
      <c r="H23" s="233">
        <v>7821900</v>
      </c>
      <c r="I23" s="233">
        <v>14114057</v>
      </c>
      <c r="J23" s="233">
        <v>14</v>
      </c>
      <c r="K23" s="234" t="s">
        <v>443</v>
      </c>
      <c r="L23" s="234" t="s">
        <v>443</v>
      </c>
      <c r="M23" s="233">
        <v>1211</v>
      </c>
      <c r="N23" s="233">
        <v>1211</v>
      </c>
      <c r="O23" s="233">
        <v>15</v>
      </c>
      <c r="P23" s="233">
        <v>15</v>
      </c>
      <c r="Q23" s="233">
        <v>2</v>
      </c>
      <c r="R23" s="233">
        <v>4</v>
      </c>
      <c r="S23" s="234" t="s">
        <v>443</v>
      </c>
      <c r="T23" s="233">
        <v>2</v>
      </c>
      <c r="U23" s="234" t="s">
        <v>443</v>
      </c>
      <c r="V23" s="407"/>
    </row>
    <row r="24" spans="1:22" s="420" customFormat="1" ht="18" customHeight="1">
      <c r="A24" s="419" t="s">
        <v>783</v>
      </c>
      <c r="B24" s="184">
        <v>21</v>
      </c>
      <c r="C24" s="233">
        <v>25652</v>
      </c>
      <c r="D24" s="233">
        <v>88231</v>
      </c>
      <c r="E24" s="233">
        <v>3092</v>
      </c>
      <c r="F24" s="233">
        <v>26</v>
      </c>
      <c r="G24" s="233">
        <f t="shared" si="1"/>
        <v>5310000</v>
      </c>
      <c r="H24" s="233">
        <v>4248000</v>
      </c>
      <c r="I24" s="233">
        <v>1062000</v>
      </c>
      <c r="J24" s="233">
        <v>18</v>
      </c>
      <c r="K24" s="234" t="s">
        <v>443</v>
      </c>
      <c r="L24" s="234" t="s">
        <v>443</v>
      </c>
      <c r="M24" s="233">
        <v>74</v>
      </c>
      <c r="N24" s="233">
        <v>1712</v>
      </c>
      <c r="O24" s="233">
        <v>13</v>
      </c>
      <c r="P24" s="233">
        <v>20</v>
      </c>
      <c r="Q24" s="234" t="s">
        <v>443</v>
      </c>
      <c r="R24" s="233">
        <v>1</v>
      </c>
      <c r="S24" s="233">
        <v>3</v>
      </c>
      <c r="T24" s="233">
        <v>9</v>
      </c>
      <c r="U24" s="233">
        <v>2</v>
      </c>
      <c r="V24" s="407"/>
    </row>
    <row r="25" spans="1:22" s="420" customFormat="1" ht="18" customHeight="1">
      <c r="A25" s="419" t="s">
        <v>784</v>
      </c>
      <c r="B25" s="184">
        <v>26</v>
      </c>
      <c r="C25" s="233">
        <v>49392</v>
      </c>
      <c r="D25" s="233">
        <v>143886</v>
      </c>
      <c r="E25" s="233">
        <v>9405</v>
      </c>
      <c r="F25" s="233">
        <v>26</v>
      </c>
      <c r="G25" s="233">
        <f t="shared" si="1"/>
        <v>19759000</v>
      </c>
      <c r="H25" s="233">
        <v>13831300</v>
      </c>
      <c r="I25" s="233">
        <v>5927700</v>
      </c>
      <c r="J25" s="233">
        <v>22</v>
      </c>
      <c r="K25" s="234" t="s">
        <v>443</v>
      </c>
      <c r="L25" s="234" t="s">
        <v>443</v>
      </c>
      <c r="M25" s="233">
        <v>598</v>
      </c>
      <c r="N25" s="233">
        <v>2011</v>
      </c>
      <c r="O25" s="233">
        <v>2</v>
      </c>
      <c r="P25" s="233">
        <v>26</v>
      </c>
      <c r="Q25" s="233">
        <v>8</v>
      </c>
      <c r="R25" s="233">
        <v>26</v>
      </c>
      <c r="S25" s="233">
        <v>5</v>
      </c>
      <c r="T25" s="233">
        <v>26</v>
      </c>
      <c r="U25" s="233">
        <v>3</v>
      </c>
      <c r="V25" s="407"/>
    </row>
    <row r="26" spans="1:22" s="420" customFormat="1" ht="18" customHeight="1">
      <c r="A26" s="419" t="s">
        <v>785</v>
      </c>
      <c r="B26" s="184">
        <v>18</v>
      </c>
      <c r="C26" s="233">
        <v>26444</v>
      </c>
      <c r="D26" s="233">
        <v>82136</v>
      </c>
      <c r="E26" s="233">
        <v>2677</v>
      </c>
      <c r="F26" s="233">
        <v>18</v>
      </c>
      <c r="G26" s="233">
        <f t="shared" si="1"/>
        <v>15070388</v>
      </c>
      <c r="H26" s="233">
        <v>7710229</v>
      </c>
      <c r="I26" s="233">
        <v>7360159</v>
      </c>
      <c r="J26" s="233">
        <v>20</v>
      </c>
      <c r="K26" s="234" t="s">
        <v>443</v>
      </c>
      <c r="L26" s="234" t="s">
        <v>443</v>
      </c>
      <c r="M26" s="233">
        <v>100</v>
      </c>
      <c r="N26" s="233">
        <v>2207</v>
      </c>
      <c r="O26" s="233">
        <v>9</v>
      </c>
      <c r="P26" s="233">
        <v>12</v>
      </c>
      <c r="Q26" s="233">
        <v>7</v>
      </c>
      <c r="R26" s="233">
        <v>14</v>
      </c>
      <c r="S26" s="233">
        <v>2</v>
      </c>
      <c r="T26" s="233">
        <v>8</v>
      </c>
      <c r="U26" s="233">
        <v>12</v>
      </c>
      <c r="V26" s="407"/>
    </row>
    <row r="27" spans="1:22" s="420" customFormat="1" ht="18" customHeight="1">
      <c r="A27" s="419" t="s">
        <v>786</v>
      </c>
      <c r="B27" s="184">
        <v>29</v>
      </c>
      <c r="C27" s="233">
        <v>48805</v>
      </c>
      <c r="D27" s="233">
        <v>134264</v>
      </c>
      <c r="E27" s="233">
        <v>4090</v>
      </c>
      <c r="F27" s="233">
        <v>26</v>
      </c>
      <c r="G27" s="233">
        <f t="shared" si="1"/>
        <v>9267010</v>
      </c>
      <c r="H27" s="233">
        <v>5375000</v>
      </c>
      <c r="I27" s="233">
        <v>3892010</v>
      </c>
      <c r="J27" s="233">
        <v>16</v>
      </c>
      <c r="K27" s="234" t="s">
        <v>443</v>
      </c>
      <c r="L27" s="234" t="s">
        <v>443</v>
      </c>
      <c r="M27" s="233">
        <v>103</v>
      </c>
      <c r="N27" s="233">
        <v>1667</v>
      </c>
      <c r="O27" s="234" t="s">
        <v>443</v>
      </c>
      <c r="P27" s="233">
        <v>27</v>
      </c>
      <c r="Q27" s="234" t="s">
        <v>443</v>
      </c>
      <c r="R27" s="233">
        <v>5</v>
      </c>
      <c r="S27" s="234" t="s">
        <v>443</v>
      </c>
      <c r="T27" s="234" t="s">
        <v>443</v>
      </c>
      <c r="U27" s="234" t="s">
        <v>443</v>
      </c>
      <c r="V27" s="407"/>
    </row>
    <row r="28" spans="1:22" s="420" customFormat="1" ht="18" customHeight="1">
      <c r="A28" s="419" t="s">
        <v>787</v>
      </c>
      <c r="B28" s="184">
        <v>16</v>
      </c>
      <c r="C28" s="233">
        <v>37682</v>
      </c>
      <c r="D28" s="233">
        <v>114974</v>
      </c>
      <c r="E28" s="233">
        <v>2465</v>
      </c>
      <c r="F28" s="233">
        <v>16</v>
      </c>
      <c r="G28" s="233">
        <f t="shared" si="1"/>
        <v>3582879</v>
      </c>
      <c r="H28" s="233">
        <v>1800500</v>
      </c>
      <c r="I28" s="233">
        <v>1782379</v>
      </c>
      <c r="J28" s="233">
        <v>12</v>
      </c>
      <c r="K28" s="234" t="s">
        <v>443</v>
      </c>
      <c r="L28" s="234" t="s">
        <v>443</v>
      </c>
      <c r="M28" s="233">
        <v>196</v>
      </c>
      <c r="N28" s="233">
        <v>1030</v>
      </c>
      <c r="O28" s="233">
        <v>1</v>
      </c>
      <c r="P28" s="233">
        <v>16</v>
      </c>
      <c r="Q28" s="234" t="s">
        <v>443</v>
      </c>
      <c r="R28" s="233">
        <v>8</v>
      </c>
      <c r="S28" s="233">
        <v>1</v>
      </c>
      <c r="T28" s="233">
        <v>9</v>
      </c>
      <c r="U28" s="233">
        <v>4</v>
      </c>
      <c r="V28" s="407"/>
    </row>
    <row r="29" spans="1:22" s="420" customFormat="1" ht="18" customHeight="1">
      <c r="A29" s="419" t="s">
        <v>788</v>
      </c>
      <c r="B29" s="184">
        <v>23</v>
      </c>
      <c r="C29" s="233">
        <v>14827</v>
      </c>
      <c r="D29" s="233">
        <v>49576</v>
      </c>
      <c r="E29" s="233">
        <v>3552</v>
      </c>
      <c r="F29" s="233">
        <v>42</v>
      </c>
      <c r="G29" s="233">
        <f t="shared" si="1"/>
        <v>9487032</v>
      </c>
      <c r="H29" s="233">
        <v>3530250</v>
      </c>
      <c r="I29" s="233">
        <v>5956782</v>
      </c>
      <c r="J29" s="233">
        <v>21</v>
      </c>
      <c r="K29" s="234" t="s">
        <v>443</v>
      </c>
      <c r="L29" s="233">
        <v>2</v>
      </c>
      <c r="M29" s="233">
        <v>78</v>
      </c>
      <c r="N29" s="233">
        <v>1779</v>
      </c>
      <c r="O29" s="233">
        <v>23</v>
      </c>
      <c r="P29" s="233">
        <v>23</v>
      </c>
      <c r="Q29" s="233">
        <v>4</v>
      </c>
      <c r="R29" s="233">
        <v>3</v>
      </c>
      <c r="S29" s="234" t="s">
        <v>443</v>
      </c>
      <c r="T29" s="233">
        <v>23</v>
      </c>
      <c r="U29" s="233">
        <v>1</v>
      </c>
      <c r="V29" s="407"/>
    </row>
    <row r="30" spans="1:22" s="420" customFormat="1" ht="18" customHeight="1">
      <c r="A30" s="419" t="s">
        <v>789</v>
      </c>
      <c r="B30" s="184">
        <v>23</v>
      </c>
      <c r="C30" s="233">
        <v>19616</v>
      </c>
      <c r="D30" s="233">
        <v>61704</v>
      </c>
      <c r="E30" s="233">
        <v>4771</v>
      </c>
      <c r="F30" s="233">
        <v>23</v>
      </c>
      <c r="G30" s="233">
        <f t="shared" si="1"/>
        <v>3528700</v>
      </c>
      <c r="H30" s="233">
        <v>2504000</v>
      </c>
      <c r="I30" s="233">
        <v>1024700</v>
      </c>
      <c r="J30" s="233">
        <v>23</v>
      </c>
      <c r="K30" s="234" t="s">
        <v>443</v>
      </c>
      <c r="L30" s="234" t="s">
        <v>443</v>
      </c>
      <c r="M30" s="233">
        <v>142</v>
      </c>
      <c r="N30" s="233">
        <v>1256</v>
      </c>
      <c r="O30" s="233">
        <v>23</v>
      </c>
      <c r="P30" s="233">
        <v>23</v>
      </c>
      <c r="Q30" s="233">
        <v>4</v>
      </c>
      <c r="R30" s="233">
        <v>5</v>
      </c>
      <c r="S30" s="233">
        <v>1</v>
      </c>
      <c r="T30" s="233">
        <v>3</v>
      </c>
      <c r="U30" s="234" t="s">
        <v>443</v>
      </c>
      <c r="V30" s="407"/>
    </row>
    <row r="31" spans="1:22" s="420" customFormat="1" ht="18" customHeight="1" thickBot="1">
      <c r="A31" s="421" t="s">
        <v>790</v>
      </c>
      <c r="B31" s="516">
        <v>10</v>
      </c>
      <c r="C31" s="422">
        <v>3697</v>
      </c>
      <c r="D31" s="422">
        <v>10684</v>
      </c>
      <c r="E31" s="422">
        <v>813</v>
      </c>
      <c r="F31" s="422">
        <v>10</v>
      </c>
      <c r="G31" s="422">
        <f t="shared" si="1"/>
        <v>735360</v>
      </c>
      <c r="H31" s="422">
        <v>585360</v>
      </c>
      <c r="I31" s="422">
        <v>150000</v>
      </c>
      <c r="J31" s="422">
        <v>7</v>
      </c>
      <c r="K31" s="422">
        <v>1</v>
      </c>
      <c r="L31" s="423" t="s">
        <v>443</v>
      </c>
      <c r="M31" s="422">
        <v>2</v>
      </c>
      <c r="N31" s="422">
        <v>2</v>
      </c>
      <c r="O31" s="423" t="s">
        <v>443</v>
      </c>
      <c r="P31" s="423" t="s">
        <v>443</v>
      </c>
      <c r="Q31" s="423" t="s">
        <v>443</v>
      </c>
      <c r="R31" s="422">
        <v>2</v>
      </c>
      <c r="S31" s="423" t="s">
        <v>443</v>
      </c>
      <c r="T31" s="423">
        <v>1</v>
      </c>
      <c r="U31" s="423" t="s">
        <v>443</v>
      </c>
      <c r="V31" s="407"/>
    </row>
    <row r="32" spans="1:13" s="420" customFormat="1" ht="15" customHeight="1">
      <c r="A32" s="424" t="s">
        <v>791</v>
      </c>
      <c r="B32" s="425"/>
      <c r="C32" s="426"/>
      <c r="D32" s="426"/>
      <c r="E32" s="426"/>
      <c r="F32" s="426"/>
      <c r="G32" s="426"/>
      <c r="H32" s="426"/>
      <c r="I32" s="426"/>
      <c r="J32" s="133" t="s">
        <v>792</v>
      </c>
      <c r="K32" s="426"/>
      <c r="L32" s="427"/>
      <c r="M32" s="427"/>
    </row>
  </sheetData>
  <sheetProtection/>
  <mergeCells count="20">
    <mergeCell ref="J6:L6"/>
    <mergeCell ref="E7:E8"/>
    <mergeCell ref="G7:G8"/>
    <mergeCell ref="H7:H8"/>
    <mergeCell ref="I7:I8"/>
    <mergeCell ref="F7:F8"/>
    <mergeCell ref="B7:B8"/>
    <mergeCell ref="C7:C8"/>
    <mergeCell ref="D7:D8"/>
    <mergeCell ref="G4:I4"/>
    <mergeCell ref="G5:I5"/>
    <mergeCell ref="F4:F5"/>
    <mergeCell ref="B4:B5"/>
    <mergeCell ref="C4:C5"/>
    <mergeCell ref="D4:D5"/>
    <mergeCell ref="E4:E5"/>
    <mergeCell ref="J4:U4"/>
    <mergeCell ref="J5:U5"/>
    <mergeCell ref="A2:I2"/>
    <mergeCell ref="J2:U2"/>
  </mergeCells>
  <printOptions horizontalCentered="1"/>
  <pageMargins left="1.1023622047244095" right="1.1023622047244095" top="1.5748031496062993" bottom="1.5748031496062993" header="0.5118110236220472" footer="0.9055118110236221"/>
  <pageSetup firstPageNumber="33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K21"/>
  <sheetViews>
    <sheetView showGridLines="0" zoomScale="120" zoomScaleNormal="120" zoomScalePageLayoutView="0" workbookViewId="0" topLeftCell="A1">
      <selection activeCell="A2" sqref="A2:K2"/>
    </sheetView>
  </sheetViews>
  <sheetFormatPr defaultColWidth="9.00390625" defaultRowHeight="16.5"/>
  <cols>
    <col min="1" max="1" width="10.375" style="91" customWidth="1"/>
    <col min="2" max="2" width="6.625" style="91" customWidth="1"/>
    <col min="3" max="3" width="8.625" style="91" customWidth="1"/>
    <col min="4" max="4" width="5.125" style="91" customWidth="1"/>
    <col min="5" max="5" width="8.625" style="91" customWidth="1"/>
    <col min="6" max="6" width="6.625" style="91" customWidth="1"/>
    <col min="7" max="7" width="5.00390625" style="91" customWidth="1"/>
    <col min="8" max="8" width="6.625" style="91" customWidth="1"/>
    <col min="9" max="9" width="5.00390625" style="91" customWidth="1"/>
    <col min="10" max="10" width="6.625" style="91" customWidth="1"/>
    <col min="11" max="11" width="5.00390625" style="91" customWidth="1"/>
    <col min="12" max="16384" width="9.00390625" style="91" customWidth="1"/>
  </cols>
  <sheetData>
    <row r="1" s="3" customFormat="1" ht="18" customHeight="1">
      <c r="A1" s="319" t="s">
        <v>502</v>
      </c>
    </row>
    <row r="2" spans="1:11" s="61" customFormat="1" ht="37.5" customHeight="1">
      <c r="A2" s="667" t="s">
        <v>816</v>
      </c>
      <c r="B2" s="625"/>
      <c r="C2" s="625"/>
      <c r="D2" s="625"/>
      <c r="E2" s="625"/>
      <c r="F2" s="625"/>
      <c r="G2" s="625"/>
      <c r="H2" s="625"/>
      <c r="I2" s="625"/>
      <c r="J2" s="625"/>
      <c r="K2" s="625"/>
    </row>
    <row r="3" spans="1:11" s="3" customFormat="1" ht="12" customHeight="1" thickBot="1">
      <c r="A3" s="19"/>
      <c r="B3" s="19"/>
      <c r="C3" s="19"/>
      <c r="D3" s="19"/>
      <c r="E3" s="19"/>
      <c r="F3" s="19"/>
      <c r="G3" s="19"/>
      <c r="H3" s="668"/>
      <c r="I3" s="668"/>
      <c r="K3" s="4"/>
    </row>
    <row r="4" spans="1:11" s="3" customFormat="1" ht="36" customHeight="1">
      <c r="A4" s="673" t="s">
        <v>796</v>
      </c>
      <c r="B4" s="669" t="s">
        <v>797</v>
      </c>
      <c r="C4" s="670"/>
      <c r="D4" s="670"/>
      <c r="E4" s="671"/>
      <c r="F4" s="672" t="s">
        <v>798</v>
      </c>
      <c r="G4" s="671"/>
      <c r="H4" s="672" t="s">
        <v>799</v>
      </c>
      <c r="I4" s="671"/>
      <c r="J4" s="672" t="s">
        <v>800</v>
      </c>
      <c r="K4" s="670"/>
    </row>
    <row r="5" spans="1:11" s="3" customFormat="1" ht="45" customHeight="1">
      <c r="A5" s="674"/>
      <c r="B5" s="159" t="s">
        <v>801</v>
      </c>
      <c r="C5" s="20" t="s">
        <v>802</v>
      </c>
      <c r="D5" s="20" t="s">
        <v>803</v>
      </c>
      <c r="E5" s="20" t="s">
        <v>804</v>
      </c>
      <c r="F5" s="20" t="s">
        <v>801</v>
      </c>
      <c r="G5" s="20" t="s">
        <v>803</v>
      </c>
      <c r="H5" s="20" t="s">
        <v>801</v>
      </c>
      <c r="I5" s="20" t="s">
        <v>803</v>
      </c>
      <c r="J5" s="20" t="s">
        <v>801</v>
      </c>
      <c r="K5" s="158" t="s">
        <v>803</v>
      </c>
    </row>
    <row r="6" spans="1:11" s="3" customFormat="1" ht="42" customHeight="1" thickBot="1">
      <c r="A6" s="675"/>
      <c r="B6" s="16" t="s">
        <v>805</v>
      </c>
      <c r="C6" s="17" t="s">
        <v>806</v>
      </c>
      <c r="D6" s="17" t="s">
        <v>807</v>
      </c>
      <c r="E6" s="17" t="s">
        <v>806</v>
      </c>
      <c r="F6" s="17" t="s">
        <v>805</v>
      </c>
      <c r="G6" s="17" t="s">
        <v>807</v>
      </c>
      <c r="H6" s="17" t="s">
        <v>805</v>
      </c>
      <c r="I6" s="17" t="s">
        <v>807</v>
      </c>
      <c r="J6" s="17" t="s">
        <v>805</v>
      </c>
      <c r="K6" s="24" t="s">
        <v>807</v>
      </c>
    </row>
    <row r="7" spans="1:11" s="26" customFormat="1" ht="40.5" customHeight="1">
      <c r="A7" s="25" t="s">
        <v>808</v>
      </c>
      <c r="B7" s="239">
        <v>3287</v>
      </c>
      <c r="C7" s="240">
        <v>0.61</v>
      </c>
      <c r="D7" s="241">
        <v>8483</v>
      </c>
      <c r="E7" s="240">
        <v>0.47</v>
      </c>
      <c r="F7" s="241">
        <v>168</v>
      </c>
      <c r="G7" s="241">
        <v>175</v>
      </c>
      <c r="H7" s="241">
        <v>1135</v>
      </c>
      <c r="I7" s="241">
        <v>2574</v>
      </c>
      <c r="J7" s="241">
        <v>1984</v>
      </c>
      <c r="K7" s="241">
        <v>5734</v>
      </c>
    </row>
    <row r="8" spans="1:11" s="26" customFormat="1" ht="40.5" customHeight="1">
      <c r="A8" s="25" t="s">
        <v>809</v>
      </c>
      <c r="B8" s="196">
        <v>3532</v>
      </c>
      <c r="C8" s="242">
        <v>0.63</v>
      </c>
      <c r="D8" s="243">
        <v>9191</v>
      </c>
      <c r="E8" s="242">
        <v>0.5</v>
      </c>
      <c r="F8" s="243">
        <v>149</v>
      </c>
      <c r="G8" s="243">
        <v>159</v>
      </c>
      <c r="H8" s="243">
        <v>1058</v>
      </c>
      <c r="I8" s="243">
        <v>2444</v>
      </c>
      <c r="J8" s="243">
        <v>2325</v>
      </c>
      <c r="K8" s="243">
        <v>6588</v>
      </c>
    </row>
    <row r="9" spans="1:11" s="26" customFormat="1" ht="40.5" customHeight="1">
      <c r="A9" s="25" t="s">
        <v>810</v>
      </c>
      <c r="B9" s="196">
        <v>3132</v>
      </c>
      <c r="C9" s="242">
        <v>0.5458186146454357</v>
      </c>
      <c r="D9" s="243">
        <v>8122</v>
      </c>
      <c r="E9" s="242">
        <v>0.4383093842568033</v>
      </c>
      <c r="F9" s="243">
        <v>88</v>
      </c>
      <c r="G9" s="243">
        <v>95</v>
      </c>
      <c r="H9" s="243">
        <v>722</v>
      </c>
      <c r="I9" s="243">
        <v>1560</v>
      </c>
      <c r="J9" s="243">
        <v>2322</v>
      </c>
      <c r="K9" s="243">
        <v>6467</v>
      </c>
    </row>
    <row r="10" spans="1:11" s="26" customFormat="1" ht="40.5" customHeight="1">
      <c r="A10" s="25" t="s">
        <v>811</v>
      </c>
      <c r="B10" s="196">
        <v>3152</v>
      </c>
      <c r="C10" s="244">
        <v>0.53</v>
      </c>
      <c r="D10" s="243">
        <v>8133</v>
      </c>
      <c r="E10" s="244">
        <v>0.43</v>
      </c>
      <c r="F10" s="243">
        <v>72</v>
      </c>
      <c r="G10" s="243">
        <v>78</v>
      </c>
      <c r="H10" s="243">
        <v>743</v>
      </c>
      <c r="I10" s="243">
        <v>1684</v>
      </c>
      <c r="J10" s="243">
        <v>2337</v>
      </c>
      <c r="K10" s="243">
        <v>6371</v>
      </c>
    </row>
    <row r="11" spans="1:11" s="26" customFormat="1" ht="40.5" customHeight="1">
      <c r="A11" s="25" t="s">
        <v>361</v>
      </c>
      <c r="B11" s="196">
        <v>3321</v>
      </c>
      <c r="C11" s="244">
        <v>0.5487949975543012</v>
      </c>
      <c r="D11" s="243">
        <v>8498</v>
      </c>
      <c r="E11" s="244">
        <v>0.444651183233647</v>
      </c>
      <c r="F11" s="243">
        <v>74</v>
      </c>
      <c r="G11" s="243">
        <v>81</v>
      </c>
      <c r="H11" s="243">
        <v>741</v>
      </c>
      <c r="I11" s="243">
        <v>1757</v>
      </c>
      <c r="J11" s="243">
        <v>2506</v>
      </c>
      <c r="K11" s="243">
        <v>6660</v>
      </c>
    </row>
    <row r="12" spans="1:11" s="26" customFormat="1" ht="40.5" customHeight="1">
      <c r="A12" s="25" t="s">
        <v>812</v>
      </c>
      <c r="B12" s="196">
        <v>3416</v>
      </c>
      <c r="C12" s="244">
        <v>0.5510832916579282</v>
      </c>
      <c r="D12" s="243">
        <v>8963</v>
      </c>
      <c r="E12" s="244">
        <v>0.46321179471701857</v>
      </c>
      <c r="F12" s="243">
        <v>71</v>
      </c>
      <c r="G12" s="243">
        <v>80</v>
      </c>
      <c r="H12" s="243">
        <v>771</v>
      </c>
      <c r="I12" s="243">
        <v>1967</v>
      </c>
      <c r="J12" s="243">
        <v>2574</v>
      </c>
      <c r="K12" s="243">
        <v>6916</v>
      </c>
    </row>
    <row r="13" spans="1:11" s="26" customFormat="1" ht="40.5" customHeight="1">
      <c r="A13" s="25" t="s">
        <v>813</v>
      </c>
      <c r="B13" s="196">
        <v>3772</v>
      </c>
      <c r="C13" s="244">
        <v>0.5920847126929337</v>
      </c>
      <c r="D13" s="243">
        <v>9791</v>
      </c>
      <c r="E13" s="244">
        <v>0.49987593723547313</v>
      </c>
      <c r="F13" s="243">
        <v>74</v>
      </c>
      <c r="G13" s="243">
        <v>82</v>
      </c>
      <c r="H13" s="243">
        <v>773</v>
      </c>
      <c r="I13" s="243">
        <v>1988</v>
      </c>
      <c r="J13" s="243">
        <v>2925</v>
      </c>
      <c r="K13" s="243">
        <v>7721</v>
      </c>
    </row>
    <row r="14" spans="1:11" s="3" customFormat="1" ht="40.5" customHeight="1">
      <c r="A14" s="25" t="s">
        <v>814</v>
      </c>
      <c r="B14" s="196">
        <v>4598</v>
      </c>
      <c r="C14" s="244">
        <v>0.7217405909231468</v>
      </c>
      <c r="D14" s="243">
        <v>12224</v>
      </c>
      <c r="E14" s="244">
        <v>0.6240918656691271</v>
      </c>
      <c r="F14" s="245">
        <v>72</v>
      </c>
      <c r="G14" s="243">
        <v>79</v>
      </c>
      <c r="H14" s="243">
        <v>767</v>
      </c>
      <c r="I14" s="243">
        <v>2000</v>
      </c>
      <c r="J14" s="245">
        <v>3759</v>
      </c>
      <c r="K14" s="243">
        <v>10145</v>
      </c>
    </row>
    <row r="15" spans="1:11" s="3" customFormat="1" ht="40.5" customHeight="1" thickBot="1">
      <c r="A15" s="27" t="s">
        <v>815</v>
      </c>
      <c r="B15" s="246">
        <v>4964</v>
      </c>
      <c r="C15" s="247">
        <v>0.74</v>
      </c>
      <c r="D15" s="248">
        <v>13568</v>
      </c>
      <c r="E15" s="247">
        <v>0.6777019669740167</v>
      </c>
      <c r="F15" s="249">
        <v>73</v>
      </c>
      <c r="G15" s="248">
        <v>77</v>
      </c>
      <c r="H15" s="248">
        <v>729</v>
      </c>
      <c r="I15" s="248">
        <v>1778</v>
      </c>
      <c r="J15" s="249">
        <v>4162</v>
      </c>
      <c r="K15" s="248">
        <v>11713</v>
      </c>
    </row>
    <row r="16" s="64" customFormat="1" ht="14.25" customHeight="1">
      <c r="A16" s="154" t="s">
        <v>817</v>
      </c>
    </row>
    <row r="17" s="64" customFormat="1" ht="14.25" customHeight="1">
      <c r="A17" s="154" t="s">
        <v>818</v>
      </c>
    </row>
    <row r="18" spans="1:11" s="64" customFormat="1" ht="14.25" customHeight="1">
      <c r="A18" s="154" t="s">
        <v>819</v>
      </c>
      <c r="B18" s="429"/>
      <c r="C18" s="429"/>
      <c r="D18" s="429"/>
      <c r="E18" s="429"/>
      <c r="F18" s="429"/>
      <c r="G18" s="429"/>
      <c r="H18" s="429"/>
      <c r="I18" s="429"/>
      <c r="J18" s="429"/>
      <c r="K18" s="429"/>
    </row>
    <row r="19" spans="1:11" s="64" customFormat="1" ht="14.25" customHeight="1">
      <c r="A19" s="154" t="s">
        <v>821</v>
      </c>
      <c r="B19" s="429"/>
      <c r="C19" s="429"/>
      <c r="D19" s="429"/>
      <c r="E19" s="429"/>
      <c r="F19" s="429"/>
      <c r="G19" s="429"/>
      <c r="H19" s="429"/>
      <c r="I19" s="429"/>
      <c r="J19" s="429"/>
      <c r="K19" s="429"/>
    </row>
    <row r="20" s="64" customFormat="1" ht="14.25" customHeight="1">
      <c r="A20" s="154" t="s">
        <v>820</v>
      </c>
    </row>
    <row r="21" s="64" customFormat="1" ht="14.25" customHeight="1">
      <c r="A21" s="105" t="s">
        <v>795</v>
      </c>
    </row>
  </sheetData>
  <sheetProtection/>
  <mergeCells count="7">
    <mergeCell ref="A2:K2"/>
    <mergeCell ref="H3:I3"/>
    <mergeCell ref="B4:E4"/>
    <mergeCell ref="F4:G4"/>
    <mergeCell ref="H4:I4"/>
    <mergeCell ref="J4:K4"/>
    <mergeCell ref="A4:A6"/>
  </mergeCells>
  <printOptions horizontalCentered="1"/>
  <pageMargins left="1.1811023622047245" right="1.1811023622047245" top="1.5748031496062993" bottom="1.5748031496062993" header="0.5118110236220472" footer="0.9055118110236221"/>
  <pageSetup firstPageNumber="33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N21"/>
  <sheetViews>
    <sheetView showGridLines="0" zoomScale="120" zoomScaleNormal="120" zoomScalePageLayoutView="0" workbookViewId="0" topLeftCell="A1">
      <selection activeCell="B4" sqref="B4:E4"/>
    </sheetView>
  </sheetViews>
  <sheetFormatPr defaultColWidth="9.00390625" defaultRowHeight="16.5"/>
  <cols>
    <col min="1" max="1" width="13.125" style="91" customWidth="1"/>
    <col min="2" max="2" width="6.625" style="91" customWidth="1"/>
    <col min="3" max="3" width="8.125" style="91" bestFit="1" customWidth="1"/>
    <col min="4" max="4" width="4.875" style="91" customWidth="1"/>
    <col min="5" max="5" width="8.125" style="91" bestFit="1" customWidth="1"/>
    <col min="6" max="6" width="6.625" style="91" customWidth="1"/>
    <col min="7" max="7" width="4.875" style="91" customWidth="1"/>
    <col min="8" max="8" width="6.625" style="91" customWidth="1"/>
    <col min="9" max="9" width="4.875" style="91" customWidth="1"/>
    <col min="10" max="10" width="6.625" style="91" customWidth="1"/>
    <col min="11" max="11" width="4.875" style="91" customWidth="1"/>
    <col min="12" max="13" width="9.00390625" style="91" hidden="1" customWidth="1"/>
    <col min="14" max="16384" width="9.00390625" style="91" customWidth="1"/>
  </cols>
  <sheetData>
    <row r="1" spans="1:11" s="3" customFormat="1" ht="18" customHeight="1">
      <c r="A1" s="2"/>
      <c r="K1" s="4" t="s">
        <v>360</v>
      </c>
    </row>
    <row r="2" spans="1:11" s="61" customFormat="1" ht="37.5" customHeight="1">
      <c r="A2" s="667" t="s">
        <v>457</v>
      </c>
      <c r="B2" s="625"/>
      <c r="C2" s="625"/>
      <c r="D2" s="625"/>
      <c r="E2" s="625"/>
      <c r="F2" s="625"/>
      <c r="G2" s="625"/>
      <c r="H2" s="625"/>
      <c r="I2" s="625"/>
      <c r="J2" s="625"/>
      <c r="K2" s="625"/>
    </row>
    <row r="3" spans="1:11" s="3" customFormat="1" ht="12" customHeight="1" thickBot="1">
      <c r="A3" s="19"/>
      <c r="B3" s="19"/>
      <c r="C3" s="19"/>
      <c r="D3" s="19"/>
      <c r="E3" s="19"/>
      <c r="F3" s="19"/>
      <c r="G3" s="19"/>
      <c r="H3" s="28"/>
      <c r="I3" s="28"/>
      <c r="K3" s="430"/>
    </row>
    <row r="4" spans="1:14" s="3" customFormat="1" ht="36" customHeight="1">
      <c r="A4" s="676" t="s">
        <v>0</v>
      </c>
      <c r="B4" s="669" t="s">
        <v>797</v>
      </c>
      <c r="C4" s="670"/>
      <c r="D4" s="670"/>
      <c r="E4" s="671"/>
      <c r="F4" s="672" t="s">
        <v>798</v>
      </c>
      <c r="G4" s="671"/>
      <c r="H4" s="672" t="s">
        <v>799</v>
      </c>
      <c r="I4" s="671"/>
      <c r="J4" s="672" t="s">
        <v>800</v>
      </c>
      <c r="K4" s="670"/>
      <c r="L4" s="26"/>
      <c r="M4" s="26"/>
      <c r="N4" s="26"/>
    </row>
    <row r="5" spans="1:14" s="3" customFormat="1" ht="45" customHeight="1">
      <c r="A5" s="677"/>
      <c r="B5" s="159" t="s">
        <v>801</v>
      </c>
      <c r="C5" s="29" t="s">
        <v>1</v>
      </c>
      <c r="D5" s="20" t="s">
        <v>803</v>
      </c>
      <c r="E5" s="29" t="s">
        <v>2</v>
      </c>
      <c r="F5" s="20" t="s">
        <v>801</v>
      </c>
      <c r="G5" s="20" t="s">
        <v>803</v>
      </c>
      <c r="H5" s="20" t="s">
        <v>801</v>
      </c>
      <c r="I5" s="20" t="s">
        <v>803</v>
      </c>
      <c r="J5" s="20" t="s">
        <v>801</v>
      </c>
      <c r="K5" s="158" t="s">
        <v>803</v>
      </c>
      <c r="L5" s="26"/>
      <c r="M5" s="26"/>
      <c r="N5" s="26"/>
    </row>
    <row r="6" spans="1:14" s="3" customFormat="1" ht="42" customHeight="1" thickBot="1">
      <c r="A6" s="678"/>
      <c r="B6" s="16" t="s">
        <v>805</v>
      </c>
      <c r="C6" s="17" t="s">
        <v>806</v>
      </c>
      <c r="D6" s="17" t="s">
        <v>807</v>
      </c>
      <c r="E6" s="17" t="s">
        <v>806</v>
      </c>
      <c r="F6" s="17" t="s">
        <v>805</v>
      </c>
      <c r="G6" s="17" t="s">
        <v>807</v>
      </c>
      <c r="H6" s="17" t="s">
        <v>805</v>
      </c>
      <c r="I6" s="17" t="s">
        <v>807</v>
      </c>
      <c r="J6" s="17" t="s">
        <v>805</v>
      </c>
      <c r="K6" s="24" t="s">
        <v>807</v>
      </c>
      <c r="L6" s="26"/>
      <c r="M6" s="26"/>
      <c r="N6" s="26"/>
    </row>
    <row r="7" spans="1:14" s="3" customFormat="1" ht="31.5" customHeight="1">
      <c r="A7" s="31" t="s">
        <v>3</v>
      </c>
      <c r="B7" s="239">
        <f>SUM(B8:B20)</f>
        <v>5104</v>
      </c>
      <c r="C7" s="250">
        <f>B7/L7*100</f>
        <v>0.7437273504858853</v>
      </c>
      <c r="D7" s="241">
        <f>SUM(D8:D20)</f>
        <v>13676</v>
      </c>
      <c r="E7" s="250">
        <f>D7/M7*100</f>
        <v>0.6792810825980167</v>
      </c>
      <c r="F7" s="241">
        <f aca="true" t="shared" si="0" ref="F7:M7">SUM(F8:F20)</f>
        <v>65</v>
      </c>
      <c r="G7" s="241">
        <f t="shared" si="0"/>
        <v>68</v>
      </c>
      <c r="H7" s="241">
        <f t="shared" si="0"/>
        <v>701</v>
      </c>
      <c r="I7" s="241">
        <f t="shared" si="0"/>
        <v>1615</v>
      </c>
      <c r="J7" s="241">
        <f t="shared" si="0"/>
        <v>4338</v>
      </c>
      <c r="K7" s="241">
        <f t="shared" si="0"/>
        <v>11993</v>
      </c>
      <c r="L7" s="200">
        <f t="shared" si="0"/>
        <v>686273</v>
      </c>
      <c r="M7" s="200">
        <f t="shared" si="0"/>
        <v>2013305</v>
      </c>
      <c r="N7" s="26"/>
    </row>
    <row r="8" spans="1:14" s="3" customFormat="1" ht="31.5" customHeight="1">
      <c r="A8" s="431" t="s">
        <v>4</v>
      </c>
      <c r="B8" s="196">
        <v>886</v>
      </c>
      <c r="C8" s="244">
        <f aca="true" t="shared" si="1" ref="C8:C20">B8/L8*100</f>
        <v>0.6027169883198074</v>
      </c>
      <c r="D8" s="243">
        <f aca="true" t="shared" si="2" ref="D8:D13">G8+I8+K8</f>
        <v>2156</v>
      </c>
      <c r="E8" s="244">
        <f aca="true" t="shared" si="3" ref="E8:E20">D8/M8*100</f>
        <v>0.5257087680712389</v>
      </c>
      <c r="F8" s="243">
        <v>6</v>
      </c>
      <c r="G8" s="243">
        <v>6</v>
      </c>
      <c r="H8" s="243">
        <v>110</v>
      </c>
      <c r="I8" s="243">
        <v>234</v>
      </c>
      <c r="J8" s="243">
        <v>770</v>
      </c>
      <c r="K8" s="243">
        <v>1916</v>
      </c>
      <c r="L8" s="201">
        <v>147001</v>
      </c>
      <c r="M8" s="200">
        <v>410113</v>
      </c>
      <c r="N8" s="26"/>
    </row>
    <row r="9" spans="1:14" s="3" customFormat="1" ht="31.5" customHeight="1">
      <c r="A9" s="431" t="s">
        <v>5</v>
      </c>
      <c r="B9" s="196">
        <v>859</v>
      </c>
      <c r="C9" s="244">
        <f t="shared" si="1"/>
        <v>0.6608963262165801</v>
      </c>
      <c r="D9" s="243">
        <f t="shared" si="2"/>
        <v>2141</v>
      </c>
      <c r="E9" s="244">
        <f t="shared" si="3"/>
        <v>0.5748746740989558</v>
      </c>
      <c r="F9" s="243">
        <v>8</v>
      </c>
      <c r="G9" s="243">
        <v>8</v>
      </c>
      <c r="H9" s="243">
        <v>71</v>
      </c>
      <c r="I9" s="243">
        <v>140</v>
      </c>
      <c r="J9" s="243">
        <v>780</v>
      </c>
      <c r="K9" s="243">
        <v>1993</v>
      </c>
      <c r="L9" s="201">
        <v>129975</v>
      </c>
      <c r="M9" s="200">
        <v>372429</v>
      </c>
      <c r="N9" s="26"/>
    </row>
    <row r="10" spans="1:14" s="3" customFormat="1" ht="31.5" customHeight="1">
      <c r="A10" s="431" t="s">
        <v>6</v>
      </c>
      <c r="B10" s="196">
        <v>470</v>
      </c>
      <c r="C10" s="244">
        <f t="shared" si="1"/>
        <v>0.6911967999058796</v>
      </c>
      <c r="D10" s="243">
        <f t="shared" si="2"/>
        <v>1248</v>
      </c>
      <c r="E10" s="244">
        <f t="shared" si="3"/>
        <v>0.598386083687746</v>
      </c>
      <c r="F10" s="243">
        <v>2</v>
      </c>
      <c r="G10" s="243">
        <v>2</v>
      </c>
      <c r="H10" s="243">
        <v>37</v>
      </c>
      <c r="I10" s="243">
        <v>94</v>
      </c>
      <c r="J10" s="243">
        <v>431</v>
      </c>
      <c r="K10" s="243">
        <v>1152</v>
      </c>
      <c r="L10" s="201">
        <v>67998</v>
      </c>
      <c r="M10" s="92">
        <v>208561</v>
      </c>
      <c r="N10" s="26"/>
    </row>
    <row r="11" spans="1:14" s="3" customFormat="1" ht="31.5" customHeight="1">
      <c r="A11" s="431" t="s">
        <v>7</v>
      </c>
      <c r="B11" s="196">
        <v>433</v>
      </c>
      <c r="C11" s="244">
        <f t="shared" si="1"/>
        <v>0.7312459891241936</v>
      </c>
      <c r="D11" s="243">
        <f t="shared" si="2"/>
        <v>1268</v>
      </c>
      <c r="E11" s="244">
        <f t="shared" si="3"/>
        <v>0.7146278919040776</v>
      </c>
      <c r="F11" s="243">
        <v>1</v>
      </c>
      <c r="G11" s="243">
        <v>1</v>
      </c>
      <c r="H11" s="243">
        <v>40</v>
      </c>
      <c r="I11" s="243">
        <v>74</v>
      </c>
      <c r="J11" s="243">
        <v>392</v>
      </c>
      <c r="K11" s="243">
        <v>1193</v>
      </c>
      <c r="L11" s="201">
        <v>59214</v>
      </c>
      <c r="M11" s="200">
        <v>177435</v>
      </c>
      <c r="N11" s="26"/>
    </row>
    <row r="12" spans="1:14" s="3" customFormat="1" ht="31.5" customHeight="1">
      <c r="A12" s="431" t="s">
        <v>8</v>
      </c>
      <c r="B12" s="196">
        <v>365</v>
      </c>
      <c r="C12" s="244">
        <f>B12/L12*100</f>
        <v>0.7293727394440781</v>
      </c>
      <c r="D12" s="243">
        <f>G12+I12+K12</f>
        <v>902</v>
      </c>
      <c r="E12" s="244">
        <f>D12/M12*100</f>
        <v>0.5917043315118636</v>
      </c>
      <c r="F12" s="32">
        <v>5</v>
      </c>
      <c r="G12" s="32">
        <v>5</v>
      </c>
      <c r="H12" s="243">
        <v>80</v>
      </c>
      <c r="I12" s="243">
        <v>152</v>
      </c>
      <c r="J12" s="243">
        <v>280</v>
      </c>
      <c r="K12" s="243">
        <v>745</v>
      </c>
      <c r="L12" s="201">
        <v>50043</v>
      </c>
      <c r="M12" s="200">
        <v>152441</v>
      </c>
      <c r="N12" s="26"/>
    </row>
    <row r="13" spans="1:14" s="3" customFormat="1" ht="31.5" customHeight="1">
      <c r="A13" s="431" t="s">
        <v>9</v>
      </c>
      <c r="B13" s="196">
        <v>235</v>
      </c>
      <c r="C13" s="244">
        <f t="shared" si="1"/>
        <v>0.7944020012169561</v>
      </c>
      <c r="D13" s="243">
        <f t="shared" si="2"/>
        <v>711</v>
      </c>
      <c r="E13" s="244">
        <f t="shared" si="3"/>
        <v>0.773002533186923</v>
      </c>
      <c r="F13" s="243">
        <v>5</v>
      </c>
      <c r="G13" s="243">
        <v>5</v>
      </c>
      <c r="H13" s="243">
        <v>38</v>
      </c>
      <c r="I13" s="243">
        <v>90</v>
      </c>
      <c r="J13" s="243">
        <v>192</v>
      </c>
      <c r="K13" s="243">
        <v>616</v>
      </c>
      <c r="L13" s="201">
        <v>29582</v>
      </c>
      <c r="M13" s="200">
        <v>91979</v>
      </c>
      <c r="N13" s="26"/>
    </row>
    <row r="14" spans="1:14" s="3" customFormat="1" ht="31.5" customHeight="1">
      <c r="A14" s="431" t="s">
        <v>10</v>
      </c>
      <c r="B14" s="196">
        <v>312</v>
      </c>
      <c r="C14" s="244">
        <f t="shared" si="1"/>
        <v>0.6316812439261419</v>
      </c>
      <c r="D14" s="243">
        <f>I14+K14</f>
        <v>868</v>
      </c>
      <c r="E14" s="244">
        <f t="shared" si="3"/>
        <v>0.603255354933767</v>
      </c>
      <c r="F14" s="251" t="s">
        <v>443</v>
      </c>
      <c r="G14" s="251" t="s">
        <v>443</v>
      </c>
      <c r="H14" s="243">
        <v>47</v>
      </c>
      <c r="I14" s="243">
        <v>102</v>
      </c>
      <c r="J14" s="243">
        <v>265</v>
      </c>
      <c r="K14" s="243">
        <v>766</v>
      </c>
      <c r="L14" s="201">
        <v>49392</v>
      </c>
      <c r="M14" s="200">
        <v>143886</v>
      </c>
      <c r="N14" s="26"/>
    </row>
    <row r="15" spans="1:14" s="3" customFormat="1" ht="31.5" customHeight="1">
      <c r="A15" s="431" t="s">
        <v>11</v>
      </c>
      <c r="B15" s="196">
        <v>221</v>
      </c>
      <c r="C15" s="244">
        <f t="shared" si="1"/>
        <v>0.8357283315685977</v>
      </c>
      <c r="D15" s="243">
        <f aca="true" t="shared" si="4" ref="D15:D20">G15+I15+K15</f>
        <v>574</v>
      </c>
      <c r="E15" s="244">
        <f t="shared" si="3"/>
        <v>0.6988409467225091</v>
      </c>
      <c r="F15" s="243">
        <v>5</v>
      </c>
      <c r="G15" s="243">
        <v>5</v>
      </c>
      <c r="H15" s="243">
        <v>30</v>
      </c>
      <c r="I15" s="243">
        <v>44</v>
      </c>
      <c r="J15" s="243">
        <v>186</v>
      </c>
      <c r="K15" s="243">
        <v>525</v>
      </c>
      <c r="L15" s="201">
        <v>26444</v>
      </c>
      <c r="M15" s="200">
        <v>82136</v>
      </c>
      <c r="N15" s="26"/>
    </row>
    <row r="16" spans="1:14" s="3" customFormat="1" ht="31.5" customHeight="1">
      <c r="A16" s="431" t="s">
        <v>12</v>
      </c>
      <c r="B16" s="196">
        <v>502</v>
      </c>
      <c r="C16" s="244">
        <f t="shared" si="1"/>
        <v>0.9861119295971085</v>
      </c>
      <c r="D16" s="243">
        <f t="shared" si="4"/>
        <v>1414</v>
      </c>
      <c r="E16" s="244">
        <f t="shared" si="3"/>
        <v>1.022008601062484</v>
      </c>
      <c r="F16" s="243">
        <v>5</v>
      </c>
      <c r="G16" s="243">
        <v>7</v>
      </c>
      <c r="H16" s="243">
        <v>76</v>
      </c>
      <c r="I16" s="243">
        <v>184</v>
      </c>
      <c r="J16" s="243">
        <v>421</v>
      </c>
      <c r="K16" s="243">
        <v>1223</v>
      </c>
      <c r="L16" s="201">
        <v>50907</v>
      </c>
      <c r="M16" s="200">
        <v>138355</v>
      </c>
      <c r="N16" s="26"/>
    </row>
    <row r="17" spans="1:14" s="3" customFormat="1" ht="31.5" customHeight="1">
      <c r="A17" s="431" t="s">
        <v>13</v>
      </c>
      <c r="B17" s="196">
        <v>307</v>
      </c>
      <c r="C17" s="244">
        <f t="shared" si="1"/>
        <v>0.8216904876612601</v>
      </c>
      <c r="D17" s="243">
        <f t="shared" si="4"/>
        <v>731</v>
      </c>
      <c r="E17" s="244">
        <f t="shared" si="3"/>
        <v>0.6358844099584195</v>
      </c>
      <c r="F17" s="243">
        <v>2</v>
      </c>
      <c r="G17" s="243">
        <v>2</v>
      </c>
      <c r="H17" s="243">
        <v>34</v>
      </c>
      <c r="I17" s="243">
        <v>73</v>
      </c>
      <c r="J17" s="243">
        <v>271</v>
      </c>
      <c r="K17" s="243">
        <v>656</v>
      </c>
      <c r="L17" s="201">
        <v>37362</v>
      </c>
      <c r="M17" s="200">
        <v>114958</v>
      </c>
      <c r="N17" s="26"/>
    </row>
    <row r="18" spans="1:14" s="3" customFormat="1" ht="31.5" customHeight="1">
      <c r="A18" s="431" t="s">
        <v>14</v>
      </c>
      <c r="B18" s="196">
        <v>126</v>
      </c>
      <c r="C18" s="244">
        <f t="shared" si="1"/>
        <v>0.8371536774965118</v>
      </c>
      <c r="D18" s="243">
        <f t="shared" si="4"/>
        <v>314</v>
      </c>
      <c r="E18" s="244">
        <f t="shared" si="3"/>
        <v>0.6453999835566884</v>
      </c>
      <c r="F18" s="243">
        <v>18</v>
      </c>
      <c r="G18" s="243">
        <v>19</v>
      </c>
      <c r="H18" s="243">
        <v>42</v>
      </c>
      <c r="I18" s="243">
        <v>115</v>
      </c>
      <c r="J18" s="243">
        <v>66</v>
      </c>
      <c r="K18" s="243">
        <v>180</v>
      </c>
      <c r="L18" s="201">
        <v>15051</v>
      </c>
      <c r="M18" s="92">
        <v>48652</v>
      </c>
      <c r="N18" s="26"/>
    </row>
    <row r="19" spans="1:14" s="3" customFormat="1" ht="31.5" customHeight="1">
      <c r="A19" s="431" t="s">
        <v>15</v>
      </c>
      <c r="B19" s="196">
        <v>158</v>
      </c>
      <c r="C19" s="244">
        <f t="shared" si="1"/>
        <v>0.8058346508899883</v>
      </c>
      <c r="D19" s="243">
        <f t="shared" si="4"/>
        <v>385</v>
      </c>
      <c r="E19" s="244">
        <f t="shared" si="3"/>
        <v>0.624229846293534</v>
      </c>
      <c r="F19" s="243">
        <v>1</v>
      </c>
      <c r="G19" s="243">
        <v>1</v>
      </c>
      <c r="H19" s="243">
        <v>36</v>
      </c>
      <c r="I19" s="243">
        <v>66</v>
      </c>
      <c r="J19" s="243">
        <v>121</v>
      </c>
      <c r="K19" s="243">
        <v>318</v>
      </c>
      <c r="L19" s="201">
        <v>19607</v>
      </c>
      <c r="M19" s="200">
        <v>61676</v>
      </c>
      <c r="N19" s="26"/>
    </row>
    <row r="20" spans="1:14" s="3" customFormat="1" ht="31.5" customHeight="1" thickBot="1">
      <c r="A20" s="432" t="s">
        <v>16</v>
      </c>
      <c r="B20" s="246">
        <v>230</v>
      </c>
      <c r="C20" s="247">
        <f t="shared" si="1"/>
        <v>6.221260481471464</v>
      </c>
      <c r="D20" s="248">
        <f t="shared" si="4"/>
        <v>964</v>
      </c>
      <c r="E20" s="247">
        <f t="shared" si="3"/>
        <v>9.0228378884313</v>
      </c>
      <c r="F20" s="248">
        <v>7</v>
      </c>
      <c r="G20" s="248">
        <v>7</v>
      </c>
      <c r="H20" s="248">
        <v>60</v>
      </c>
      <c r="I20" s="248">
        <v>247</v>
      </c>
      <c r="J20" s="248">
        <v>163</v>
      </c>
      <c r="K20" s="248">
        <v>710</v>
      </c>
      <c r="L20" s="201">
        <v>3697</v>
      </c>
      <c r="M20" s="200">
        <v>10684</v>
      </c>
      <c r="N20" s="26"/>
    </row>
    <row r="21" spans="1:13" s="3" customFormat="1" ht="15" customHeight="1">
      <c r="A21" s="133"/>
      <c r="B21" s="32"/>
      <c r="C21" s="32"/>
      <c r="D21" s="32"/>
      <c r="E21" s="32"/>
      <c r="F21" s="32"/>
      <c r="G21" s="32"/>
      <c r="H21" s="32"/>
      <c r="I21" s="32"/>
      <c r="M21" s="91"/>
    </row>
  </sheetData>
  <sheetProtection/>
  <mergeCells count="6">
    <mergeCell ref="A2:K2"/>
    <mergeCell ref="B4:E4"/>
    <mergeCell ref="F4:G4"/>
    <mergeCell ref="H4:I4"/>
    <mergeCell ref="J4:K4"/>
    <mergeCell ref="A4:A6"/>
  </mergeCells>
  <printOptions horizontalCentered="1"/>
  <pageMargins left="1.141732283464567" right="1.141732283464567" top="1.5748031496062993" bottom="1.5748031496062993" header="0.5118110236220472" footer="0.9055118110236221"/>
  <pageSetup firstPageNumber="333" useFirstPageNumber="1" horizontalDpi="1200" verticalDpi="1200" orientation="portrait" paperSize="9" r:id="rId1"/>
  <headerFooter alignWithMargins="0">
    <oddFooter>&amp;C&amp;"華康中圓體,標準"&amp;11‧&amp;"Times New Roman,標準"&amp;P&amp;"華康中圓體,標準"‧</oddFooter>
  </headerFooter>
  <ignoredErrors>
    <ignoredError sqref="E13 E7:E11 E14:E20 C7 D14" formula="1"/>
  </ignoredErrors>
</worksheet>
</file>

<file path=xl/worksheets/sheet8.xml><?xml version="1.0" encoding="utf-8"?>
<worksheet xmlns="http://schemas.openxmlformats.org/spreadsheetml/2006/main" xmlns:r="http://schemas.openxmlformats.org/officeDocument/2006/relationships">
  <dimension ref="A1:S30"/>
  <sheetViews>
    <sheetView showGridLines="0" zoomScale="120" zoomScaleNormal="120" zoomScalePageLayoutView="0" workbookViewId="0" topLeftCell="A1">
      <selection activeCell="A2" sqref="A2:G2"/>
    </sheetView>
  </sheetViews>
  <sheetFormatPr defaultColWidth="9.00390625" defaultRowHeight="16.5"/>
  <cols>
    <col min="1" max="1" width="19.125" style="91" customWidth="1"/>
    <col min="2" max="2" width="6.625" style="91" customWidth="1"/>
    <col min="3" max="3" width="9.125" style="91" customWidth="1"/>
    <col min="4" max="4" width="8.125" style="91" customWidth="1"/>
    <col min="5" max="5" width="12.125" style="91" customWidth="1"/>
    <col min="6" max="6" width="11.125" style="91" customWidth="1"/>
    <col min="7" max="7" width="8.125" style="95" customWidth="1"/>
    <col min="8" max="8" width="8.625" style="91" customWidth="1"/>
    <col min="9" max="9" width="10.125" style="91" customWidth="1"/>
    <col min="10" max="10" width="9.375" style="91" bestFit="1" customWidth="1"/>
    <col min="11" max="11" width="6.25390625" style="91" bestFit="1" customWidth="1"/>
    <col min="12" max="12" width="9.375" style="91" bestFit="1" customWidth="1"/>
    <col min="13" max="14" width="7.75390625" style="91" bestFit="1" customWidth="1"/>
    <col min="15" max="15" width="8.125" style="91" customWidth="1"/>
    <col min="16" max="16" width="7.125" style="91" customWidth="1"/>
    <col min="17" max="17" width="10.625" style="91" hidden="1" customWidth="1"/>
    <col min="18" max="18" width="17.50390625" style="91" hidden="1" customWidth="1"/>
    <col min="19" max="16384" width="9.00390625" style="91" customWidth="1"/>
  </cols>
  <sheetData>
    <row r="1" spans="1:16" s="3" customFormat="1" ht="18" customHeight="1">
      <c r="A1" s="319" t="s">
        <v>502</v>
      </c>
      <c r="B1" s="2"/>
      <c r="G1" s="26"/>
      <c r="O1" s="668" t="s">
        <v>339</v>
      </c>
      <c r="P1" s="668"/>
    </row>
    <row r="2" spans="1:16" s="5" customFormat="1" ht="24.75" customHeight="1">
      <c r="A2" s="624" t="s">
        <v>458</v>
      </c>
      <c r="B2" s="625"/>
      <c r="C2" s="625"/>
      <c r="D2" s="625"/>
      <c r="E2" s="625"/>
      <c r="F2" s="625"/>
      <c r="G2" s="625"/>
      <c r="H2" s="625" t="s">
        <v>78</v>
      </c>
      <c r="I2" s="625"/>
      <c r="J2" s="625"/>
      <c r="K2" s="625"/>
      <c r="L2" s="625"/>
      <c r="M2" s="625"/>
      <c r="N2" s="625"/>
      <c r="O2" s="625"/>
      <c r="P2" s="625"/>
    </row>
    <row r="3" spans="1:16" s="3" customFormat="1" ht="15" customHeight="1" thickBot="1">
      <c r="A3" s="26"/>
      <c r="B3" s="26"/>
      <c r="C3" s="26"/>
      <c r="D3" s="26"/>
      <c r="E3" s="26"/>
      <c r="F3" s="28"/>
      <c r="G3" s="94" t="s">
        <v>362</v>
      </c>
      <c r="I3" s="26"/>
      <c r="J3" s="26"/>
      <c r="K3" s="26"/>
      <c r="L3" s="26"/>
      <c r="M3" s="26"/>
      <c r="N3" s="26"/>
      <c r="O3" s="28"/>
      <c r="P3" s="34" t="s">
        <v>401</v>
      </c>
    </row>
    <row r="4" spans="1:16" s="6" customFormat="1" ht="21.75" customHeight="1">
      <c r="A4" s="673" t="s">
        <v>420</v>
      </c>
      <c r="B4" s="679" t="s">
        <v>410</v>
      </c>
      <c r="C4" s="671"/>
      <c r="D4" s="103" t="s">
        <v>363</v>
      </c>
      <c r="E4" s="103" t="s">
        <v>364</v>
      </c>
      <c r="F4" s="103" t="s">
        <v>365</v>
      </c>
      <c r="G4" s="103" t="s">
        <v>366</v>
      </c>
      <c r="H4" s="104" t="s">
        <v>367</v>
      </c>
      <c r="I4" s="103" t="s">
        <v>411</v>
      </c>
      <c r="J4" s="103" t="s">
        <v>369</v>
      </c>
      <c r="K4" s="680" t="s">
        <v>370</v>
      </c>
      <c r="L4" s="103" t="s">
        <v>371</v>
      </c>
      <c r="M4" s="680" t="s">
        <v>372</v>
      </c>
      <c r="N4" s="103" t="s">
        <v>373</v>
      </c>
      <c r="O4" s="104" t="s">
        <v>368</v>
      </c>
      <c r="P4" s="682" t="s">
        <v>374</v>
      </c>
    </row>
    <row r="5" spans="1:16" s="6" customFormat="1" ht="37.5" customHeight="1">
      <c r="A5" s="674"/>
      <c r="B5" s="39" t="s">
        <v>41</v>
      </c>
      <c r="C5" s="20" t="s">
        <v>42</v>
      </c>
      <c r="D5" s="40" t="s">
        <v>43</v>
      </c>
      <c r="E5" s="40" t="s">
        <v>44</v>
      </c>
      <c r="F5" s="40" t="s">
        <v>45</v>
      </c>
      <c r="G5" s="40" t="s">
        <v>43</v>
      </c>
      <c r="H5" s="39" t="s">
        <v>43</v>
      </c>
      <c r="I5" s="40" t="s">
        <v>46</v>
      </c>
      <c r="J5" s="40" t="s">
        <v>47</v>
      </c>
      <c r="K5" s="681"/>
      <c r="L5" s="40" t="s">
        <v>48</v>
      </c>
      <c r="M5" s="681"/>
      <c r="N5" s="40" t="s">
        <v>49</v>
      </c>
      <c r="O5" s="39" t="s">
        <v>43</v>
      </c>
      <c r="P5" s="683"/>
    </row>
    <row r="6" spans="1:16" s="35" customFormat="1" ht="42" customHeight="1" thickBot="1">
      <c r="A6" s="23" t="s">
        <v>17</v>
      </c>
      <c r="B6" s="69" t="s">
        <v>50</v>
      </c>
      <c r="C6" s="70" t="s">
        <v>822</v>
      </c>
      <c r="D6" s="69" t="s">
        <v>51</v>
      </c>
      <c r="E6" s="69" t="s">
        <v>52</v>
      </c>
      <c r="F6" s="70" t="s">
        <v>53</v>
      </c>
      <c r="G6" s="70" t="s">
        <v>54</v>
      </c>
      <c r="H6" s="69" t="s">
        <v>55</v>
      </c>
      <c r="I6" s="69" t="s">
        <v>56</v>
      </c>
      <c r="J6" s="69" t="s">
        <v>57</v>
      </c>
      <c r="K6" s="69" t="s">
        <v>58</v>
      </c>
      <c r="L6" s="69" t="s">
        <v>59</v>
      </c>
      <c r="M6" s="69" t="s">
        <v>60</v>
      </c>
      <c r="N6" s="69" t="s">
        <v>61</v>
      </c>
      <c r="O6" s="69" t="s">
        <v>448</v>
      </c>
      <c r="P6" s="71" t="s">
        <v>62</v>
      </c>
    </row>
    <row r="7" spans="1:16" s="3" customFormat="1" ht="20.25" customHeight="1">
      <c r="A7" s="96" t="s">
        <v>18</v>
      </c>
      <c r="B7" s="252">
        <v>47348</v>
      </c>
      <c r="C7" s="240">
        <v>2.64</v>
      </c>
      <c r="D7" s="58">
        <v>2005</v>
      </c>
      <c r="E7" s="58">
        <v>6206</v>
      </c>
      <c r="F7" s="58">
        <v>649</v>
      </c>
      <c r="G7" s="58">
        <v>19090</v>
      </c>
      <c r="H7" s="58">
        <v>5162</v>
      </c>
      <c r="I7" s="58">
        <v>4155</v>
      </c>
      <c r="J7" s="58">
        <v>231</v>
      </c>
      <c r="K7" s="58">
        <v>234</v>
      </c>
      <c r="L7" s="58">
        <v>707</v>
      </c>
      <c r="M7" s="58">
        <v>218</v>
      </c>
      <c r="N7" s="58">
        <v>3809</v>
      </c>
      <c r="O7" s="58">
        <v>4686</v>
      </c>
      <c r="P7" s="58">
        <v>196</v>
      </c>
    </row>
    <row r="8" spans="1:16" s="3" customFormat="1" ht="20.25" customHeight="1">
      <c r="A8" s="96" t="s">
        <v>19</v>
      </c>
      <c r="B8" s="97">
        <v>51121</v>
      </c>
      <c r="C8" s="242">
        <v>2.8</v>
      </c>
      <c r="D8" s="32">
        <v>2208</v>
      </c>
      <c r="E8" s="32">
        <v>6649</v>
      </c>
      <c r="F8" s="32">
        <v>688</v>
      </c>
      <c r="G8" s="32">
        <v>20346</v>
      </c>
      <c r="H8" s="32">
        <v>5420</v>
      </c>
      <c r="I8" s="32">
        <v>4619</v>
      </c>
      <c r="J8" s="32">
        <v>251</v>
      </c>
      <c r="K8" s="32">
        <v>267</v>
      </c>
      <c r="L8" s="32">
        <v>810</v>
      </c>
      <c r="M8" s="32">
        <v>276</v>
      </c>
      <c r="N8" s="32">
        <v>4308</v>
      </c>
      <c r="O8" s="32">
        <v>5040</v>
      </c>
      <c r="P8" s="32">
        <v>239</v>
      </c>
    </row>
    <row r="9" spans="1:16" s="3" customFormat="1" ht="20.25" customHeight="1">
      <c r="A9" s="96" t="s">
        <v>20</v>
      </c>
      <c r="B9" s="97">
        <v>55819</v>
      </c>
      <c r="C9" s="242">
        <v>3.012311194266253</v>
      </c>
      <c r="D9" s="32">
        <v>2377</v>
      </c>
      <c r="E9" s="32">
        <v>7224</v>
      </c>
      <c r="F9" s="32">
        <v>755</v>
      </c>
      <c r="G9" s="32">
        <v>21917</v>
      </c>
      <c r="H9" s="32">
        <v>5776</v>
      </c>
      <c r="I9" s="32">
        <v>5203</v>
      </c>
      <c r="J9" s="32">
        <v>269</v>
      </c>
      <c r="K9" s="32">
        <v>323</v>
      </c>
      <c r="L9" s="32">
        <v>969</v>
      </c>
      <c r="M9" s="32">
        <v>329</v>
      </c>
      <c r="N9" s="32">
        <v>4813</v>
      </c>
      <c r="O9" s="32">
        <v>5449</v>
      </c>
      <c r="P9" s="32">
        <v>415</v>
      </c>
    </row>
    <row r="10" spans="1:16" s="3" customFormat="1" ht="20.25" customHeight="1">
      <c r="A10" s="96" t="s">
        <v>21</v>
      </c>
      <c r="B10" s="97">
        <v>60133</v>
      </c>
      <c r="C10" s="242">
        <v>3.19</v>
      </c>
      <c r="D10" s="32">
        <v>2689</v>
      </c>
      <c r="E10" s="32">
        <v>7373</v>
      </c>
      <c r="F10" s="32">
        <v>806</v>
      </c>
      <c r="G10" s="32">
        <v>24232</v>
      </c>
      <c r="H10" s="32">
        <v>6224</v>
      </c>
      <c r="I10" s="32">
        <v>5742</v>
      </c>
      <c r="J10" s="32">
        <v>267</v>
      </c>
      <c r="K10" s="32">
        <v>340</v>
      </c>
      <c r="L10" s="32">
        <v>1018</v>
      </c>
      <c r="M10" s="32">
        <v>388</v>
      </c>
      <c r="N10" s="32">
        <v>4487</v>
      </c>
      <c r="O10" s="32">
        <v>6107</v>
      </c>
      <c r="P10" s="32">
        <v>460</v>
      </c>
    </row>
    <row r="11" spans="1:16" s="3" customFormat="1" ht="20.25" customHeight="1">
      <c r="A11" s="96" t="s">
        <v>22</v>
      </c>
      <c r="B11" s="97">
        <v>64641</v>
      </c>
      <c r="C11" s="242">
        <v>3.3822896134862526</v>
      </c>
      <c r="D11" s="32">
        <v>2930</v>
      </c>
      <c r="E11" s="32">
        <v>7779</v>
      </c>
      <c r="F11" s="32">
        <v>874</v>
      </c>
      <c r="G11" s="32">
        <v>25557</v>
      </c>
      <c r="H11" s="32">
        <v>6514</v>
      </c>
      <c r="I11" s="32">
        <v>6359</v>
      </c>
      <c r="J11" s="32">
        <v>283</v>
      </c>
      <c r="K11" s="32">
        <v>361</v>
      </c>
      <c r="L11" s="32">
        <v>1175</v>
      </c>
      <c r="M11" s="32">
        <v>483</v>
      </c>
      <c r="N11" s="32">
        <v>5231</v>
      </c>
      <c r="O11" s="32">
        <v>6542</v>
      </c>
      <c r="P11" s="32">
        <v>553</v>
      </c>
    </row>
    <row r="12" spans="1:16" s="3" customFormat="1" ht="20.25" customHeight="1">
      <c r="A12" s="96" t="s">
        <v>23</v>
      </c>
      <c r="B12" s="97">
        <v>68429</v>
      </c>
      <c r="C12" s="242">
        <v>3.5364409127179366</v>
      </c>
      <c r="D12" s="32">
        <v>3105</v>
      </c>
      <c r="E12" s="32">
        <v>8317</v>
      </c>
      <c r="F12" s="32">
        <v>937</v>
      </c>
      <c r="G12" s="32">
        <v>26251</v>
      </c>
      <c r="H12" s="32">
        <v>6832</v>
      </c>
      <c r="I12" s="32">
        <v>6869</v>
      </c>
      <c r="J12" s="32">
        <v>293</v>
      </c>
      <c r="K12" s="32">
        <v>393</v>
      </c>
      <c r="L12" s="32">
        <v>1389</v>
      </c>
      <c r="M12" s="32">
        <v>578</v>
      </c>
      <c r="N12" s="32">
        <v>5870</v>
      </c>
      <c r="O12" s="32">
        <v>6996</v>
      </c>
      <c r="P12" s="32">
        <v>599</v>
      </c>
    </row>
    <row r="13" spans="1:16" s="3" customFormat="1" ht="20.25" customHeight="1">
      <c r="A13" s="96" t="s">
        <v>24</v>
      </c>
      <c r="B13" s="97">
        <v>70917</v>
      </c>
      <c r="C13" s="242">
        <v>3.6206415933947556</v>
      </c>
      <c r="D13" s="32">
        <v>3204</v>
      </c>
      <c r="E13" s="32">
        <v>8707</v>
      </c>
      <c r="F13" s="32">
        <v>990</v>
      </c>
      <c r="G13" s="32">
        <v>26413</v>
      </c>
      <c r="H13" s="32">
        <v>7140</v>
      </c>
      <c r="I13" s="32">
        <v>7148</v>
      </c>
      <c r="J13" s="32">
        <v>294</v>
      </c>
      <c r="K13" s="32">
        <v>393</v>
      </c>
      <c r="L13" s="32">
        <v>1583</v>
      </c>
      <c r="M13" s="32">
        <v>665</v>
      </c>
      <c r="N13" s="32">
        <v>6331</v>
      </c>
      <c r="O13" s="32">
        <v>7382</v>
      </c>
      <c r="P13" s="32">
        <v>667</v>
      </c>
    </row>
    <row r="14" spans="1:16" s="3" customFormat="1" ht="20.25" customHeight="1">
      <c r="A14" s="96" t="s">
        <v>25</v>
      </c>
      <c r="B14" s="97">
        <v>69983</v>
      </c>
      <c r="C14" s="242">
        <v>3.53667053773483</v>
      </c>
      <c r="D14" s="32">
        <v>3131</v>
      </c>
      <c r="E14" s="32">
        <v>8849</v>
      </c>
      <c r="F14" s="32">
        <v>935</v>
      </c>
      <c r="G14" s="32">
        <v>25051</v>
      </c>
      <c r="H14" s="32">
        <v>7061</v>
      </c>
      <c r="I14" s="32">
        <v>7474</v>
      </c>
      <c r="J14" s="32">
        <v>276</v>
      </c>
      <c r="K14" s="32">
        <v>401</v>
      </c>
      <c r="L14" s="32">
        <v>1757</v>
      </c>
      <c r="M14" s="32">
        <v>783</v>
      </c>
      <c r="N14" s="32">
        <v>6586</v>
      </c>
      <c r="O14" s="32">
        <v>7381</v>
      </c>
      <c r="P14" s="32">
        <v>298</v>
      </c>
    </row>
    <row r="15" spans="1:16" s="3" customFormat="1" ht="20.25" customHeight="1">
      <c r="A15" s="96" t="s">
        <v>26</v>
      </c>
      <c r="B15" s="97">
        <v>73071</v>
      </c>
      <c r="C15" s="242">
        <v>3.64979071556297</v>
      </c>
      <c r="D15" s="32">
        <v>3207</v>
      </c>
      <c r="E15" s="32">
        <v>9185</v>
      </c>
      <c r="F15" s="32">
        <v>992</v>
      </c>
      <c r="G15" s="32">
        <v>25370</v>
      </c>
      <c r="H15" s="32">
        <v>7325</v>
      </c>
      <c r="I15" s="32">
        <v>7954</v>
      </c>
      <c r="J15" s="32">
        <v>290</v>
      </c>
      <c r="K15" s="32">
        <v>400</v>
      </c>
      <c r="L15" s="32">
        <v>1891</v>
      </c>
      <c r="M15" s="32">
        <v>885</v>
      </c>
      <c r="N15" s="32">
        <v>6935</v>
      </c>
      <c r="O15" s="32">
        <v>7925</v>
      </c>
      <c r="P15" s="32">
        <v>712</v>
      </c>
    </row>
    <row r="16" spans="1:19" s="3" customFormat="1" ht="20.25" customHeight="1">
      <c r="A16" s="96" t="s">
        <v>27</v>
      </c>
      <c r="B16" s="97">
        <f>SUM(B17:B29)</f>
        <v>76070</v>
      </c>
      <c r="C16" s="242">
        <f aca="true" t="shared" si="0" ref="C16:C29">B16/Q16*100</f>
        <v>3.7783644306252655</v>
      </c>
      <c r="D16" s="32">
        <f aca="true" t="shared" si="1" ref="D16:P16">SUM(D17:D29)</f>
        <v>3341</v>
      </c>
      <c r="E16" s="32">
        <f t="shared" si="1"/>
        <v>9487</v>
      </c>
      <c r="F16" s="32">
        <f t="shared" si="1"/>
        <v>1042</v>
      </c>
      <c r="G16" s="32">
        <f t="shared" si="1"/>
        <v>25905</v>
      </c>
      <c r="H16" s="32">
        <f t="shared" si="1"/>
        <v>7599</v>
      </c>
      <c r="I16" s="32">
        <f t="shared" si="1"/>
        <v>8500</v>
      </c>
      <c r="J16" s="32">
        <f t="shared" si="1"/>
        <v>298</v>
      </c>
      <c r="K16" s="32">
        <f t="shared" si="1"/>
        <v>410</v>
      </c>
      <c r="L16" s="32">
        <f t="shared" si="1"/>
        <v>2076</v>
      </c>
      <c r="M16" s="32">
        <f t="shared" si="1"/>
        <v>961</v>
      </c>
      <c r="N16" s="32">
        <f t="shared" si="1"/>
        <v>7243</v>
      </c>
      <c r="O16" s="32">
        <f>SUM(O17:O29)</f>
        <v>8453</v>
      </c>
      <c r="P16" s="32">
        <f t="shared" si="1"/>
        <v>755</v>
      </c>
      <c r="Q16" s="3">
        <f>SUM(Q17:Q29)</f>
        <v>2013305</v>
      </c>
      <c r="S16" s="26"/>
    </row>
    <row r="17" spans="1:19" s="3" customFormat="1" ht="20.25" customHeight="1">
      <c r="A17" s="98" t="s">
        <v>28</v>
      </c>
      <c r="B17" s="97">
        <v>12939</v>
      </c>
      <c r="C17" s="242">
        <f t="shared" si="0"/>
        <v>3.1549841141343973</v>
      </c>
      <c r="D17" s="32">
        <v>575</v>
      </c>
      <c r="E17" s="32">
        <v>1584</v>
      </c>
      <c r="F17" s="32">
        <v>168</v>
      </c>
      <c r="G17" s="32">
        <v>4324</v>
      </c>
      <c r="H17" s="32">
        <v>1110</v>
      </c>
      <c r="I17" s="32">
        <v>1582</v>
      </c>
      <c r="J17" s="32">
        <v>45</v>
      </c>
      <c r="K17" s="32">
        <v>71</v>
      </c>
      <c r="L17" s="32">
        <v>375</v>
      </c>
      <c r="M17" s="32">
        <v>263</v>
      </c>
      <c r="N17" s="32">
        <v>1260</v>
      </c>
      <c r="O17" s="253">
        <v>1443</v>
      </c>
      <c r="P17" s="32">
        <v>139</v>
      </c>
      <c r="Q17" s="3">
        <v>410113</v>
      </c>
      <c r="R17" s="99" t="s">
        <v>63</v>
      </c>
      <c r="S17" s="26"/>
    </row>
    <row r="18" spans="1:19" s="3" customFormat="1" ht="20.25" customHeight="1">
      <c r="A18" s="98" t="s">
        <v>29</v>
      </c>
      <c r="B18" s="97">
        <v>13858</v>
      </c>
      <c r="C18" s="242">
        <f t="shared" si="0"/>
        <v>3.7209776897072997</v>
      </c>
      <c r="D18" s="32">
        <v>602</v>
      </c>
      <c r="E18" s="32">
        <v>1866</v>
      </c>
      <c r="F18" s="32">
        <v>170</v>
      </c>
      <c r="G18" s="32">
        <v>4613</v>
      </c>
      <c r="H18" s="32">
        <v>1285</v>
      </c>
      <c r="I18" s="32">
        <v>1552</v>
      </c>
      <c r="J18" s="32">
        <v>53</v>
      </c>
      <c r="K18" s="32">
        <v>57</v>
      </c>
      <c r="L18" s="32">
        <v>396</v>
      </c>
      <c r="M18" s="32">
        <v>188</v>
      </c>
      <c r="N18" s="32">
        <v>1423</v>
      </c>
      <c r="O18" s="32">
        <v>1508</v>
      </c>
      <c r="P18" s="32">
        <v>145</v>
      </c>
      <c r="Q18" s="3">
        <v>372429</v>
      </c>
      <c r="R18" s="99" t="s">
        <v>64</v>
      </c>
      <c r="S18" s="26"/>
    </row>
    <row r="19" spans="1:19" s="3" customFormat="1" ht="20.25" customHeight="1">
      <c r="A19" s="98" t="s">
        <v>30</v>
      </c>
      <c r="B19" s="97">
        <v>7778</v>
      </c>
      <c r="C19" s="242">
        <f t="shared" si="0"/>
        <v>3.729364550419302</v>
      </c>
      <c r="D19" s="32">
        <v>312</v>
      </c>
      <c r="E19" s="32">
        <v>1033</v>
      </c>
      <c r="F19" s="32">
        <v>133</v>
      </c>
      <c r="G19" s="32">
        <v>2631</v>
      </c>
      <c r="H19" s="32">
        <v>760</v>
      </c>
      <c r="I19" s="32">
        <v>852</v>
      </c>
      <c r="J19" s="32">
        <v>37</v>
      </c>
      <c r="K19" s="32">
        <v>48</v>
      </c>
      <c r="L19" s="32">
        <v>173</v>
      </c>
      <c r="M19" s="32">
        <v>82</v>
      </c>
      <c r="N19" s="32">
        <v>772</v>
      </c>
      <c r="O19" s="32">
        <v>859</v>
      </c>
      <c r="P19" s="32">
        <v>86</v>
      </c>
      <c r="Q19" s="3">
        <v>208561</v>
      </c>
      <c r="R19" s="99" t="s">
        <v>65</v>
      </c>
      <c r="S19" s="26"/>
    </row>
    <row r="20" spans="1:19" s="3" customFormat="1" ht="20.25" customHeight="1">
      <c r="A20" s="98" t="s">
        <v>31</v>
      </c>
      <c r="B20" s="97">
        <v>7152</v>
      </c>
      <c r="C20" s="242">
        <f t="shared" si="0"/>
        <v>4.0307718319384565</v>
      </c>
      <c r="D20" s="32">
        <f>162+130</f>
        <v>292</v>
      </c>
      <c r="E20" s="32">
        <v>882</v>
      </c>
      <c r="F20" s="32">
        <v>85</v>
      </c>
      <c r="G20" s="32">
        <v>2341</v>
      </c>
      <c r="H20" s="32">
        <v>823</v>
      </c>
      <c r="I20" s="32">
        <v>757</v>
      </c>
      <c r="J20" s="32">
        <v>29</v>
      </c>
      <c r="K20" s="32">
        <v>37</v>
      </c>
      <c r="L20" s="32">
        <v>181</v>
      </c>
      <c r="M20" s="32">
        <v>85</v>
      </c>
      <c r="N20" s="32">
        <v>771</v>
      </c>
      <c r="O20" s="32">
        <v>796</v>
      </c>
      <c r="P20" s="32">
        <v>73</v>
      </c>
      <c r="Q20" s="3">
        <v>177435</v>
      </c>
      <c r="R20" s="99" t="s">
        <v>66</v>
      </c>
      <c r="S20" s="26"/>
    </row>
    <row r="21" spans="1:19" s="3" customFormat="1" ht="20.25" customHeight="1">
      <c r="A21" s="98" t="s">
        <v>32</v>
      </c>
      <c r="B21" s="97">
        <v>5806</v>
      </c>
      <c r="C21" s="242">
        <f>B21/Q21*100</f>
        <v>6.312310418682525</v>
      </c>
      <c r="D21" s="32">
        <v>251</v>
      </c>
      <c r="E21" s="32">
        <v>724</v>
      </c>
      <c r="F21" s="32">
        <v>88</v>
      </c>
      <c r="G21" s="32">
        <v>2045</v>
      </c>
      <c r="H21" s="32">
        <v>579</v>
      </c>
      <c r="I21" s="32">
        <v>676</v>
      </c>
      <c r="J21" s="32">
        <v>21</v>
      </c>
      <c r="K21" s="32">
        <v>28</v>
      </c>
      <c r="L21" s="32">
        <v>133</v>
      </c>
      <c r="M21" s="32">
        <v>63</v>
      </c>
      <c r="N21" s="32">
        <v>523</v>
      </c>
      <c r="O21" s="32">
        <v>609</v>
      </c>
      <c r="P21" s="32">
        <v>66</v>
      </c>
      <c r="Q21" s="3">
        <v>91979</v>
      </c>
      <c r="R21" s="99" t="s">
        <v>67</v>
      </c>
      <c r="S21" s="26"/>
    </row>
    <row r="22" spans="1:19" s="3" customFormat="1" ht="20.25" customHeight="1">
      <c r="A22" s="98" t="s">
        <v>33</v>
      </c>
      <c r="B22" s="97">
        <v>4429</v>
      </c>
      <c r="C22" s="242">
        <f t="shared" si="0"/>
        <v>2.905386346192953</v>
      </c>
      <c r="D22" s="32">
        <v>209</v>
      </c>
      <c r="E22" s="32">
        <v>516</v>
      </c>
      <c r="F22" s="32">
        <v>66</v>
      </c>
      <c r="G22" s="32">
        <v>1472</v>
      </c>
      <c r="H22" s="32">
        <v>479</v>
      </c>
      <c r="I22" s="32">
        <v>448</v>
      </c>
      <c r="J22" s="32">
        <v>18</v>
      </c>
      <c r="K22" s="32">
        <v>22</v>
      </c>
      <c r="L22" s="32">
        <v>160</v>
      </c>
      <c r="M22" s="32">
        <v>33</v>
      </c>
      <c r="N22" s="32">
        <v>406</v>
      </c>
      <c r="O22" s="32">
        <v>562</v>
      </c>
      <c r="P22" s="32">
        <v>38</v>
      </c>
      <c r="Q22" s="3">
        <v>152441</v>
      </c>
      <c r="R22" s="99" t="s">
        <v>68</v>
      </c>
      <c r="S22" s="26"/>
    </row>
    <row r="23" spans="1:19" s="3" customFormat="1" ht="20.25" customHeight="1">
      <c r="A23" s="98" t="s">
        <v>34</v>
      </c>
      <c r="B23" s="97">
        <v>4434</v>
      </c>
      <c r="C23" s="242">
        <f t="shared" si="0"/>
        <v>3.0816062716317085</v>
      </c>
      <c r="D23" s="32">
        <v>231</v>
      </c>
      <c r="E23" s="32">
        <v>516</v>
      </c>
      <c r="F23" s="32">
        <v>62</v>
      </c>
      <c r="G23" s="32">
        <v>1508</v>
      </c>
      <c r="H23" s="32">
        <v>427</v>
      </c>
      <c r="I23" s="32">
        <v>555</v>
      </c>
      <c r="J23" s="32">
        <v>26</v>
      </c>
      <c r="K23" s="32">
        <v>31</v>
      </c>
      <c r="L23" s="32">
        <v>116</v>
      </c>
      <c r="M23" s="32">
        <v>60</v>
      </c>
      <c r="N23" s="32">
        <v>348</v>
      </c>
      <c r="O23" s="32">
        <v>497</v>
      </c>
      <c r="P23" s="32">
        <v>57</v>
      </c>
      <c r="Q23" s="3">
        <v>143886</v>
      </c>
      <c r="R23" s="99" t="s">
        <v>69</v>
      </c>
      <c r="S23" s="26"/>
    </row>
    <row r="24" spans="1:19" s="3" customFormat="1" ht="20.25" customHeight="1">
      <c r="A24" s="98" t="s">
        <v>35</v>
      </c>
      <c r="B24" s="97">
        <v>3350</v>
      </c>
      <c r="C24" s="242">
        <f t="shared" si="0"/>
        <v>4.078601344112204</v>
      </c>
      <c r="D24" s="32">
        <v>164</v>
      </c>
      <c r="E24" s="32">
        <v>368</v>
      </c>
      <c r="F24" s="32">
        <v>46</v>
      </c>
      <c r="G24" s="32">
        <v>1263</v>
      </c>
      <c r="H24" s="32">
        <v>361</v>
      </c>
      <c r="I24" s="32">
        <v>328</v>
      </c>
      <c r="J24" s="32">
        <v>11</v>
      </c>
      <c r="K24" s="32">
        <v>16</v>
      </c>
      <c r="L24" s="32">
        <v>101</v>
      </c>
      <c r="M24" s="32">
        <v>34</v>
      </c>
      <c r="N24" s="32">
        <v>250</v>
      </c>
      <c r="O24" s="32">
        <v>385</v>
      </c>
      <c r="P24" s="32">
        <v>23</v>
      </c>
      <c r="Q24" s="3">
        <v>82136</v>
      </c>
      <c r="R24" s="99" t="s">
        <v>70</v>
      </c>
      <c r="S24" s="26"/>
    </row>
    <row r="25" spans="1:19" s="3" customFormat="1" ht="20.25" customHeight="1">
      <c r="A25" s="98" t="s">
        <v>36</v>
      </c>
      <c r="B25" s="97">
        <v>5435</v>
      </c>
      <c r="C25" s="242">
        <f t="shared" si="0"/>
        <v>3.928300386686422</v>
      </c>
      <c r="D25" s="32">
        <v>221</v>
      </c>
      <c r="E25" s="32">
        <v>681</v>
      </c>
      <c r="F25" s="32">
        <v>72</v>
      </c>
      <c r="G25" s="32">
        <v>1808</v>
      </c>
      <c r="H25" s="32">
        <v>571</v>
      </c>
      <c r="I25" s="32">
        <v>645</v>
      </c>
      <c r="J25" s="32">
        <v>18</v>
      </c>
      <c r="K25" s="32">
        <v>36</v>
      </c>
      <c r="L25" s="32">
        <v>153</v>
      </c>
      <c r="M25" s="32">
        <v>65</v>
      </c>
      <c r="N25" s="32">
        <v>514</v>
      </c>
      <c r="O25" s="32">
        <v>608</v>
      </c>
      <c r="P25" s="32">
        <v>43</v>
      </c>
      <c r="Q25" s="3">
        <v>138355</v>
      </c>
      <c r="R25" s="99" t="s">
        <v>71</v>
      </c>
      <c r="S25" s="26"/>
    </row>
    <row r="26" spans="1:19" s="3" customFormat="1" ht="20.25" customHeight="1">
      <c r="A26" s="98" t="s">
        <v>37</v>
      </c>
      <c r="B26" s="97">
        <v>4820</v>
      </c>
      <c r="C26" s="242">
        <f t="shared" si="0"/>
        <v>4.192835644322274</v>
      </c>
      <c r="D26" s="32">
        <v>199</v>
      </c>
      <c r="E26" s="32">
        <v>554</v>
      </c>
      <c r="F26" s="32">
        <v>55</v>
      </c>
      <c r="G26" s="32">
        <v>1648</v>
      </c>
      <c r="H26" s="32">
        <v>576</v>
      </c>
      <c r="I26" s="32">
        <v>510</v>
      </c>
      <c r="J26" s="32">
        <v>16</v>
      </c>
      <c r="K26" s="32">
        <v>33</v>
      </c>
      <c r="L26" s="32">
        <v>127</v>
      </c>
      <c r="M26" s="32">
        <v>52</v>
      </c>
      <c r="N26" s="32">
        <v>480</v>
      </c>
      <c r="O26" s="32">
        <v>530</v>
      </c>
      <c r="P26" s="32">
        <v>40</v>
      </c>
      <c r="Q26" s="3">
        <v>114958</v>
      </c>
      <c r="R26" s="99" t="s">
        <v>72</v>
      </c>
      <c r="S26" s="26"/>
    </row>
    <row r="27" spans="1:19" s="3" customFormat="1" ht="20.25" customHeight="1">
      <c r="A27" s="98" t="s">
        <v>38</v>
      </c>
      <c r="B27" s="97">
        <v>2548</v>
      </c>
      <c r="C27" s="242">
        <f t="shared" si="0"/>
        <v>5.237194771026885</v>
      </c>
      <c r="D27" s="32">
        <v>124</v>
      </c>
      <c r="E27" s="32">
        <v>365</v>
      </c>
      <c r="F27" s="32">
        <v>38</v>
      </c>
      <c r="G27" s="32">
        <v>927</v>
      </c>
      <c r="H27" s="32">
        <v>276</v>
      </c>
      <c r="I27" s="32">
        <v>250</v>
      </c>
      <c r="J27" s="32">
        <v>16</v>
      </c>
      <c r="K27" s="32">
        <v>14</v>
      </c>
      <c r="L27" s="32">
        <v>61</v>
      </c>
      <c r="M27" s="32">
        <v>10</v>
      </c>
      <c r="N27" s="32">
        <v>203</v>
      </c>
      <c r="O27" s="32">
        <v>247</v>
      </c>
      <c r="P27" s="32">
        <v>17</v>
      </c>
      <c r="Q27" s="3">
        <v>48652</v>
      </c>
      <c r="R27" s="100" t="s">
        <v>73</v>
      </c>
      <c r="S27" s="26"/>
    </row>
    <row r="28" spans="1:19" s="3" customFormat="1" ht="20.25" customHeight="1">
      <c r="A28" s="98" t="s">
        <v>39</v>
      </c>
      <c r="B28" s="97">
        <v>2744</v>
      </c>
      <c r="C28" s="242">
        <f t="shared" si="0"/>
        <v>4.4490563590375505</v>
      </c>
      <c r="D28" s="32">
        <v>120</v>
      </c>
      <c r="E28" s="32">
        <v>329</v>
      </c>
      <c r="F28" s="32">
        <v>48</v>
      </c>
      <c r="G28" s="32">
        <v>994</v>
      </c>
      <c r="H28" s="32">
        <v>289</v>
      </c>
      <c r="I28" s="32">
        <v>279</v>
      </c>
      <c r="J28" s="32">
        <v>7</v>
      </c>
      <c r="K28" s="32">
        <v>8</v>
      </c>
      <c r="L28" s="32">
        <v>75</v>
      </c>
      <c r="M28" s="32">
        <v>24</v>
      </c>
      <c r="N28" s="32">
        <v>229</v>
      </c>
      <c r="O28" s="32">
        <v>317</v>
      </c>
      <c r="P28" s="32">
        <v>25</v>
      </c>
      <c r="Q28" s="3">
        <v>61676</v>
      </c>
      <c r="R28" s="99" t="s">
        <v>74</v>
      </c>
      <c r="S28" s="26"/>
    </row>
    <row r="29" spans="1:19" s="3" customFormat="1" ht="20.25" customHeight="1" thickBot="1">
      <c r="A29" s="101" t="s">
        <v>40</v>
      </c>
      <c r="B29" s="254">
        <v>777</v>
      </c>
      <c r="C29" s="255">
        <f t="shared" si="0"/>
        <v>7.272557094721079</v>
      </c>
      <c r="D29" s="256">
        <v>41</v>
      </c>
      <c r="E29" s="256">
        <v>69</v>
      </c>
      <c r="F29" s="256">
        <v>11</v>
      </c>
      <c r="G29" s="256">
        <v>331</v>
      </c>
      <c r="H29" s="256">
        <v>63</v>
      </c>
      <c r="I29" s="256">
        <v>66</v>
      </c>
      <c r="J29" s="256">
        <v>1</v>
      </c>
      <c r="K29" s="256">
        <v>9</v>
      </c>
      <c r="L29" s="256">
        <v>25</v>
      </c>
      <c r="M29" s="256">
        <v>2</v>
      </c>
      <c r="N29" s="256">
        <v>64</v>
      </c>
      <c r="O29" s="256">
        <v>92</v>
      </c>
      <c r="P29" s="256">
        <v>3</v>
      </c>
      <c r="Q29" s="3">
        <v>10684</v>
      </c>
      <c r="R29" s="102" t="s">
        <v>75</v>
      </c>
      <c r="S29" s="26"/>
    </row>
    <row r="30" spans="1:16" s="3" customFormat="1" ht="15" customHeight="1">
      <c r="A30" s="93" t="s">
        <v>76</v>
      </c>
      <c r="B30" s="32"/>
      <c r="C30" s="32"/>
      <c r="D30" s="32"/>
      <c r="E30" s="32"/>
      <c r="F30" s="32"/>
      <c r="G30" s="32"/>
      <c r="H30" s="133" t="s">
        <v>77</v>
      </c>
      <c r="I30" s="32"/>
      <c r="J30" s="32"/>
      <c r="K30" s="32"/>
      <c r="L30" s="32"/>
      <c r="M30" s="32"/>
      <c r="N30" s="32"/>
      <c r="O30" s="32"/>
      <c r="P30" s="32"/>
    </row>
  </sheetData>
  <sheetProtection/>
  <mergeCells count="8">
    <mergeCell ref="O1:P1"/>
    <mergeCell ref="K4:K5"/>
    <mergeCell ref="M4:M5"/>
    <mergeCell ref="P4:P5"/>
    <mergeCell ref="A4:A5"/>
    <mergeCell ref="A2:G2"/>
    <mergeCell ref="H2:P2"/>
    <mergeCell ref="B4:C4"/>
  </mergeCells>
  <printOptions horizontalCentered="1"/>
  <pageMargins left="1.1811023622047245" right="1.1811023622047245" top="1.5748031496062993" bottom="1.5748031496062993" header="0.5118110236220472" footer="0.9055118110236221"/>
  <pageSetup firstPageNumber="334" useFirstPageNumber="1" horizontalDpi="1200" verticalDpi="1200" orientation="portrait" paperSize="9" r:id="rId1"/>
  <headerFooter alignWithMargins="0">
    <oddFooter>&amp;C&amp;"華康中圓體,標準"&amp;11‧&amp;"Times New Roman,標準"&amp;P&amp;"華康中圓體,標準"‧</oddFooter>
  </headerFooter>
  <ignoredErrors>
    <ignoredError sqref="C16" formula="1"/>
  </ignoredErrors>
</worksheet>
</file>

<file path=xl/worksheets/sheet9.xml><?xml version="1.0" encoding="utf-8"?>
<worksheet xmlns="http://schemas.openxmlformats.org/spreadsheetml/2006/main" xmlns:r="http://schemas.openxmlformats.org/officeDocument/2006/relationships">
  <dimension ref="A1:S40"/>
  <sheetViews>
    <sheetView showGridLines="0" zoomScale="120" zoomScaleNormal="120" zoomScalePageLayoutView="0" workbookViewId="0" topLeftCell="A1">
      <selection activeCell="D6" sqref="D6:E6"/>
    </sheetView>
  </sheetViews>
  <sheetFormatPr defaultColWidth="9.00390625" defaultRowHeight="16.5"/>
  <cols>
    <col min="1" max="1" width="12.125" style="91" customWidth="1"/>
    <col min="2" max="2" width="7.625" style="91" customWidth="1"/>
    <col min="3" max="3" width="8.125" style="91" customWidth="1"/>
    <col min="4" max="4" width="7.625" style="91" customWidth="1"/>
    <col min="5" max="5" width="8.125" style="91" customWidth="1"/>
    <col min="6" max="6" width="7.625" style="91" customWidth="1"/>
    <col min="7" max="7" width="8.125" style="91" customWidth="1"/>
    <col min="8" max="8" width="7.625" style="91" customWidth="1"/>
    <col min="9" max="9" width="8.125" style="91" customWidth="1"/>
    <col min="10" max="13" width="9.625" style="91" customWidth="1"/>
    <col min="14" max="15" width="10.125" style="91" customWidth="1"/>
    <col min="16" max="16" width="16.125" style="91" customWidth="1"/>
    <col min="17" max="17" width="0" style="91" hidden="1" customWidth="1"/>
    <col min="18" max="16384" width="9.00390625" style="91" customWidth="1"/>
  </cols>
  <sheetData>
    <row r="1" spans="1:16" s="3" customFormat="1" ht="18" customHeight="1">
      <c r="A1" s="319" t="s">
        <v>502</v>
      </c>
      <c r="B1" s="2"/>
      <c r="P1" s="4" t="s">
        <v>339</v>
      </c>
    </row>
    <row r="2" spans="1:16" s="5" customFormat="1" ht="24.75" customHeight="1">
      <c r="A2" s="624" t="s">
        <v>459</v>
      </c>
      <c r="B2" s="625"/>
      <c r="C2" s="625"/>
      <c r="D2" s="625"/>
      <c r="E2" s="625"/>
      <c r="F2" s="625"/>
      <c r="G2" s="625"/>
      <c r="H2" s="625"/>
      <c r="I2" s="625"/>
      <c r="J2" s="625" t="s">
        <v>112</v>
      </c>
      <c r="K2" s="625"/>
      <c r="L2" s="625"/>
      <c r="M2" s="625"/>
      <c r="N2" s="625"/>
      <c r="O2" s="625"/>
      <c r="P2" s="625"/>
    </row>
    <row r="3" spans="1:16" s="3" customFormat="1" ht="15" customHeight="1" thickBot="1">
      <c r="A3" s="26"/>
      <c r="B3" s="26"/>
      <c r="C3" s="26"/>
      <c r="D3" s="26"/>
      <c r="E3" s="26"/>
      <c r="F3" s="26"/>
      <c r="G3" s="28"/>
      <c r="H3" s="28"/>
      <c r="I3" s="36" t="s">
        <v>467</v>
      </c>
      <c r="P3" s="34" t="s">
        <v>469</v>
      </c>
    </row>
    <row r="4" spans="1:16" s="3" customFormat="1" ht="30" customHeight="1">
      <c r="A4" s="37"/>
      <c r="B4" s="705" t="s">
        <v>412</v>
      </c>
      <c r="C4" s="706"/>
      <c r="D4" s="706"/>
      <c r="E4" s="706"/>
      <c r="F4" s="706"/>
      <c r="G4" s="706"/>
      <c r="H4" s="706"/>
      <c r="I4" s="706"/>
      <c r="J4" s="691" t="s">
        <v>449</v>
      </c>
      <c r="K4" s="691"/>
      <c r="L4" s="691"/>
      <c r="M4" s="692"/>
      <c r="N4" s="699" t="s">
        <v>468</v>
      </c>
      <c r="O4" s="692"/>
      <c r="P4" s="701" t="s">
        <v>413</v>
      </c>
    </row>
    <row r="5" spans="1:16" s="3" customFormat="1" ht="19.5" customHeight="1">
      <c r="A5" s="707" t="s">
        <v>79</v>
      </c>
      <c r="B5" s="709" t="s">
        <v>80</v>
      </c>
      <c r="C5" s="710"/>
      <c r="D5" s="712" t="s">
        <v>81</v>
      </c>
      <c r="E5" s="694"/>
      <c r="F5" s="694"/>
      <c r="G5" s="694"/>
      <c r="H5" s="694"/>
      <c r="I5" s="695"/>
      <c r="J5" s="693" t="s">
        <v>82</v>
      </c>
      <c r="K5" s="694"/>
      <c r="L5" s="694"/>
      <c r="M5" s="695"/>
      <c r="N5" s="700" t="s">
        <v>83</v>
      </c>
      <c r="O5" s="700" t="s">
        <v>84</v>
      </c>
      <c r="P5" s="702"/>
    </row>
    <row r="6" spans="1:16" s="3" customFormat="1" ht="34.5" customHeight="1">
      <c r="A6" s="708"/>
      <c r="B6" s="711"/>
      <c r="C6" s="697"/>
      <c r="D6" s="698" t="s">
        <v>85</v>
      </c>
      <c r="E6" s="697"/>
      <c r="F6" s="698" t="s">
        <v>86</v>
      </c>
      <c r="G6" s="697"/>
      <c r="H6" s="713" t="s">
        <v>87</v>
      </c>
      <c r="I6" s="710"/>
      <c r="J6" s="696" t="s">
        <v>88</v>
      </c>
      <c r="K6" s="697"/>
      <c r="L6" s="698" t="s">
        <v>89</v>
      </c>
      <c r="M6" s="697"/>
      <c r="N6" s="684"/>
      <c r="O6" s="684"/>
      <c r="P6" s="702"/>
    </row>
    <row r="7" spans="1:16" s="3" customFormat="1" ht="19.5" customHeight="1">
      <c r="A7" s="38"/>
      <c r="B7" s="688" t="s">
        <v>90</v>
      </c>
      <c r="C7" s="689"/>
      <c r="D7" s="690" t="s">
        <v>91</v>
      </c>
      <c r="E7" s="687"/>
      <c r="F7" s="690" t="s">
        <v>92</v>
      </c>
      <c r="G7" s="687"/>
      <c r="H7" s="690" t="s">
        <v>93</v>
      </c>
      <c r="I7" s="687"/>
      <c r="J7" s="686" t="s">
        <v>94</v>
      </c>
      <c r="K7" s="687"/>
      <c r="L7" s="690" t="s">
        <v>95</v>
      </c>
      <c r="M7" s="687"/>
      <c r="N7" s="684"/>
      <c r="O7" s="684"/>
      <c r="P7" s="703" t="s">
        <v>96</v>
      </c>
    </row>
    <row r="8" spans="1:16" s="3" customFormat="1" ht="19.5" customHeight="1">
      <c r="A8" s="38" t="s">
        <v>97</v>
      </c>
      <c r="B8" s="39" t="s">
        <v>41</v>
      </c>
      <c r="C8" s="40" t="s">
        <v>98</v>
      </c>
      <c r="D8" s="40" t="s">
        <v>41</v>
      </c>
      <c r="E8" s="40" t="s">
        <v>98</v>
      </c>
      <c r="F8" s="40" t="s">
        <v>41</v>
      </c>
      <c r="G8" s="40" t="s">
        <v>98</v>
      </c>
      <c r="H8" s="40" t="s">
        <v>41</v>
      </c>
      <c r="I8" s="21" t="s">
        <v>98</v>
      </c>
      <c r="J8" s="41" t="s">
        <v>41</v>
      </c>
      <c r="K8" s="40" t="s">
        <v>98</v>
      </c>
      <c r="L8" s="40" t="s">
        <v>41</v>
      </c>
      <c r="M8" s="40" t="s">
        <v>98</v>
      </c>
      <c r="N8" s="684" t="s">
        <v>99</v>
      </c>
      <c r="O8" s="684" t="s">
        <v>100</v>
      </c>
      <c r="P8" s="703"/>
    </row>
    <row r="9" spans="1:16" s="46" customFormat="1" ht="19.5" customHeight="1" thickBot="1">
      <c r="A9" s="23"/>
      <c r="B9" s="42" t="s">
        <v>101</v>
      </c>
      <c r="C9" s="43" t="s">
        <v>102</v>
      </c>
      <c r="D9" s="43" t="s">
        <v>101</v>
      </c>
      <c r="E9" s="44" t="s">
        <v>102</v>
      </c>
      <c r="F9" s="44" t="s">
        <v>101</v>
      </c>
      <c r="G9" s="44" t="s">
        <v>102</v>
      </c>
      <c r="H9" s="43" t="s">
        <v>101</v>
      </c>
      <c r="I9" s="43" t="s">
        <v>102</v>
      </c>
      <c r="J9" s="44" t="s">
        <v>101</v>
      </c>
      <c r="K9" s="43" t="s">
        <v>102</v>
      </c>
      <c r="L9" s="44" t="s">
        <v>101</v>
      </c>
      <c r="M9" s="43" t="s">
        <v>102</v>
      </c>
      <c r="N9" s="685"/>
      <c r="O9" s="685"/>
      <c r="P9" s="704"/>
    </row>
    <row r="10" spans="1:17" s="26" customFormat="1" ht="39.75" customHeight="1">
      <c r="A10" s="25" t="s">
        <v>808</v>
      </c>
      <c r="B10" s="252">
        <f>D10+F10+H10+J10+L10</f>
        <v>9850</v>
      </c>
      <c r="C10" s="58">
        <f>E10+G10+I10+K10+M10</f>
        <v>562443</v>
      </c>
      <c r="D10" s="58">
        <v>176</v>
      </c>
      <c r="E10" s="58">
        <v>12276</v>
      </c>
      <c r="F10" s="58">
        <v>429</v>
      </c>
      <c r="G10" s="58">
        <v>30762</v>
      </c>
      <c r="H10" s="58">
        <v>236</v>
      </c>
      <c r="I10" s="58">
        <v>17502</v>
      </c>
      <c r="J10" s="58">
        <v>5120</v>
      </c>
      <c r="K10" s="58">
        <v>365010</v>
      </c>
      <c r="L10" s="58">
        <v>3889</v>
      </c>
      <c r="M10" s="58">
        <v>136893</v>
      </c>
      <c r="N10" s="58">
        <v>33791</v>
      </c>
      <c r="O10" s="58">
        <v>1208502</v>
      </c>
      <c r="P10" s="257">
        <f aca="true" t="shared" si="0" ref="P10:P17">(B10+N10)/Q10*100</f>
        <v>32.408046873259515</v>
      </c>
      <c r="Q10" s="26">
        <v>134661</v>
      </c>
    </row>
    <row r="11" spans="1:17" s="26" customFormat="1" ht="39.75" customHeight="1">
      <c r="A11" s="47" t="s">
        <v>103</v>
      </c>
      <c r="B11" s="97">
        <f>D11+F11+H11+J11+L11</f>
        <v>9115</v>
      </c>
      <c r="C11" s="32">
        <f aca="true" t="shared" si="1" ref="C11:C19">E11+G11+I11+K11+M11</f>
        <v>536739</v>
      </c>
      <c r="D11" s="32">
        <v>149</v>
      </c>
      <c r="E11" s="32">
        <v>11358</v>
      </c>
      <c r="F11" s="32">
        <v>397</v>
      </c>
      <c r="G11" s="32">
        <v>29118</v>
      </c>
      <c r="H11" s="32">
        <v>241</v>
      </c>
      <c r="I11" s="32">
        <v>16776</v>
      </c>
      <c r="J11" s="32">
        <v>4994</v>
      </c>
      <c r="K11" s="32">
        <v>360840</v>
      </c>
      <c r="L11" s="32">
        <v>3334</v>
      </c>
      <c r="M11" s="32">
        <v>118647</v>
      </c>
      <c r="N11" s="32">
        <v>35521</v>
      </c>
      <c r="O11" s="32">
        <v>1225470</v>
      </c>
      <c r="P11" s="258">
        <f t="shared" si="0"/>
        <v>32.39140215671761</v>
      </c>
      <c r="Q11" s="26">
        <v>137802</v>
      </c>
    </row>
    <row r="12" spans="1:17" s="26" customFormat="1" ht="39.75" customHeight="1">
      <c r="A12" s="47" t="s">
        <v>104</v>
      </c>
      <c r="B12" s="97">
        <f aca="true" t="shared" si="2" ref="B12:B19">D12+F12+H12+J12+L12</f>
        <v>8145</v>
      </c>
      <c r="C12" s="32">
        <f t="shared" si="1"/>
        <v>493827</v>
      </c>
      <c r="D12" s="32">
        <v>80</v>
      </c>
      <c r="E12" s="32">
        <v>5898</v>
      </c>
      <c r="F12" s="32">
        <v>260</v>
      </c>
      <c r="G12" s="32">
        <v>18978</v>
      </c>
      <c r="H12" s="32">
        <v>222</v>
      </c>
      <c r="I12" s="32">
        <v>15180</v>
      </c>
      <c r="J12" s="32">
        <v>4826</v>
      </c>
      <c r="K12" s="32">
        <v>358236</v>
      </c>
      <c r="L12" s="32">
        <v>2757</v>
      </c>
      <c r="M12" s="32">
        <v>95535</v>
      </c>
      <c r="N12" s="32">
        <v>34877</v>
      </c>
      <c r="O12" s="32">
        <v>1627402</v>
      </c>
      <c r="P12" s="258">
        <f t="shared" si="0"/>
        <v>30.475961095723502</v>
      </c>
      <c r="Q12" s="26">
        <v>141167</v>
      </c>
    </row>
    <row r="13" spans="1:17" s="26" customFormat="1" ht="39.75" customHeight="1">
      <c r="A13" s="47" t="s">
        <v>811</v>
      </c>
      <c r="B13" s="97">
        <f t="shared" si="2"/>
        <v>7619</v>
      </c>
      <c r="C13" s="32">
        <f t="shared" si="1"/>
        <v>469032</v>
      </c>
      <c r="D13" s="32">
        <v>65</v>
      </c>
      <c r="E13" s="32">
        <v>4800</v>
      </c>
      <c r="F13" s="32">
        <v>211</v>
      </c>
      <c r="G13" s="32">
        <v>14928</v>
      </c>
      <c r="H13" s="32">
        <v>207</v>
      </c>
      <c r="I13" s="32">
        <v>14970</v>
      </c>
      <c r="J13" s="32">
        <v>4951</v>
      </c>
      <c r="K13" s="32">
        <v>356064</v>
      </c>
      <c r="L13" s="32">
        <v>2185</v>
      </c>
      <c r="M13" s="32">
        <v>78270</v>
      </c>
      <c r="N13" s="32">
        <v>35212</v>
      </c>
      <c r="O13" s="32">
        <v>1684149</v>
      </c>
      <c r="P13" s="258">
        <f t="shared" si="0"/>
        <v>29.487576677613237</v>
      </c>
      <c r="Q13" s="26">
        <v>145251</v>
      </c>
    </row>
    <row r="14" spans="1:17" s="26" customFormat="1" ht="39.75" customHeight="1">
      <c r="A14" s="47" t="s">
        <v>105</v>
      </c>
      <c r="B14" s="97">
        <f t="shared" si="2"/>
        <v>7385</v>
      </c>
      <c r="C14" s="32">
        <f t="shared" si="1"/>
        <v>454998</v>
      </c>
      <c r="D14" s="32">
        <v>53</v>
      </c>
      <c r="E14" s="32">
        <v>4146</v>
      </c>
      <c r="F14" s="32">
        <v>227</v>
      </c>
      <c r="G14" s="32">
        <v>16032</v>
      </c>
      <c r="H14" s="32">
        <v>198</v>
      </c>
      <c r="I14" s="32">
        <v>13758</v>
      </c>
      <c r="J14" s="32">
        <v>4784</v>
      </c>
      <c r="K14" s="32">
        <v>344910</v>
      </c>
      <c r="L14" s="32">
        <v>2123</v>
      </c>
      <c r="M14" s="32">
        <v>76152</v>
      </c>
      <c r="N14" s="32">
        <v>35570</v>
      </c>
      <c r="O14" s="32">
        <v>2091708</v>
      </c>
      <c r="P14" s="258">
        <f t="shared" si="0"/>
        <v>28.656152850605075</v>
      </c>
      <c r="Q14" s="26">
        <v>149898</v>
      </c>
    </row>
    <row r="15" spans="1:17" s="26" customFormat="1" ht="39.75" customHeight="1">
      <c r="A15" s="47" t="s">
        <v>106</v>
      </c>
      <c r="B15" s="97">
        <f t="shared" si="2"/>
        <v>7085</v>
      </c>
      <c r="C15" s="32">
        <f t="shared" si="1"/>
        <v>442482</v>
      </c>
      <c r="D15" s="32">
        <v>50</v>
      </c>
      <c r="E15" s="32">
        <v>3804</v>
      </c>
      <c r="F15" s="32">
        <v>230</v>
      </c>
      <c r="G15" s="32">
        <v>16530</v>
      </c>
      <c r="H15" s="32">
        <v>189</v>
      </c>
      <c r="I15" s="32">
        <v>13578</v>
      </c>
      <c r="J15" s="32">
        <v>4688</v>
      </c>
      <c r="K15" s="32">
        <v>339672</v>
      </c>
      <c r="L15" s="32">
        <v>1928</v>
      </c>
      <c r="M15" s="32">
        <v>68898</v>
      </c>
      <c r="N15" s="253">
        <v>35430</v>
      </c>
      <c r="O15" s="253">
        <v>2301225</v>
      </c>
      <c r="P15" s="258">
        <f t="shared" si="0"/>
        <v>27.739898083686214</v>
      </c>
      <c r="Q15" s="26">
        <v>153263</v>
      </c>
    </row>
    <row r="16" spans="1:17" s="26" customFormat="1" ht="39.75" customHeight="1">
      <c r="A16" s="47" t="s">
        <v>107</v>
      </c>
      <c r="B16" s="97">
        <f t="shared" si="2"/>
        <v>6936</v>
      </c>
      <c r="C16" s="32">
        <f t="shared" si="1"/>
        <v>417066</v>
      </c>
      <c r="D16" s="32">
        <v>47</v>
      </c>
      <c r="E16" s="32">
        <v>3498</v>
      </c>
      <c r="F16" s="32">
        <v>209</v>
      </c>
      <c r="G16" s="32">
        <v>15678</v>
      </c>
      <c r="H16" s="32">
        <v>211</v>
      </c>
      <c r="I16" s="32">
        <v>14208</v>
      </c>
      <c r="J16" s="32">
        <v>4371</v>
      </c>
      <c r="K16" s="32">
        <v>310284</v>
      </c>
      <c r="L16" s="32">
        <v>2098</v>
      </c>
      <c r="M16" s="32">
        <v>73398</v>
      </c>
      <c r="N16" s="253">
        <v>35615</v>
      </c>
      <c r="O16" s="253">
        <v>2568014</v>
      </c>
      <c r="P16" s="258">
        <f t="shared" si="0"/>
        <v>26.9988515447041</v>
      </c>
      <c r="Q16" s="26">
        <v>157603</v>
      </c>
    </row>
    <row r="17" spans="1:17" s="3" customFormat="1" ht="39.75" customHeight="1">
      <c r="A17" s="47" t="s">
        <v>108</v>
      </c>
      <c r="B17" s="97">
        <f t="shared" si="2"/>
        <v>6903</v>
      </c>
      <c r="C17" s="32">
        <f t="shared" si="1"/>
        <v>417834</v>
      </c>
      <c r="D17" s="32">
        <v>42</v>
      </c>
      <c r="E17" s="32">
        <v>3114</v>
      </c>
      <c r="F17" s="32">
        <v>173</v>
      </c>
      <c r="G17" s="32">
        <v>12348</v>
      </c>
      <c r="H17" s="32">
        <v>201</v>
      </c>
      <c r="I17" s="32">
        <v>14952</v>
      </c>
      <c r="J17" s="32">
        <v>4353</v>
      </c>
      <c r="K17" s="32">
        <v>311514</v>
      </c>
      <c r="L17" s="32">
        <v>2134</v>
      </c>
      <c r="M17" s="32">
        <v>75906</v>
      </c>
      <c r="N17" s="253">
        <v>35347</v>
      </c>
      <c r="O17" s="253">
        <v>2555354</v>
      </c>
      <c r="P17" s="258">
        <f t="shared" si="0"/>
        <v>26.08910432554262</v>
      </c>
      <c r="Q17" s="3">
        <v>161945</v>
      </c>
    </row>
    <row r="18" spans="1:17" s="3" customFormat="1" ht="39.75" customHeight="1">
      <c r="A18" s="47" t="s">
        <v>815</v>
      </c>
      <c r="B18" s="97">
        <f t="shared" si="2"/>
        <v>6699</v>
      </c>
      <c r="C18" s="32">
        <f t="shared" si="1"/>
        <v>411969</v>
      </c>
      <c r="D18" s="32">
        <v>42</v>
      </c>
      <c r="E18" s="32">
        <v>2922</v>
      </c>
      <c r="F18" s="32">
        <v>161</v>
      </c>
      <c r="G18" s="32">
        <v>11766</v>
      </c>
      <c r="H18" s="32">
        <v>221</v>
      </c>
      <c r="I18" s="32">
        <v>15558</v>
      </c>
      <c r="J18" s="32">
        <v>4272</v>
      </c>
      <c r="K18" s="32">
        <v>308820</v>
      </c>
      <c r="L18" s="32">
        <v>2003</v>
      </c>
      <c r="M18" s="32">
        <v>72903</v>
      </c>
      <c r="N18" s="253">
        <v>34655</v>
      </c>
      <c r="O18" s="253">
        <v>2520068</v>
      </c>
      <c r="P18" s="258">
        <f>(B18+N18)/Q18*100</f>
        <v>25.06060018422456</v>
      </c>
      <c r="Q18" s="3">
        <v>165016</v>
      </c>
    </row>
    <row r="19" spans="1:17" s="3" customFormat="1" ht="39.75" customHeight="1" thickBot="1">
      <c r="A19" s="48" t="s">
        <v>3</v>
      </c>
      <c r="B19" s="254">
        <f t="shared" si="2"/>
        <v>6630</v>
      </c>
      <c r="C19" s="256">
        <f t="shared" si="1"/>
        <v>403662</v>
      </c>
      <c r="D19" s="256">
        <v>37</v>
      </c>
      <c r="E19" s="256">
        <v>2916</v>
      </c>
      <c r="F19" s="256">
        <v>147</v>
      </c>
      <c r="G19" s="256">
        <v>10638</v>
      </c>
      <c r="H19" s="256">
        <v>224</v>
      </c>
      <c r="I19" s="256">
        <v>15876</v>
      </c>
      <c r="J19" s="256">
        <v>4227</v>
      </c>
      <c r="K19" s="256">
        <v>302610</v>
      </c>
      <c r="L19" s="256">
        <v>1995</v>
      </c>
      <c r="M19" s="256">
        <v>71622</v>
      </c>
      <c r="N19" s="259">
        <v>33879</v>
      </c>
      <c r="O19" s="259">
        <v>2462242</v>
      </c>
      <c r="P19" s="260">
        <f>(B19+N19)/Q19*100</f>
        <v>24.03096636412173</v>
      </c>
      <c r="Q19" s="3">
        <v>168570</v>
      </c>
    </row>
    <row r="20" spans="1:10" s="51" customFormat="1" ht="15" customHeight="1">
      <c r="A20" s="49" t="s">
        <v>109</v>
      </c>
      <c r="B20" s="50"/>
      <c r="C20" s="50"/>
      <c r="D20" s="50"/>
      <c r="E20" s="50"/>
      <c r="F20" s="50"/>
      <c r="G20" s="50"/>
      <c r="H20" s="50"/>
      <c r="J20" s="52" t="s">
        <v>110</v>
      </c>
    </row>
    <row r="21" spans="1:10" s="51" customFormat="1" ht="15" customHeight="1">
      <c r="A21" s="49" t="s">
        <v>111</v>
      </c>
      <c r="B21" s="50"/>
      <c r="C21" s="50"/>
      <c r="D21" s="50"/>
      <c r="E21" s="50"/>
      <c r="F21" s="50"/>
      <c r="G21" s="50"/>
      <c r="H21" s="50"/>
      <c r="J21" s="52" t="s">
        <v>450</v>
      </c>
    </row>
    <row r="22" ht="15" customHeight="1">
      <c r="J22" s="52" t="s">
        <v>451</v>
      </c>
    </row>
    <row r="26" s="107" customFormat="1" ht="12.75">
      <c r="A26" s="106"/>
    </row>
    <row r="27" spans="1:19" ht="12.75">
      <c r="A27" s="108"/>
      <c r="C27" s="107"/>
      <c r="D27" s="107"/>
      <c r="E27" s="107"/>
      <c r="F27" s="107"/>
      <c r="G27" s="107"/>
      <c r="H27" s="107"/>
      <c r="I27" s="107"/>
      <c r="J27" s="107"/>
      <c r="K27" s="107"/>
      <c r="L27" s="107"/>
      <c r="M27" s="107"/>
      <c r="N27" s="107"/>
      <c r="O27" s="107"/>
      <c r="P27" s="107"/>
      <c r="Q27" s="107"/>
      <c r="R27" s="107"/>
      <c r="S27" s="107"/>
    </row>
    <row r="28" spans="1:19" ht="12.75">
      <c r="A28" s="108"/>
      <c r="C28" s="107"/>
      <c r="D28" s="107"/>
      <c r="E28" s="107"/>
      <c r="F28" s="107"/>
      <c r="G28" s="107"/>
      <c r="H28" s="107"/>
      <c r="I28" s="107"/>
      <c r="J28" s="107"/>
      <c r="K28" s="107"/>
      <c r="L28" s="107"/>
      <c r="M28" s="107"/>
      <c r="N28" s="107"/>
      <c r="O28" s="107"/>
      <c r="P28" s="107"/>
      <c r="Q28" s="107"/>
      <c r="R28" s="107"/>
      <c r="S28" s="107"/>
    </row>
    <row r="29" spans="1:19" ht="12.75">
      <c r="A29" s="106"/>
      <c r="C29" s="107"/>
      <c r="D29" s="107"/>
      <c r="E29" s="107"/>
      <c r="F29" s="107"/>
      <c r="G29" s="107"/>
      <c r="H29" s="107"/>
      <c r="I29" s="107"/>
      <c r="J29" s="107"/>
      <c r="K29" s="107"/>
      <c r="L29" s="107"/>
      <c r="M29" s="107"/>
      <c r="N29" s="107"/>
      <c r="O29" s="107"/>
      <c r="P29" s="107"/>
      <c r="Q29" s="107"/>
      <c r="R29" s="107"/>
      <c r="S29" s="107"/>
    </row>
    <row r="30" spans="1:19" ht="12.75">
      <c r="A30" s="108"/>
      <c r="C30" s="107"/>
      <c r="D30" s="107"/>
      <c r="E30" s="107"/>
      <c r="F30" s="107"/>
      <c r="G30" s="107"/>
      <c r="H30" s="107"/>
      <c r="I30" s="107"/>
      <c r="J30" s="107"/>
      <c r="K30" s="107"/>
      <c r="L30" s="107"/>
      <c r="M30" s="107"/>
      <c r="N30" s="107"/>
      <c r="O30" s="107"/>
      <c r="P30" s="107"/>
      <c r="Q30" s="107"/>
      <c r="R30" s="107"/>
      <c r="S30" s="107"/>
    </row>
    <row r="31" spans="1:19" ht="12.75">
      <c r="A31" s="108"/>
      <c r="C31" s="107"/>
      <c r="D31" s="107"/>
      <c r="E31" s="107"/>
      <c r="F31" s="107"/>
      <c r="G31" s="107"/>
      <c r="H31" s="107"/>
      <c r="I31" s="107"/>
      <c r="J31" s="107"/>
      <c r="K31" s="107"/>
      <c r="L31" s="107"/>
      <c r="M31" s="107"/>
      <c r="N31" s="107"/>
      <c r="O31" s="107"/>
      <c r="P31" s="107"/>
      <c r="Q31" s="107"/>
      <c r="R31" s="107"/>
      <c r="S31" s="107"/>
    </row>
    <row r="32" spans="1:19" ht="12.75">
      <c r="A32" s="106"/>
      <c r="C32" s="107"/>
      <c r="D32" s="107"/>
      <c r="E32" s="107"/>
      <c r="F32" s="107"/>
      <c r="G32" s="107"/>
      <c r="H32" s="107"/>
      <c r="I32" s="107"/>
      <c r="J32" s="107"/>
      <c r="K32" s="107"/>
      <c r="L32" s="107"/>
      <c r="M32" s="107"/>
      <c r="N32" s="107"/>
      <c r="O32" s="107"/>
      <c r="P32" s="107"/>
      <c r="Q32" s="107"/>
      <c r="R32" s="107"/>
      <c r="S32" s="107"/>
    </row>
    <row r="33" spans="1:19" ht="12.75">
      <c r="A33" s="108"/>
      <c r="C33" s="107"/>
      <c r="D33" s="107"/>
      <c r="E33" s="107"/>
      <c r="F33" s="107"/>
      <c r="G33" s="107"/>
      <c r="H33" s="107"/>
      <c r="I33" s="107"/>
      <c r="J33" s="107"/>
      <c r="K33" s="107"/>
      <c r="L33" s="107"/>
      <c r="M33" s="107"/>
      <c r="N33" s="107"/>
      <c r="O33" s="107"/>
      <c r="P33" s="107"/>
      <c r="Q33" s="107"/>
      <c r="R33" s="107"/>
      <c r="S33" s="107"/>
    </row>
    <row r="34" spans="1:19" ht="12.75">
      <c r="A34" s="108"/>
      <c r="C34" s="107"/>
      <c r="D34" s="107"/>
      <c r="E34" s="107"/>
      <c r="F34" s="107"/>
      <c r="G34" s="107"/>
      <c r="H34" s="107"/>
      <c r="I34" s="107"/>
      <c r="J34" s="107"/>
      <c r="K34" s="107"/>
      <c r="L34" s="107"/>
      <c r="M34" s="107"/>
      <c r="N34" s="107"/>
      <c r="O34" s="107"/>
      <c r="P34" s="107"/>
      <c r="Q34" s="107"/>
      <c r="R34" s="107"/>
      <c r="S34" s="107"/>
    </row>
    <row r="35" spans="1:19" ht="12.75">
      <c r="A35" s="106"/>
      <c r="C35" s="107"/>
      <c r="D35" s="107"/>
      <c r="E35" s="107"/>
      <c r="F35" s="107"/>
      <c r="G35" s="107"/>
      <c r="H35" s="107"/>
      <c r="I35" s="107"/>
      <c r="J35" s="107"/>
      <c r="K35" s="107"/>
      <c r="L35" s="107"/>
      <c r="M35" s="107"/>
      <c r="N35" s="107"/>
      <c r="O35" s="107"/>
      <c r="Q35" s="107"/>
      <c r="R35" s="107"/>
      <c r="S35" s="107"/>
    </row>
    <row r="36" spans="1:19" ht="12.75">
      <c r="A36" s="108"/>
      <c r="C36" s="107"/>
      <c r="D36" s="107"/>
      <c r="E36" s="107"/>
      <c r="F36" s="107"/>
      <c r="G36" s="107"/>
      <c r="H36" s="107"/>
      <c r="I36" s="107"/>
      <c r="J36" s="107"/>
      <c r="K36" s="107"/>
      <c r="L36" s="107"/>
      <c r="M36" s="107"/>
      <c r="N36" s="107"/>
      <c r="O36" s="107"/>
      <c r="P36" s="107"/>
      <c r="Q36" s="107"/>
      <c r="R36" s="107"/>
      <c r="S36" s="107"/>
    </row>
    <row r="37" spans="3:19" ht="12.75">
      <c r="C37" s="107"/>
      <c r="D37" s="107"/>
      <c r="E37" s="107"/>
      <c r="F37" s="107"/>
      <c r="G37" s="107"/>
      <c r="H37" s="107"/>
      <c r="I37" s="107"/>
      <c r="J37" s="107"/>
      <c r="K37" s="107"/>
      <c r="L37" s="107"/>
      <c r="M37" s="107"/>
      <c r="N37" s="107"/>
      <c r="O37" s="107"/>
      <c r="P37" s="107"/>
      <c r="Q37" s="107"/>
      <c r="R37" s="107"/>
      <c r="S37" s="107"/>
    </row>
    <row r="38" spans="3:19" ht="12.75">
      <c r="C38" s="107"/>
      <c r="D38" s="107"/>
      <c r="E38" s="107"/>
      <c r="F38" s="107"/>
      <c r="G38" s="107"/>
      <c r="H38" s="107"/>
      <c r="I38" s="107"/>
      <c r="J38" s="107"/>
      <c r="K38" s="107"/>
      <c r="L38" s="107"/>
      <c r="M38" s="107"/>
      <c r="N38" s="107"/>
      <c r="O38" s="107"/>
      <c r="P38" s="107"/>
      <c r="Q38" s="107"/>
      <c r="R38" s="107"/>
      <c r="S38" s="107"/>
    </row>
    <row r="39" spans="3:19" ht="12.75">
      <c r="C39" s="107"/>
      <c r="D39" s="107"/>
      <c r="E39" s="107"/>
      <c r="F39" s="107"/>
      <c r="G39" s="107"/>
      <c r="H39" s="107"/>
      <c r="I39" s="107"/>
      <c r="J39" s="107"/>
      <c r="K39" s="107"/>
      <c r="L39" s="107"/>
      <c r="M39" s="107"/>
      <c r="N39" s="107"/>
      <c r="O39" s="107"/>
      <c r="P39" s="107"/>
      <c r="Q39" s="107"/>
      <c r="R39" s="107"/>
      <c r="S39" s="107"/>
    </row>
    <row r="40" spans="3:19" ht="12.75">
      <c r="C40" s="107"/>
      <c r="D40" s="107"/>
      <c r="E40" s="107"/>
      <c r="F40" s="107"/>
      <c r="G40" s="107"/>
      <c r="H40" s="107"/>
      <c r="I40" s="107"/>
      <c r="J40" s="107"/>
      <c r="K40" s="107"/>
      <c r="L40" s="107"/>
      <c r="M40" s="107"/>
      <c r="N40" s="107"/>
      <c r="O40" s="107"/>
      <c r="P40" s="107"/>
      <c r="Q40" s="107"/>
      <c r="R40" s="107"/>
      <c r="S40" s="107"/>
    </row>
  </sheetData>
  <sheetProtection/>
  <mergeCells count="26">
    <mergeCell ref="A2:I2"/>
    <mergeCell ref="B4:I4"/>
    <mergeCell ref="A5:A6"/>
    <mergeCell ref="B5:C6"/>
    <mergeCell ref="D5:I5"/>
    <mergeCell ref="D6:E6"/>
    <mergeCell ref="F6:G6"/>
    <mergeCell ref="H6:I6"/>
    <mergeCell ref="J2:P2"/>
    <mergeCell ref="J4:M4"/>
    <mergeCell ref="J5:M5"/>
    <mergeCell ref="J6:K6"/>
    <mergeCell ref="L6:M6"/>
    <mergeCell ref="N4:O4"/>
    <mergeCell ref="N5:N7"/>
    <mergeCell ref="O5:O7"/>
    <mergeCell ref="P4:P6"/>
    <mergeCell ref="P7:P9"/>
    <mergeCell ref="N8:N9"/>
    <mergeCell ref="O8:O9"/>
    <mergeCell ref="J7:K7"/>
    <mergeCell ref="B7:C7"/>
    <mergeCell ref="L7:M7"/>
    <mergeCell ref="H7:I7"/>
    <mergeCell ref="F7:G7"/>
    <mergeCell ref="D7:E7"/>
  </mergeCells>
  <printOptions horizontalCentered="1"/>
  <pageMargins left="1.1811023622047245" right="1.1811023622047245" top="1.5748031496062993" bottom="1.5748031496062993" header="0.5118110236220472" footer="0.9055118110236221"/>
  <pageSetup firstPageNumber="336" useFirstPageNumber="1" horizontalDpi="1200" verticalDpi="12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175017</dc:creator>
  <cp:keywords/>
  <dc:description/>
  <cp:lastModifiedBy>TIGER-XP</cp:lastModifiedBy>
  <cp:lastPrinted>2012-11-07T07:15:31Z</cp:lastPrinted>
  <dcterms:created xsi:type="dcterms:W3CDTF">2008-04-23T01:49:33Z</dcterms:created>
  <dcterms:modified xsi:type="dcterms:W3CDTF">2012-11-07T07:18:56Z</dcterms:modified>
  <cp:category/>
  <cp:version/>
  <cp:contentType/>
  <cp:contentStatus/>
</cp:coreProperties>
</file>