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210" tabRatio="597" activeTab="0"/>
  </bookViews>
  <sheets>
    <sheet name="1-1、本縣境界" sheetId="1" r:id="rId1"/>
    <sheet name="1-2、已登錄土地面積" sheetId="2" r:id="rId2"/>
    <sheet name="1-2、已登錄土地面積(續二)" sheetId="3" r:id="rId3"/>
    <sheet name="1-3、實施三七五減租後佃農購買耕地面積與戶數" sheetId="4" r:id="rId4"/>
    <sheet name="1-4、實施三七五減租成果" sheetId="5" r:id="rId5"/>
    <sheet name="1-5、土地徵收面積" sheetId="6" r:id="rId6"/>
    <sheet name="1-6、公地撥用面積" sheetId="7" r:id="rId7"/>
    <sheet name="1-7、本縣市地重劃成果 (公辦)" sheetId="8" r:id="rId8"/>
    <sheet name="1-7、本縣市地重劃成果(公辦-續)" sheetId="9" r:id="rId9"/>
    <sheet name="1-7、本縣市地重劃成果  (自辦)" sheetId="10" r:id="rId10"/>
    <sheet name="1-7、本縣市地重劃成果  (自辦-續一)" sheetId="11" r:id="rId11"/>
    <sheet name="1-7、本縣市地重劃成果  (自辦-續二)" sheetId="12" r:id="rId12"/>
    <sheet name="1-7、本縣市地重劃成果(自辦-續完)" sheetId="13" r:id="rId13"/>
    <sheet name="1-8、本縣扶植自耕農購地貸款成果" sheetId="14" r:id="rId14"/>
    <sheet name="1-9、租佃委員會調解調處案件" sheetId="15" r:id="rId15"/>
    <sheet name="1-10、主要海岸、港灣" sheetId="16" r:id="rId16"/>
  </sheets>
  <definedNames>
    <definedName name="_xlnm.Print_Area" localSheetId="7">'1-7、本縣市地重劃成果 (公辦)'!$A$1:$O$36</definedName>
  </definedNames>
  <calcPr fullCalcOnLoad="1"/>
</workbook>
</file>

<file path=xl/sharedStrings.xml><?xml version="1.0" encoding="utf-8"?>
<sst xmlns="http://schemas.openxmlformats.org/spreadsheetml/2006/main" count="2929" uniqueCount="944">
  <si>
    <t>Type C
Construction Land</t>
  </si>
  <si>
    <t>Type D
Construction Land</t>
  </si>
  <si>
    <t>Farming and
Pasturable Land</t>
  </si>
  <si>
    <t>Land for
Fish Culture</t>
  </si>
  <si>
    <t xml:space="preserve">Land for
Salt Industry </t>
  </si>
  <si>
    <t xml:space="preserve">Land for
Mine Indutry </t>
  </si>
  <si>
    <t>Land for
Kilm Industry</t>
  </si>
  <si>
    <t>Urban Land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</si>
  <si>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</si>
  <si>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 xml:space="preserve">    </t>
    </r>
    <r>
      <rPr>
        <sz val="9"/>
        <color indexed="8"/>
        <rFont val="華康粗圓體"/>
        <family val="3"/>
      </rPr>
      <t>合計</t>
    </r>
    <r>
      <rPr>
        <sz val="9"/>
        <color indexed="8"/>
        <rFont val="Arial Narrow"/>
        <family val="2"/>
      </rPr>
      <t xml:space="preserve">  Total</t>
    </r>
  </si>
  <si>
    <r>
      <t xml:space="preserve">    </t>
    </r>
    <r>
      <rPr>
        <sz val="9"/>
        <color indexed="8"/>
        <rFont val="華康粗圓體"/>
        <family val="3"/>
      </rPr>
      <t>公有</t>
    </r>
    <r>
      <rPr>
        <sz val="9"/>
        <color indexed="8"/>
        <rFont val="Arial Narrow"/>
        <family val="2"/>
      </rPr>
      <t xml:space="preserve">  Public Land</t>
    </r>
  </si>
  <si>
    <r>
      <t xml:space="preserve">    </t>
    </r>
    <r>
      <rPr>
        <sz val="9"/>
        <color indexed="8"/>
        <rFont val="華康粗圓體"/>
        <family val="3"/>
      </rPr>
      <t>私有</t>
    </r>
    <r>
      <rPr>
        <sz val="9"/>
        <color indexed="8"/>
        <rFont val="Arial Narrow"/>
        <family val="2"/>
      </rPr>
      <t xml:space="preserve">  Private Land</t>
    </r>
  </si>
  <si>
    <r>
      <t xml:space="preserve">    </t>
    </r>
    <r>
      <rPr>
        <sz val="9"/>
        <color indexed="8"/>
        <rFont val="華康粗圓體"/>
        <family val="3"/>
      </rPr>
      <t>公私共有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</si>
  <si>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</si>
  <si>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 xml:space="preserve">    </t>
    </r>
    <r>
      <rPr>
        <sz val="9"/>
        <color indexed="8"/>
        <rFont val="華康粗圓體"/>
        <family val="3"/>
      </rPr>
      <t>合計</t>
    </r>
    <r>
      <rPr>
        <sz val="9"/>
        <color indexed="8"/>
        <rFont val="Arial Narrow"/>
        <family val="2"/>
      </rPr>
      <t xml:space="preserve">  Total</t>
    </r>
  </si>
  <si>
    <r>
      <t xml:space="preserve">    </t>
    </r>
    <r>
      <rPr>
        <sz val="9"/>
        <color indexed="8"/>
        <rFont val="華康粗圓體"/>
        <family val="3"/>
      </rPr>
      <t>公有</t>
    </r>
    <r>
      <rPr>
        <sz val="9"/>
        <color indexed="8"/>
        <rFont val="Arial Narrow"/>
        <family val="2"/>
      </rPr>
      <t xml:space="preserve">  Public Land</t>
    </r>
  </si>
  <si>
    <r>
      <t xml:space="preserve">    </t>
    </r>
    <r>
      <rPr>
        <sz val="9"/>
        <color indexed="8"/>
        <rFont val="華康粗圓體"/>
        <family val="3"/>
      </rPr>
      <t>私有</t>
    </r>
    <r>
      <rPr>
        <sz val="9"/>
        <color indexed="8"/>
        <rFont val="Arial Narrow"/>
        <family val="2"/>
      </rPr>
      <t xml:space="preserve">  Private Land</t>
    </r>
  </si>
  <si>
    <r>
      <t xml:space="preserve">    </t>
    </r>
    <r>
      <rPr>
        <sz val="9"/>
        <color indexed="8"/>
        <rFont val="華康粗圓體"/>
        <family val="3"/>
      </rPr>
      <t>公私共有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</si>
  <si>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</si>
  <si>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</si>
  <si>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</si>
  <si>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</si>
  <si>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</si>
  <si>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</si>
  <si>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　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2001</t>
    </r>
  </si>
  <si>
    <r>
      <t>　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</si>
  <si>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r>
      <t>　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</si>
  <si>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　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</si>
  <si>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　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</si>
  <si>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</si>
  <si>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</si>
  <si>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</si>
  <si>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</si>
  <si>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1-4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Achievement  of Implementing The Policy "The Farm
 Rental Reduction to 37.5%"</t>
    </r>
  </si>
  <si>
    <r>
      <t>以</t>
    </r>
    <r>
      <rPr>
        <sz val="9"/>
        <color indexed="8"/>
        <rFont val="Arial Narrow"/>
        <family val="2"/>
      </rPr>
      <t xml:space="preserve">          </t>
    </r>
    <r>
      <rPr>
        <sz val="9"/>
        <color indexed="8"/>
        <rFont val="華康粗圓體"/>
        <family val="3"/>
      </rPr>
      <t>用</t>
    </r>
    <r>
      <rPr>
        <sz val="9"/>
        <color indexed="8"/>
        <rFont val="Arial Narrow"/>
        <family val="2"/>
      </rPr>
      <t xml:space="preserve">         </t>
    </r>
    <r>
      <rPr>
        <sz val="9"/>
        <color indexed="8"/>
        <rFont val="華康粗圓體"/>
        <family val="3"/>
      </rPr>
      <t>途</t>
    </r>
    <r>
      <rPr>
        <sz val="9"/>
        <color indexed="8"/>
        <rFont val="Arial Narrow"/>
        <family val="2"/>
      </rPr>
      <t xml:space="preserve">         </t>
    </r>
    <r>
      <rPr>
        <sz val="9"/>
        <color indexed="8"/>
        <rFont val="華康粗圓體"/>
        <family val="3"/>
      </rPr>
      <t>分</t>
    </r>
    <r>
      <rPr>
        <sz val="9"/>
        <color indexed="8"/>
        <rFont val="Arial Narrow"/>
        <family val="2"/>
      </rPr>
      <t xml:space="preserve">                          </t>
    </r>
  </si>
  <si>
    <r>
      <t>By</t>
    </r>
    <r>
      <rPr>
        <sz val="9"/>
        <color indexed="8"/>
        <rFont val="華康粗圓體"/>
        <family val="3"/>
      </rPr>
      <t>　</t>
    </r>
    <r>
      <rPr>
        <sz val="9"/>
        <color indexed="8"/>
        <rFont val="Arial Narrow"/>
        <family val="2"/>
      </rPr>
      <t>Use</t>
    </r>
  </si>
  <si>
    <r>
      <t>補償費用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</rPr>
      <t>新台幣元</t>
    </r>
    <r>
      <rPr>
        <sz val="9"/>
        <color indexed="8"/>
        <rFont val="Arial Narrow"/>
        <family val="2"/>
      </rPr>
      <t>) Compensation for the Land Expropriation</t>
    </r>
  </si>
  <si>
    <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他</t>
    </r>
  </si>
  <si>
    <t>土地</t>
  </si>
  <si>
    <t>Land</t>
  </si>
  <si>
    <t>國防設備</t>
  </si>
  <si>
    <t>交通事業</t>
  </si>
  <si>
    <t>公用事業</t>
  </si>
  <si>
    <t>水利事業</t>
  </si>
  <si>
    <t>公共衛生</t>
  </si>
  <si>
    <t>教育慈善</t>
  </si>
  <si>
    <t>公共建築</t>
  </si>
  <si>
    <t>國營事業</t>
  </si>
  <si>
    <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他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</si>
  <si>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</si>
  <si>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</si>
  <si>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</si>
  <si>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</si>
  <si>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</si>
  <si>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</si>
  <si>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2007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</si>
  <si>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</si>
  <si>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2010</t>
    </r>
  </si>
  <si>
    <t>－</t>
  </si>
  <si>
    <r>
      <t>資料來源：根據本府地政處</t>
    </r>
    <r>
      <rPr>
        <sz val="9"/>
        <rFont val="Arial Narrow"/>
        <family val="2"/>
      </rPr>
      <t>1112-01-02-2</t>
    </r>
    <r>
      <rPr>
        <sz val="9"/>
        <rFont val="華康中黑體"/>
        <family val="3"/>
      </rPr>
      <t>。</t>
    </r>
  </si>
  <si>
    <r>
      <t>表</t>
    </r>
    <r>
      <rPr>
        <sz val="12"/>
        <rFont val="Arial"/>
        <family val="2"/>
      </rPr>
      <t>1-6</t>
    </r>
    <r>
      <rPr>
        <sz val="12"/>
        <rFont val="華康粗圓體"/>
        <family val="3"/>
      </rPr>
      <t>、公地撥用面積</t>
    </r>
  </si>
  <si>
    <r>
      <t>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For Appropriation Of Public Land</t>
    </r>
  </si>
  <si>
    <r>
      <t>國有</t>
    </r>
    <r>
      <rPr>
        <sz val="9"/>
        <color indexed="8"/>
        <rFont val="Arial Narrow"/>
        <family val="2"/>
      </rPr>
      <t xml:space="preserve">  National </t>
    </r>
  </si>
  <si>
    <r>
      <t>直轄市有</t>
    </r>
    <r>
      <rPr>
        <sz val="9"/>
        <color indexed="8"/>
        <rFont val="Arial Narrow"/>
        <family val="2"/>
      </rPr>
      <t xml:space="preserve">  Municipal</t>
    </r>
  </si>
  <si>
    <r>
      <t>縣市有</t>
    </r>
    <r>
      <rPr>
        <sz val="9"/>
        <color indexed="8"/>
        <rFont val="Arial Narrow"/>
        <family val="2"/>
      </rPr>
      <t xml:space="preserve">  County &amp; City</t>
    </r>
  </si>
  <si>
    <r>
      <t>表</t>
    </r>
    <r>
      <rPr>
        <sz val="12"/>
        <rFont val="Arial"/>
        <family val="2"/>
      </rPr>
      <t>1-1</t>
    </r>
    <r>
      <rPr>
        <sz val="12"/>
        <rFont val="華康粗圓體"/>
        <family val="3"/>
      </rPr>
      <t>、本縣境界</t>
    </r>
  </si>
  <si>
    <t>Uint : Hectare</t>
  </si>
  <si>
    <t>Uint : Hectare</t>
  </si>
  <si>
    <r>
      <t xml:space="preserve">Unit : </t>
    </r>
    <r>
      <rPr>
        <sz val="9"/>
        <rFont val="Arial Narrow"/>
        <family val="2"/>
      </rPr>
      <t>Hectare</t>
    </r>
  </si>
  <si>
    <r>
      <t>表</t>
    </r>
    <r>
      <rPr>
        <sz val="12"/>
        <rFont val="Arial"/>
        <family val="2"/>
      </rPr>
      <t>1-7</t>
    </r>
    <r>
      <rPr>
        <sz val="12"/>
        <rFont val="華康粗圓體"/>
        <family val="3"/>
      </rPr>
      <t>、本縣市地重劃成果（自辦－續</t>
    </r>
    <r>
      <rPr>
        <sz val="12"/>
        <rFont val="華康粗圓體"/>
        <family val="3"/>
      </rPr>
      <t>完）</t>
    </r>
  </si>
  <si>
    <r>
      <t>1-7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County Land Re-Planning Results (Self-Sponsored-Cont. End)</t>
    </r>
  </si>
  <si>
    <r>
      <t>資料來源：根據本府地政處</t>
    </r>
    <r>
      <rPr>
        <sz val="7.5"/>
        <rFont val="Arial Narrow"/>
        <family val="2"/>
      </rPr>
      <t>1112-02-11-2</t>
    </r>
    <r>
      <rPr>
        <sz val="7.5"/>
        <rFont val="華康中黑體"/>
        <family val="3"/>
      </rPr>
      <t>。</t>
    </r>
  </si>
  <si>
    <r>
      <t>1-7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County Re-Planning Results (Government-Sponsored)</t>
    </r>
  </si>
  <si>
    <r>
      <t>民國</t>
    </r>
    <r>
      <rPr>
        <sz val="7.5"/>
        <rFont val="Arial Narrow"/>
        <family val="2"/>
      </rPr>
      <t>99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2010</t>
    </r>
  </si>
  <si>
    <t>91.10.22</t>
  </si>
  <si>
    <t>98.08.12~98.09.12</t>
  </si>
  <si>
    <t>90.10.17</t>
  </si>
  <si>
    <t>99.02.22~99.03.24</t>
  </si>
  <si>
    <r>
      <t>1-7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County Land Re-Planning Results (Self-Sponsored)</t>
    </r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</si>
  <si>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</si>
  <si>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</si>
  <si>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</si>
  <si>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</si>
  <si>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</si>
  <si>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</si>
  <si>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2007</t>
    </r>
  </si>
  <si>
    <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2008</t>
    </r>
  </si>
  <si>
    <t xml:space="preserve">Government Agencies and Public Buildings </t>
  </si>
  <si>
    <t>政府機關
及公共建築</t>
  </si>
  <si>
    <t>Public Buildings</t>
  </si>
  <si>
    <r>
      <t xml:space="preserve">期　別　及　重　劃　區　別
</t>
    </r>
    <r>
      <rPr>
        <sz val="7.5"/>
        <rFont val="Arial Narrow"/>
        <family val="2"/>
      </rPr>
      <t>Re-Planned Districts and Their Numbers</t>
    </r>
  </si>
  <si>
    <r>
      <t xml:space="preserve">辦理起訖年月
</t>
    </r>
    <r>
      <rPr>
        <sz val="7.5"/>
        <rFont val="Arial Narrow"/>
        <family val="2"/>
      </rPr>
      <t>Duration</t>
    </r>
  </si>
  <si>
    <t>重劃總面積</t>
  </si>
  <si>
    <t>提供建築用地面積</t>
  </si>
  <si>
    <r>
      <t xml:space="preserve">無償取得公共設施用地（公頃）
</t>
    </r>
    <r>
      <rPr>
        <sz val="7.5"/>
        <rFont val="Arial Narrow"/>
        <family val="2"/>
      </rPr>
      <t>Land Obtained for free for Public Facilities (Hectare)</t>
    </r>
  </si>
  <si>
    <r>
      <t xml:space="preserve">其他公共
設施用地
</t>
    </r>
    <r>
      <rPr>
        <sz val="7.5"/>
        <rFont val="Arial Narrow"/>
        <family val="2"/>
      </rPr>
      <t>Others</t>
    </r>
  </si>
  <si>
    <r>
      <t>(</t>
    </r>
    <r>
      <rPr>
        <sz val="7.5"/>
        <rFont val="華康粗圓體"/>
        <family val="3"/>
      </rPr>
      <t>公頃</t>
    </r>
    <r>
      <rPr>
        <sz val="7.5"/>
        <rFont val="Arial Narrow"/>
        <family val="2"/>
      </rPr>
      <t>)</t>
    </r>
  </si>
  <si>
    <t>Area</t>
  </si>
  <si>
    <t>Land for Construction</t>
  </si>
  <si>
    <r>
      <t xml:space="preserve">合　　計
</t>
    </r>
    <r>
      <rPr>
        <sz val="7.5"/>
        <rFont val="Arial Narrow"/>
        <family val="2"/>
      </rPr>
      <t xml:space="preserve">Total
</t>
    </r>
  </si>
  <si>
    <r>
      <t xml:space="preserve">道　　路
</t>
    </r>
    <r>
      <rPr>
        <sz val="7.5"/>
        <rFont val="Arial Narrow"/>
        <family val="2"/>
      </rPr>
      <t xml:space="preserve">Roads
</t>
    </r>
  </si>
  <si>
    <r>
      <t xml:space="preserve">溝　　渠
</t>
    </r>
    <r>
      <rPr>
        <sz val="7.5"/>
        <rFont val="Arial Narrow"/>
        <family val="2"/>
      </rPr>
      <t xml:space="preserve">Ditches
</t>
    </r>
  </si>
  <si>
    <r>
      <t xml:space="preserve">遊樂場及公園
</t>
    </r>
    <r>
      <rPr>
        <sz val="7.5"/>
        <rFont val="Arial Narrow"/>
        <family val="2"/>
      </rPr>
      <t>Playgrounds &amp; 
Parks</t>
    </r>
  </si>
  <si>
    <r>
      <t xml:space="preserve">廣場及綠地
</t>
    </r>
    <r>
      <rPr>
        <sz val="7.5"/>
        <rFont val="Arial Narrow"/>
        <family val="2"/>
      </rPr>
      <t>Plaza &amp; Wooded Land</t>
    </r>
  </si>
  <si>
    <r>
      <t xml:space="preserve">學校用地
</t>
    </r>
    <r>
      <rPr>
        <sz val="7.5"/>
        <rFont val="Arial Narrow"/>
        <family val="2"/>
      </rPr>
      <t xml:space="preserve">Schools
</t>
    </r>
  </si>
  <si>
    <r>
      <t xml:space="preserve">停車場
</t>
    </r>
    <r>
      <rPr>
        <sz val="7.5"/>
        <rFont val="Arial Narrow"/>
        <family val="2"/>
      </rPr>
      <t xml:space="preserve">Parking
</t>
    </r>
  </si>
  <si>
    <r>
      <t xml:space="preserve">零售市場
</t>
    </r>
    <r>
      <rPr>
        <sz val="7.5"/>
        <rFont val="Arial Narrow"/>
        <family val="2"/>
      </rPr>
      <t xml:space="preserve">Retail Markets
</t>
    </r>
  </si>
  <si>
    <t>(Hectare)</t>
  </si>
  <si>
    <r>
      <t>第十五期北門國小</t>
    </r>
    <r>
      <rPr>
        <sz val="7.5"/>
        <rFont val="Arial Narrow"/>
        <family val="2"/>
      </rPr>
      <t xml:space="preserve"> #15 Beimen Primary School</t>
    </r>
  </si>
  <si>
    <t>77.10~79.07</t>
  </si>
  <si>
    <t>－</t>
  </si>
  <si>
    <r>
      <t>第十二期西楊梅市地重劃區</t>
    </r>
    <r>
      <rPr>
        <sz val="7.5"/>
        <rFont val="Arial Narrow"/>
        <family val="2"/>
      </rPr>
      <t xml:space="preserve"> #12 West Yangmei Re-Planned District</t>
    </r>
  </si>
  <si>
    <t>79.06~86.08</t>
  </si>
  <si>
    <r>
      <t>第十九期僑愛市地重劃區</t>
    </r>
    <r>
      <rPr>
        <sz val="7.5"/>
        <rFont val="Arial Narrow"/>
        <family val="2"/>
      </rPr>
      <t xml:space="preserve"> #19 Qiaoai Re-Planned District</t>
    </r>
  </si>
  <si>
    <t>83.03~86.07</t>
  </si>
  <si>
    <r>
      <t>第十六期大溪埔頂市地重劃區</t>
    </r>
    <r>
      <rPr>
        <sz val="7.5"/>
        <rFont val="Arial Narrow"/>
        <family val="2"/>
      </rPr>
      <t xml:space="preserve"> #16 Daxi Puding Re-Planned District</t>
    </r>
  </si>
  <si>
    <t>79.10~87.02</t>
  </si>
  <si>
    <r>
      <t>第十七期龜山鄉楓樹坑市地重劃區</t>
    </r>
    <r>
      <rPr>
        <sz val="7.5"/>
        <rFont val="Arial Narrow"/>
        <family val="2"/>
      </rPr>
      <t>#17 Guishan Fengshukeng Re-Planned District</t>
    </r>
  </si>
  <si>
    <t>81.08~90.02</t>
  </si>
  <si>
    <r>
      <t>省辦二期富民重劃區</t>
    </r>
    <r>
      <rPr>
        <sz val="7.5"/>
        <rFont val="Arial Narrow"/>
        <family val="2"/>
      </rPr>
      <t xml:space="preserve"> #2 Fu Min Re-Planned District</t>
    </r>
  </si>
  <si>
    <r>
      <t>三鄉市聯合市地重劃區</t>
    </r>
    <r>
      <rPr>
        <sz val="7.5"/>
        <rFont val="Arial Narrow"/>
        <family val="2"/>
      </rPr>
      <t xml:space="preserve"> United by 3 township Re-Planned District</t>
    </r>
  </si>
  <si>
    <t>88.07~94.11</t>
  </si>
  <si>
    <r>
      <t>27</t>
    </r>
    <r>
      <rPr>
        <sz val="7.5"/>
        <rFont val="華康粗圓體"/>
        <family val="3"/>
      </rPr>
      <t>期自強重劃區</t>
    </r>
    <r>
      <rPr>
        <sz val="7.5"/>
        <rFont val="Arial Narrow"/>
        <family val="2"/>
      </rPr>
      <t xml:space="preserve"> #27 Zi Qiang Re-Planned District</t>
    </r>
  </si>
  <si>
    <t>93.10~94.12</t>
  </si>
  <si>
    <r>
      <t>26</t>
    </r>
    <r>
      <rPr>
        <sz val="7.5"/>
        <rFont val="華康粗圓體"/>
        <family val="3"/>
      </rPr>
      <t>期延平重劃區</t>
    </r>
    <r>
      <rPr>
        <sz val="7.5"/>
        <rFont val="Arial Narrow"/>
        <family val="2"/>
      </rPr>
      <t xml:space="preserve"> #26 Yan Ping Re-Planned District</t>
    </r>
  </si>
  <si>
    <t>93.07~94.12</t>
  </si>
  <si>
    <r>
      <t>28</t>
    </r>
    <r>
      <rPr>
        <sz val="7.5"/>
        <rFont val="華康粗圓體"/>
        <family val="3"/>
      </rPr>
      <t>期龍潭大坪</t>
    </r>
    <r>
      <rPr>
        <sz val="7.5"/>
        <rFont val="Arial Narrow"/>
        <family val="2"/>
      </rPr>
      <t xml:space="preserve"> #28 Longtan Daping Re-Planned District</t>
    </r>
  </si>
  <si>
    <t>95.02~96.06</t>
  </si>
  <si>
    <r>
      <t>29</t>
    </r>
    <r>
      <rPr>
        <sz val="7.5"/>
        <rFont val="華康粗圓體"/>
        <family val="3"/>
      </rPr>
      <t>期楊梅鎮埔心市地重劃區</t>
    </r>
  </si>
  <si>
    <t>95.11~98.06</t>
  </si>
  <si>
    <r>
      <t>32</t>
    </r>
    <r>
      <rPr>
        <sz val="7.5"/>
        <rFont val="華康粗圓體"/>
        <family val="3"/>
      </rPr>
      <t>期新屋鄉新生市地重劃區</t>
    </r>
  </si>
  <si>
    <t>97.10~98.06</t>
  </si>
  <si>
    <r>
      <t>節省政府用地徵購及工程建設費用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新台幣元</t>
    </r>
    <r>
      <rPr>
        <sz val="7.5"/>
        <rFont val="Arial Narrow"/>
        <family val="2"/>
      </rPr>
      <t xml:space="preserve">)
Funds Saved on Expropriating/Purchasing Land and Construction (NTD) </t>
    </r>
  </si>
  <si>
    <r>
      <t xml:space="preserve">所有權人重劃負擔情形
</t>
    </r>
    <r>
      <rPr>
        <sz val="7.5"/>
        <rFont val="Arial Narrow"/>
        <family val="2"/>
      </rPr>
      <t>Ownership Re-Planning Burden per Person</t>
    </r>
  </si>
  <si>
    <r>
      <t>重劃前後地價
平均上漲率</t>
    </r>
    <r>
      <rPr>
        <sz val="7.5"/>
        <rFont val="Arial Narrow"/>
        <family val="2"/>
      </rPr>
      <t>(%)</t>
    </r>
  </si>
  <si>
    <t>都市計畫
公告日期</t>
  </si>
  <si>
    <r>
      <t xml:space="preserve">計畫書核准文號
</t>
    </r>
    <r>
      <rPr>
        <sz val="7.5"/>
        <rFont val="Arial Narrow"/>
        <family val="2"/>
      </rPr>
      <t>Documents Approving Projects</t>
    </r>
  </si>
  <si>
    <r>
      <t xml:space="preserve">成果公告日期
</t>
    </r>
    <r>
      <rPr>
        <sz val="7.5"/>
        <rFont val="Arial Narrow"/>
        <family val="2"/>
      </rPr>
      <t>Dates Results  Published</t>
    </r>
  </si>
  <si>
    <r>
      <t xml:space="preserve">合　　計
</t>
    </r>
    <r>
      <rPr>
        <sz val="7.5"/>
        <rFont val="Arial Narrow"/>
        <family val="2"/>
      </rPr>
      <t>Total</t>
    </r>
  </si>
  <si>
    <r>
      <t xml:space="preserve">用地徵購地價
</t>
    </r>
    <r>
      <rPr>
        <sz val="7.5"/>
        <rFont val="Arial Narrow"/>
        <family val="2"/>
      </rPr>
      <t>Expropriation Price</t>
    </r>
  </si>
  <si>
    <r>
      <t xml:space="preserve">工程建設費用
</t>
    </r>
    <r>
      <rPr>
        <sz val="7.5"/>
        <rFont val="Arial Narrow"/>
        <family val="2"/>
      </rPr>
      <t>Construction Expenses</t>
    </r>
  </si>
  <si>
    <r>
      <t xml:space="preserve">合　計
</t>
    </r>
    <r>
      <rPr>
        <sz val="7.5"/>
        <rFont val="Arial Narrow"/>
        <family val="2"/>
      </rPr>
      <t>Total</t>
    </r>
  </si>
  <si>
    <r>
      <t xml:space="preserve">用地負擔
</t>
    </r>
    <r>
      <rPr>
        <sz val="7.5"/>
        <rFont val="Arial Narrow"/>
        <family val="2"/>
      </rPr>
      <t>Land</t>
    </r>
  </si>
  <si>
    <r>
      <t xml:space="preserve">費用負擔
</t>
    </r>
    <r>
      <rPr>
        <sz val="7.5"/>
        <rFont val="Arial Narrow"/>
        <family val="2"/>
      </rPr>
      <t>Expenses</t>
    </r>
  </si>
  <si>
    <t>Average Appreciation After Re-Planning (%)</t>
  </si>
  <si>
    <t>Urban Planning Announcement Dates</t>
  </si>
  <si>
    <r>
      <t>比率</t>
    </r>
    <r>
      <rPr>
        <sz val="7.5"/>
        <rFont val="Arial Narrow"/>
        <family val="2"/>
      </rPr>
      <t>(%)
Ratio (%)</t>
    </r>
  </si>
  <si>
    <t>…</t>
  </si>
  <si>
    <t>73.01.11</t>
  </si>
  <si>
    <r>
      <t>省府</t>
    </r>
    <r>
      <rPr>
        <sz val="7.5"/>
        <rFont val="Arial Narrow"/>
        <family val="2"/>
      </rPr>
      <t>77</t>
    </r>
    <r>
      <rPr>
        <sz val="7.5"/>
        <rFont val="華康粗圓體"/>
        <family val="3"/>
      </rPr>
      <t>府地二字第</t>
    </r>
    <r>
      <rPr>
        <sz val="7.5"/>
        <rFont val="Arial Narrow"/>
        <family val="2"/>
      </rPr>
      <t>160160</t>
    </r>
    <r>
      <rPr>
        <sz val="7.5"/>
        <rFont val="華康粗圓體"/>
        <family val="3"/>
      </rPr>
      <t>號</t>
    </r>
  </si>
  <si>
    <t>79.06.11~79.07.11</t>
  </si>
  <si>
    <r>
      <t>第十二期西楊梅市地重劃區</t>
    </r>
    <r>
      <rPr>
        <sz val="7.5"/>
        <rFont val="Arial Narrow"/>
        <family val="2"/>
      </rPr>
      <t xml:space="preserve"> #12 West Yangmei Re-Planned District</t>
    </r>
  </si>
  <si>
    <t>79.03.01</t>
  </si>
  <si>
    <r>
      <t>81.2.1</t>
    </r>
    <r>
      <rPr>
        <sz val="7.5"/>
        <rFont val="華康粗圓體"/>
        <family val="3"/>
      </rPr>
      <t>府地二字第</t>
    </r>
    <r>
      <rPr>
        <sz val="7.5"/>
        <rFont val="Arial Narrow"/>
        <family val="2"/>
      </rPr>
      <t>155846</t>
    </r>
    <r>
      <rPr>
        <sz val="7.5"/>
        <rFont val="華康粗圓體"/>
        <family val="3"/>
      </rPr>
      <t>號</t>
    </r>
  </si>
  <si>
    <t>86.08.01~86.08.31</t>
  </si>
  <si>
    <r>
      <t>第十九期僑愛市地重劃區</t>
    </r>
    <r>
      <rPr>
        <sz val="7.5"/>
        <rFont val="Arial Narrow"/>
        <family val="2"/>
      </rPr>
      <t xml:space="preserve"> #19 Qiaoai Re-Planned District</t>
    </r>
  </si>
  <si>
    <t>83.03.09</t>
  </si>
  <si>
    <r>
      <t>85.1.15</t>
    </r>
    <r>
      <rPr>
        <sz val="7.5"/>
        <rFont val="華康粗圓體"/>
        <family val="3"/>
      </rPr>
      <t>府地六</t>
    </r>
    <r>
      <rPr>
        <sz val="7.5"/>
        <rFont val="Arial Narrow"/>
        <family val="2"/>
      </rPr>
      <t>142654</t>
    </r>
    <r>
      <rPr>
        <sz val="7.5"/>
        <rFont val="華康粗圓體"/>
        <family val="3"/>
      </rPr>
      <t>號</t>
    </r>
  </si>
  <si>
    <t>86.06.26</t>
  </si>
  <si>
    <r>
      <t>第十六期大溪埔頂市地重劃區</t>
    </r>
    <r>
      <rPr>
        <sz val="7.5"/>
        <rFont val="Arial Narrow"/>
        <family val="2"/>
      </rPr>
      <t xml:space="preserve"> #16 Daxi Puding Re-Planned District</t>
    </r>
  </si>
  <si>
    <r>
      <t>第十七期龜山鄉楓樹坑市地重劃區</t>
    </r>
    <r>
      <rPr>
        <sz val="7.5"/>
        <rFont val="Arial Narrow"/>
        <family val="2"/>
      </rPr>
      <t>#17 Guishan Fengshukeng Re-Planned District</t>
    </r>
  </si>
  <si>
    <t>82.02.10</t>
  </si>
  <si>
    <r>
      <t>89.06.12</t>
    </r>
    <r>
      <rPr>
        <sz val="7.5"/>
        <rFont val="華康粗圓體"/>
        <family val="3"/>
      </rPr>
      <t>台內中地</t>
    </r>
    <r>
      <rPr>
        <sz val="7.5"/>
        <rFont val="Arial Narrow"/>
        <family val="2"/>
      </rPr>
      <t>8911751</t>
    </r>
  </si>
  <si>
    <t>90.01.02~90.02.01</t>
  </si>
  <si>
    <r>
      <t>省辦二期富民重劃區</t>
    </r>
    <r>
      <rPr>
        <sz val="7.5"/>
        <rFont val="Arial Narrow"/>
        <family val="2"/>
      </rPr>
      <t xml:space="preserve"> #2 Fu Min Re-Planned District</t>
    </r>
  </si>
  <si>
    <r>
      <t>三鄉市聯合市地重劃區</t>
    </r>
    <r>
      <rPr>
        <sz val="7.5"/>
        <rFont val="Arial Narrow"/>
        <family val="2"/>
      </rPr>
      <t xml:space="preserve"> United by 3 township Re-Planned District</t>
    </r>
  </si>
  <si>
    <t>85.10.24</t>
  </si>
  <si>
    <r>
      <t>台內中地第</t>
    </r>
    <r>
      <rPr>
        <sz val="7.5"/>
        <rFont val="Arial Narrow"/>
        <family val="2"/>
      </rPr>
      <t>8804762</t>
    </r>
    <r>
      <rPr>
        <sz val="7.5"/>
        <rFont val="華康粗圓體"/>
        <family val="3"/>
      </rPr>
      <t>號函</t>
    </r>
  </si>
  <si>
    <t>94.11.11-94.12.12</t>
  </si>
  <si>
    <r>
      <t>27</t>
    </r>
    <r>
      <rPr>
        <sz val="7.5"/>
        <rFont val="華康粗圓體"/>
        <family val="3"/>
      </rPr>
      <t>期自強重劃區</t>
    </r>
    <r>
      <rPr>
        <sz val="7.5"/>
        <rFont val="Arial Narrow"/>
        <family val="2"/>
      </rPr>
      <t xml:space="preserve"> #27 Zi Qiang Re-Planned District</t>
    </r>
  </si>
  <si>
    <t>85.05.27</t>
  </si>
  <si>
    <r>
      <t>93.10.04</t>
    </r>
    <r>
      <rPr>
        <sz val="7.5"/>
        <rFont val="華康粗圓體"/>
        <family val="3"/>
      </rPr>
      <t>內授中辦地字第</t>
    </r>
    <r>
      <rPr>
        <sz val="7.5"/>
        <rFont val="Arial Narrow"/>
        <family val="2"/>
      </rPr>
      <t>0930013737</t>
    </r>
    <r>
      <rPr>
        <sz val="7.5"/>
        <rFont val="華康粗圓體"/>
        <family val="3"/>
      </rPr>
      <t>號函</t>
    </r>
  </si>
  <si>
    <t>94.11.30-94.12.30</t>
  </si>
  <si>
    <r>
      <t>26</t>
    </r>
    <r>
      <rPr>
        <sz val="7.5"/>
        <rFont val="華康粗圓體"/>
        <family val="3"/>
      </rPr>
      <t>期延平重劃區</t>
    </r>
    <r>
      <rPr>
        <sz val="7.5"/>
        <rFont val="Arial Narrow"/>
        <family val="2"/>
      </rPr>
      <t xml:space="preserve"> #26 Yan Ping Re-Planned District</t>
    </r>
  </si>
  <si>
    <t>93.09.10</t>
  </si>
  <si>
    <t>94.10.06-94.11.07</t>
  </si>
  <si>
    <r>
      <t>28</t>
    </r>
    <r>
      <rPr>
        <sz val="7.5"/>
        <rFont val="華康粗圓體"/>
        <family val="3"/>
      </rPr>
      <t>期龍潭大坪</t>
    </r>
    <r>
      <rPr>
        <sz val="7.5"/>
        <rFont val="Arial Narrow"/>
        <family val="2"/>
      </rPr>
      <t xml:space="preserve"> #28  Longtan Daping Re-Planned District</t>
    </r>
  </si>
  <si>
    <t>94.06.06</t>
  </si>
  <si>
    <r>
      <t>95.02.08</t>
    </r>
    <r>
      <rPr>
        <sz val="7.5"/>
        <rFont val="華康粗圓體"/>
        <family val="3"/>
      </rPr>
      <t>府地重字</t>
    </r>
    <r>
      <rPr>
        <sz val="7.5"/>
        <rFont val="Arial Narrow"/>
        <family val="2"/>
      </rPr>
      <t>0950035599</t>
    </r>
    <r>
      <rPr>
        <sz val="7.5"/>
        <rFont val="華康粗圓體"/>
        <family val="3"/>
      </rPr>
      <t>號函</t>
    </r>
  </si>
  <si>
    <t>96.05.23~96.06.22</t>
  </si>
  <si>
    <r>
      <t>29</t>
    </r>
    <r>
      <rPr>
        <sz val="7.5"/>
        <rFont val="華康粗圓體"/>
        <family val="3"/>
      </rPr>
      <t>期楊梅鎮埔心市地重劃區</t>
    </r>
    <r>
      <rPr>
        <sz val="7.5"/>
        <rFont val="Arial Narrow"/>
        <family val="2"/>
      </rPr>
      <t xml:space="preserve">  #29 Yangmei Puxin Re-Planned District</t>
    </r>
  </si>
  <si>
    <t>95.10.12</t>
  </si>
  <si>
    <r>
      <t>95.12.28</t>
    </r>
    <r>
      <rPr>
        <sz val="7.5"/>
        <rFont val="華康粗圓體"/>
        <family val="3"/>
      </rPr>
      <t>內授中辦字第</t>
    </r>
    <r>
      <rPr>
        <sz val="7.5"/>
        <rFont val="Arial Narrow"/>
        <family val="2"/>
      </rPr>
      <t>0950055892</t>
    </r>
    <r>
      <rPr>
        <sz val="7.5"/>
        <rFont val="華康粗圓體"/>
        <family val="3"/>
      </rPr>
      <t>號函</t>
    </r>
  </si>
  <si>
    <t>97.12.30~98.01.29</t>
  </si>
  <si>
    <r>
      <t>32</t>
    </r>
    <r>
      <rPr>
        <sz val="7.5"/>
        <rFont val="華康粗圓體"/>
        <family val="3"/>
      </rPr>
      <t>期新屋鄉新生市地重劃區</t>
    </r>
    <r>
      <rPr>
        <sz val="7.5"/>
        <rFont val="Arial Narrow"/>
        <family val="2"/>
      </rPr>
      <t xml:space="preserve">  #32 Xinwu Xinsheng  Re-Planned District</t>
    </r>
  </si>
  <si>
    <t>93.10.19</t>
  </si>
  <si>
    <r>
      <t>97.10.29</t>
    </r>
    <r>
      <rPr>
        <sz val="7.5"/>
        <rFont val="華康粗圓體"/>
        <family val="3"/>
      </rPr>
      <t>內授中辦字第</t>
    </r>
    <r>
      <rPr>
        <sz val="7.5"/>
        <rFont val="Arial Narrow"/>
        <family val="2"/>
      </rPr>
      <t>0970052043</t>
    </r>
    <r>
      <rPr>
        <sz val="7.5"/>
        <rFont val="華康粗圓體"/>
        <family val="3"/>
      </rPr>
      <t>號函</t>
    </r>
  </si>
  <si>
    <t>98.01.17~98.02.16</t>
  </si>
  <si>
    <r>
      <t>第</t>
    </r>
    <r>
      <rPr>
        <sz val="8"/>
        <rFont val="Arial Narrow"/>
        <family val="2"/>
      </rPr>
      <t>24</t>
    </r>
    <r>
      <rPr>
        <sz val="8"/>
        <rFont val="華康粗圓體"/>
        <family val="3"/>
      </rPr>
      <t>期中壢新屋觀音三鄉市聯合市地重劃</t>
    </r>
    <r>
      <rPr>
        <sz val="8"/>
        <rFont val="Arial Narrow"/>
        <family val="2"/>
      </rPr>
      <t xml:space="preserve"> 
No. 24 Joint Land Readjustment of Zhongli, Xinwu and Guanyin</t>
    </r>
  </si>
  <si>
    <r>
      <t>第</t>
    </r>
    <r>
      <rPr>
        <sz val="8"/>
        <rFont val="Arial Narrow"/>
        <family val="2"/>
      </rPr>
      <t>25</t>
    </r>
    <r>
      <rPr>
        <sz val="8"/>
        <rFont val="華康粗圓體"/>
        <family val="3"/>
      </rPr>
      <t xml:space="preserve">期八德三鄰里
</t>
    </r>
    <r>
      <rPr>
        <sz val="8"/>
        <rFont val="Arial Narrow"/>
        <family val="2"/>
      </rPr>
      <t xml:space="preserve">No. 25 3rd Neighborhood and Village of Bade </t>
    </r>
  </si>
  <si>
    <r>
      <t>第</t>
    </r>
    <r>
      <rPr>
        <sz val="8"/>
        <rFont val="Arial Narrow"/>
        <family val="2"/>
      </rPr>
      <t>2</t>
    </r>
    <r>
      <rPr>
        <sz val="8"/>
        <rFont val="華康粗圓體"/>
        <family val="3"/>
      </rPr>
      <t>期中壢埔頂</t>
    </r>
    <r>
      <rPr>
        <sz val="8"/>
        <rFont val="Arial Narrow"/>
        <family val="2"/>
      </rPr>
      <t xml:space="preserve">  #2 Zhongli Puding</t>
    </r>
  </si>
  <si>
    <r>
      <t>第</t>
    </r>
    <r>
      <rPr>
        <sz val="8"/>
        <rFont val="Arial Narrow"/>
        <family val="2"/>
      </rPr>
      <t>4</t>
    </r>
    <r>
      <rPr>
        <sz val="8"/>
        <rFont val="華康粗圓體"/>
        <family val="3"/>
      </rPr>
      <t>期大溪田心子</t>
    </r>
    <r>
      <rPr>
        <sz val="8"/>
        <rFont val="Arial Narrow"/>
        <family val="2"/>
      </rPr>
      <t xml:space="preserve">  #4 Daxi Tianxinzi</t>
    </r>
  </si>
  <si>
    <r>
      <t>第</t>
    </r>
    <r>
      <rPr>
        <sz val="8"/>
        <rFont val="Arial Narrow"/>
        <family val="2"/>
      </rPr>
      <t>5</t>
    </r>
    <r>
      <rPr>
        <sz val="8"/>
        <rFont val="華康粗圓體"/>
        <family val="3"/>
      </rPr>
      <t>期龍潭大坪</t>
    </r>
    <r>
      <rPr>
        <sz val="8"/>
        <rFont val="Arial Narrow"/>
        <family val="2"/>
      </rPr>
      <t xml:space="preserve">  #5 Longtan Daping</t>
    </r>
  </si>
  <si>
    <r>
      <t>第</t>
    </r>
    <r>
      <rPr>
        <sz val="8"/>
        <rFont val="Arial Narrow"/>
        <family val="2"/>
      </rPr>
      <t>6</t>
    </r>
    <r>
      <rPr>
        <sz val="8"/>
        <rFont val="華康粗圓體"/>
        <family val="3"/>
      </rPr>
      <t>期林口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一</t>
    </r>
    <r>
      <rPr>
        <sz val="8"/>
        <rFont val="Arial Narrow"/>
        <family val="2"/>
      </rPr>
      <t>)(</t>
    </r>
    <r>
      <rPr>
        <sz val="8"/>
        <rFont val="華康粗圓體"/>
        <family val="3"/>
      </rPr>
      <t>二</t>
    </r>
    <r>
      <rPr>
        <sz val="8"/>
        <rFont val="Arial Narrow"/>
        <family val="2"/>
      </rPr>
      <t>)  #6 Linkou Zone 1 2</t>
    </r>
  </si>
  <si>
    <r>
      <t>第</t>
    </r>
    <r>
      <rPr>
        <sz val="8"/>
        <rFont val="Arial Narrow"/>
        <family val="2"/>
      </rPr>
      <t>7</t>
    </r>
    <r>
      <rPr>
        <sz val="8"/>
        <rFont val="華康粗圓體"/>
        <family val="3"/>
      </rPr>
      <t>期桃園龍安</t>
    </r>
    <r>
      <rPr>
        <sz val="8"/>
        <rFont val="Arial Narrow"/>
        <family val="2"/>
      </rPr>
      <t xml:space="preserve">  #7 Taoyuan Long'an</t>
    </r>
  </si>
  <si>
    <r>
      <t>第</t>
    </r>
    <r>
      <rPr>
        <sz val="8"/>
        <rFont val="Arial Narrow"/>
        <family val="2"/>
      </rPr>
      <t>8</t>
    </r>
    <r>
      <rPr>
        <sz val="8"/>
        <rFont val="華康粗圓體"/>
        <family val="3"/>
      </rPr>
      <t>期觀音草漯</t>
    </r>
    <r>
      <rPr>
        <sz val="8"/>
        <rFont val="Arial Narrow"/>
        <family val="2"/>
      </rPr>
      <t xml:space="preserve">  #8 Caoluo</t>
    </r>
  </si>
  <si>
    <r>
      <t>第</t>
    </r>
    <r>
      <rPr>
        <sz val="8"/>
        <rFont val="Arial Narrow"/>
        <family val="2"/>
      </rPr>
      <t>9</t>
    </r>
    <r>
      <rPr>
        <sz val="8"/>
        <rFont val="華康粗圓體"/>
        <family val="3"/>
      </rPr>
      <t>期桃園埔子</t>
    </r>
    <r>
      <rPr>
        <sz val="8"/>
        <rFont val="Arial Narrow"/>
        <family val="2"/>
      </rPr>
      <t xml:space="preserve">  #9 Taoyuan Puzi</t>
    </r>
  </si>
  <si>
    <r>
      <t>第</t>
    </r>
    <r>
      <rPr>
        <sz val="8"/>
        <rFont val="Arial Narrow"/>
        <family val="2"/>
      </rPr>
      <t>11</t>
    </r>
    <r>
      <rPr>
        <sz val="8"/>
        <rFont val="華康粗圓體"/>
        <family val="3"/>
      </rPr>
      <t>期桃園中路</t>
    </r>
    <r>
      <rPr>
        <sz val="8"/>
        <rFont val="Arial Narrow"/>
        <family val="2"/>
      </rPr>
      <t xml:space="preserve">  #11 Taoyuan Zhonglu</t>
    </r>
  </si>
  <si>
    <r>
      <t>第</t>
    </r>
    <r>
      <rPr>
        <sz val="8"/>
        <rFont val="Arial Narrow"/>
        <family val="2"/>
      </rPr>
      <t>12</t>
    </r>
    <r>
      <rPr>
        <sz val="8"/>
        <rFont val="華康粗圓體"/>
        <family val="3"/>
      </rPr>
      <t>期西楊梅</t>
    </r>
    <r>
      <rPr>
        <sz val="8"/>
        <rFont val="Arial Narrow"/>
        <family val="2"/>
      </rPr>
      <t xml:space="preserve">  #12 West Yangmei</t>
    </r>
  </si>
  <si>
    <r>
      <t>第</t>
    </r>
    <r>
      <rPr>
        <sz val="8"/>
        <rFont val="Arial Narrow"/>
        <family val="2"/>
      </rPr>
      <t>13</t>
    </r>
    <r>
      <rPr>
        <sz val="8"/>
        <rFont val="華康粗圓體"/>
        <family val="3"/>
      </rPr>
      <t>期大竹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一</t>
    </r>
    <r>
      <rPr>
        <sz val="8"/>
        <rFont val="Arial Narrow"/>
        <family val="2"/>
      </rPr>
      <t>)  #13 Dazhu 1</t>
    </r>
  </si>
  <si>
    <r>
      <t>第</t>
    </r>
    <r>
      <rPr>
        <sz val="8"/>
        <rFont val="Arial Narrow"/>
        <family val="2"/>
      </rPr>
      <t>14</t>
    </r>
    <r>
      <rPr>
        <sz val="8"/>
        <rFont val="華康粗圓體"/>
        <family val="3"/>
      </rPr>
      <t>期大竹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二</t>
    </r>
    <r>
      <rPr>
        <sz val="8"/>
        <rFont val="Arial Narrow"/>
        <family val="2"/>
      </rPr>
      <t>)  #14 Dazhu 2</t>
    </r>
  </si>
  <si>
    <r>
      <t>第</t>
    </r>
    <r>
      <rPr>
        <sz val="8"/>
        <rFont val="Arial Narrow"/>
        <family val="2"/>
      </rPr>
      <t>16</t>
    </r>
    <r>
      <rPr>
        <sz val="8"/>
        <rFont val="華康粗圓體"/>
        <family val="3"/>
      </rPr>
      <t>六期大溪埔頂</t>
    </r>
    <r>
      <rPr>
        <sz val="8"/>
        <rFont val="Arial Narrow"/>
        <family val="2"/>
      </rPr>
      <t xml:space="preserve">  #16 Daxi Puding</t>
    </r>
  </si>
  <si>
    <r>
      <t>第</t>
    </r>
    <r>
      <rPr>
        <sz val="8"/>
        <rFont val="Arial Narrow"/>
        <family val="2"/>
      </rPr>
      <t>17</t>
    </r>
    <r>
      <rPr>
        <sz val="8"/>
        <rFont val="華康粗圓體"/>
        <family val="3"/>
      </rPr>
      <t>期龜山楓樹坑</t>
    </r>
    <r>
      <rPr>
        <sz val="8"/>
        <rFont val="Arial Narrow"/>
        <family val="2"/>
      </rPr>
      <t xml:space="preserve">  #17 Guishan Fengshukeng</t>
    </r>
  </si>
  <si>
    <r>
      <t>第</t>
    </r>
    <r>
      <rPr>
        <sz val="8"/>
        <rFont val="Arial Narrow"/>
        <family val="2"/>
      </rPr>
      <t>19</t>
    </r>
    <r>
      <rPr>
        <sz val="8"/>
        <rFont val="華康粗圓體"/>
        <family val="3"/>
      </rPr>
      <t>期大溪八德僑愛</t>
    </r>
    <r>
      <rPr>
        <sz val="8"/>
        <rFont val="Arial Narrow"/>
        <family val="2"/>
      </rPr>
      <t xml:space="preserve">  #19 Daxi Bade Qiaoai</t>
    </r>
  </si>
  <si>
    <r>
      <t>第</t>
    </r>
    <r>
      <rPr>
        <sz val="8"/>
        <rFont val="Arial Narrow"/>
        <family val="2"/>
      </rPr>
      <t>26</t>
    </r>
    <r>
      <rPr>
        <sz val="8"/>
        <rFont val="華康粗圓體"/>
        <family val="3"/>
      </rPr>
      <t>期桃園延平</t>
    </r>
    <r>
      <rPr>
        <sz val="8"/>
        <rFont val="Arial Narrow"/>
        <family val="2"/>
      </rPr>
      <t xml:space="preserve">  #26 Taoyuan YenPing</t>
    </r>
  </si>
  <si>
    <r>
      <t>第</t>
    </r>
    <r>
      <rPr>
        <sz val="8"/>
        <rFont val="Arial Narrow"/>
        <family val="2"/>
      </rPr>
      <t>27</t>
    </r>
    <r>
      <rPr>
        <sz val="8"/>
        <rFont val="華康粗圓體"/>
        <family val="3"/>
      </rPr>
      <t>期桃園自強</t>
    </r>
    <r>
      <rPr>
        <sz val="8"/>
        <rFont val="Arial Narrow"/>
        <family val="2"/>
      </rPr>
      <t xml:space="preserve">  #27 Taoyuan Tzu Chiang</t>
    </r>
  </si>
  <si>
    <r>
      <t>第</t>
    </r>
    <r>
      <rPr>
        <sz val="8"/>
        <rFont val="Arial Narrow"/>
        <family val="2"/>
      </rPr>
      <t>28</t>
    </r>
    <r>
      <rPr>
        <sz val="8"/>
        <rFont val="華康粗圓體"/>
        <family val="3"/>
      </rPr>
      <t>期龍潭大坪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二</t>
    </r>
    <r>
      <rPr>
        <sz val="8"/>
        <rFont val="Arial Narrow"/>
        <family val="2"/>
      </rPr>
      <t>)  #28 Longtan Da-Ping 2</t>
    </r>
  </si>
  <si>
    <r>
      <t>第</t>
    </r>
    <r>
      <rPr>
        <sz val="8"/>
        <rFont val="Arial Narrow"/>
        <family val="2"/>
      </rPr>
      <t>29</t>
    </r>
    <r>
      <rPr>
        <sz val="8"/>
        <rFont val="華康粗圓體"/>
        <family val="3"/>
      </rPr>
      <t>期楊梅埔心</t>
    </r>
    <r>
      <rPr>
        <sz val="8"/>
        <rFont val="Arial Narrow"/>
        <family val="2"/>
      </rPr>
      <t xml:space="preserve">  No. 29 Yangmei Puxin</t>
    </r>
  </si>
  <si>
    <r>
      <t>第</t>
    </r>
    <r>
      <rPr>
        <sz val="8"/>
        <rFont val="Arial Narrow"/>
        <family val="2"/>
      </rPr>
      <t>32</t>
    </r>
    <r>
      <rPr>
        <sz val="8"/>
        <rFont val="華康粗圓體"/>
        <family val="3"/>
      </rPr>
      <t>期新屋新生</t>
    </r>
    <r>
      <rPr>
        <sz val="8"/>
        <rFont val="Arial Narrow"/>
        <family val="2"/>
      </rPr>
      <t xml:space="preserve">  No. 32 Xinwu Xinsheng</t>
    </r>
  </si>
  <si>
    <r>
      <t>第</t>
    </r>
    <r>
      <rPr>
        <sz val="8"/>
        <rFont val="Arial Narrow"/>
        <family val="2"/>
      </rPr>
      <t>30</t>
    </r>
    <r>
      <rPr>
        <sz val="8"/>
        <rFont val="華康粗圓體"/>
        <family val="3"/>
      </rPr>
      <t>期楊梅永福</t>
    </r>
    <r>
      <rPr>
        <sz val="8"/>
        <rFont val="Arial Narrow"/>
        <family val="2"/>
      </rPr>
      <t xml:space="preserve">  No. 30 Yangmei Yongfu </t>
    </r>
  </si>
  <si>
    <t>土地</t>
  </si>
  <si>
    <t>面積單位：公　　頃</t>
  </si>
  <si>
    <t>Area Unit : Hectare</t>
  </si>
  <si>
    <t>金額單位：新台幣元</t>
  </si>
  <si>
    <t xml:space="preserve">Currency Unit : NTD </t>
  </si>
  <si>
    <r>
      <t xml:space="preserve">重　劃　區　別
</t>
    </r>
    <r>
      <rPr>
        <sz val="8"/>
        <rFont val="Arial Narrow"/>
        <family val="2"/>
      </rPr>
      <t>Re-Planned Districts</t>
    </r>
  </si>
  <si>
    <r>
      <t xml:space="preserve">辦理完成
時間
</t>
    </r>
    <r>
      <rPr>
        <sz val="8"/>
        <rFont val="Arial Narrow"/>
        <family val="2"/>
      </rPr>
      <t>Dates Projects Completed</t>
    </r>
  </si>
  <si>
    <r>
      <t>總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面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 xml:space="preserve">積
</t>
    </r>
    <r>
      <rPr>
        <sz val="8"/>
        <rFont val="Arial Narrow"/>
        <family val="2"/>
      </rPr>
      <t xml:space="preserve">Area
</t>
    </r>
  </si>
  <si>
    <r>
      <t xml:space="preserve">結算與否
</t>
    </r>
    <r>
      <rPr>
        <sz val="8"/>
        <rFont val="Arial Narrow"/>
        <family val="2"/>
      </rPr>
      <t>Accounts Settled?</t>
    </r>
  </si>
  <si>
    <t>財　　務　　狀　　況</t>
  </si>
  <si>
    <t>Finances Circumstances</t>
  </si>
  <si>
    <t>擴充平均地權
基金金額</t>
  </si>
  <si>
    <r>
      <t>抵　費　地　情　形</t>
    </r>
    <r>
      <rPr>
        <sz val="8"/>
        <rFont val="Arial Narrow"/>
        <family val="2"/>
      </rPr>
      <t xml:space="preserve">  Expenses</t>
    </r>
  </si>
  <si>
    <t xml:space="preserve"> Reimbursed with Land Conditions</t>
  </si>
  <si>
    <r>
      <t xml:space="preserve">差　　　額　　　地　　　價
</t>
    </r>
    <r>
      <rPr>
        <sz val="8"/>
        <rFont val="Arial Narrow"/>
        <family val="2"/>
      </rPr>
      <t>Price Differential</t>
    </r>
  </si>
  <si>
    <r>
      <t xml:space="preserve">支　　出
</t>
    </r>
    <r>
      <rPr>
        <sz val="8"/>
        <rFont val="Arial Narrow"/>
        <family val="2"/>
      </rPr>
      <t>Expenses</t>
    </r>
  </si>
  <si>
    <r>
      <t xml:space="preserve">盈　　餘
</t>
    </r>
    <r>
      <rPr>
        <sz val="8"/>
        <rFont val="Arial Narrow"/>
        <family val="2"/>
      </rPr>
      <t>Surplus</t>
    </r>
  </si>
  <si>
    <r>
      <t>已　出　售　</t>
    </r>
    <r>
      <rPr>
        <sz val="8"/>
        <rFont val="Arial Narrow"/>
        <family val="2"/>
      </rPr>
      <t>Sold</t>
    </r>
  </si>
  <si>
    <t>　　未</t>
  </si>
  <si>
    <r>
      <t>出　　售　　</t>
    </r>
    <r>
      <rPr>
        <sz val="8"/>
        <rFont val="Arial Narrow"/>
        <family val="2"/>
      </rPr>
      <t>Not Sold</t>
    </r>
  </si>
  <si>
    <t>Expanding Funding for Equalization of Land Rights</t>
  </si>
  <si>
    <r>
      <t xml:space="preserve">筆數
</t>
    </r>
    <r>
      <rPr>
        <sz val="8"/>
        <rFont val="Arial Narrow"/>
        <family val="2"/>
      </rPr>
      <t># of Lots</t>
    </r>
  </si>
  <si>
    <r>
      <t xml:space="preserve">面　積
</t>
    </r>
    <r>
      <rPr>
        <sz val="8"/>
        <rFont val="Arial Narrow"/>
        <family val="2"/>
      </rPr>
      <t>Area</t>
    </r>
  </si>
  <si>
    <r>
      <t xml:space="preserve">金　　額
</t>
    </r>
    <r>
      <rPr>
        <sz val="8"/>
        <rFont val="Arial Narrow"/>
        <family val="2"/>
      </rPr>
      <t>Amount</t>
    </r>
  </si>
  <si>
    <r>
      <t xml:space="preserve">已收金額
</t>
    </r>
    <r>
      <rPr>
        <sz val="8"/>
        <rFont val="Arial Narrow"/>
        <family val="2"/>
      </rPr>
      <t>Amount Received</t>
    </r>
  </si>
  <si>
    <r>
      <t xml:space="preserve">未收金額
</t>
    </r>
    <r>
      <rPr>
        <sz val="8"/>
        <rFont val="Arial Narrow"/>
        <family val="2"/>
      </rPr>
      <t>Amount to be Received</t>
    </r>
  </si>
  <si>
    <r>
      <t>第</t>
    </r>
    <r>
      <rPr>
        <sz val="8"/>
        <rFont val="Arial Narrow"/>
        <family val="2"/>
      </rPr>
      <t>1</t>
    </r>
    <r>
      <rPr>
        <sz val="8"/>
        <rFont val="華康粗圓體"/>
        <family val="3"/>
      </rPr>
      <t>期小檜溪</t>
    </r>
    <r>
      <rPr>
        <sz val="8"/>
        <rFont val="Arial Narrow"/>
        <family val="2"/>
      </rPr>
      <t xml:space="preserve">  #1 Taoyuan Xiaokuaixi</t>
    </r>
  </si>
  <si>
    <r>
      <t>否</t>
    </r>
    <r>
      <rPr>
        <sz val="8"/>
        <rFont val="Arial Narrow"/>
        <family val="2"/>
      </rPr>
      <t>no</t>
    </r>
  </si>
  <si>
    <t>95.10</t>
  </si>
  <si>
    <t>96.6</t>
  </si>
  <si>
    <t>98.4</t>
  </si>
  <si>
    <t>99.5</t>
  </si>
  <si>
    <r>
      <t>資料來源：根據本府地政處</t>
    </r>
    <r>
      <rPr>
        <sz val="8"/>
        <rFont val="Arial Narrow"/>
        <family val="2"/>
      </rPr>
      <t xml:space="preserve"> 1112-02-12-2</t>
    </r>
    <r>
      <rPr>
        <sz val="8"/>
        <rFont val="華康中黑體"/>
        <family val="3"/>
      </rPr>
      <t>。</t>
    </r>
  </si>
  <si>
    <t>Source : Land Administration 1112-02-12-2</t>
  </si>
  <si>
    <r>
      <t>說　　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未出售之抵費地金額，按重劃後評定地價核計。</t>
    </r>
  </si>
  <si>
    <t>Notes : 1. Unsold land for reimbursement purposes was valued at assessed price after re-planning.</t>
  </si>
  <si>
    <r>
      <t>　　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支出項目包括重劃費用工程費及貸款利息之總計金額。</t>
    </r>
  </si>
  <si>
    <r>
      <t>　　</t>
    </r>
    <r>
      <rPr>
        <sz val="8"/>
        <rFont val="Arial Narrow"/>
        <family val="2"/>
      </rPr>
      <t xml:space="preserve">   2. Expenses include re-planning, construction expenses and loan interest.</t>
    </r>
  </si>
  <si>
    <r>
      <t>　　　　　</t>
    </r>
    <r>
      <rPr>
        <sz val="8"/>
        <rFont val="Arial Narrow"/>
        <family val="2"/>
      </rPr>
      <t>3.</t>
    </r>
    <r>
      <rPr>
        <sz val="8"/>
        <rFont val="華康中黑體"/>
        <family val="3"/>
      </rPr>
      <t>辦理完成時間以土地分配結果公告期滿之日為準。</t>
    </r>
  </si>
  <si>
    <r>
      <t>　　</t>
    </r>
    <r>
      <rPr>
        <sz val="8"/>
        <rFont val="Arial Narrow"/>
        <family val="2"/>
      </rPr>
      <t xml:space="preserve">   3. The completion date is the last day of announcement of land distribution results.</t>
    </r>
  </si>
  <si>
    <r>
      <t>表</t>
    </r>
    <r>
      <rPr>
        <sz val="12"/>
        <rFont val="Arial"/>
        <family val="2"/>
      </rPr>
      <t>1-7</t>
    </r>
    <r>
      <rPr>
        <sz val="12"/>
        <rFont val="華康粗圓體"/>
        <family val="3"/>
      </rPr>
      <t>、本縣市地重劃成果（公辦－續）</t>
    </r>
  </si>
  <si>
    <r>
      <t>1-7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County Land Re-Planning Results (Government-Sponsored-Cont.)</t>
    </r>
  </si>
  <si>
    <t>無償取得公共設施用地
（公頃）</t>
  </si>
  <si>
    <t>Land Obtained without Compensation Land for Public Facilities 
(Hectare)</t>
  </si>
  <si>
    <r>
      <t xml:space="preserve">重　劃
總面積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公頃</t>
    </r>
    <r>
      <rPr>
        <sz val="8.5"/>
        <rFont val="Arial Narrow"/>
        <family val="2"/>
      </rPr>
      <t>)
Area Re-Planned
(Hectare)</t>
    </r>
  </si>
  <si>
    <r>
      <t xml:space="preserve">溝渠
</t>
    </r>
    <r>
      <rPr>
        <sz val="8.5"/>
        <rFont val="Arial Narrow"/>
        <family val="2"/>
      </rPr>
      <t>Ditches</t>
    </r>
  </si>
  <si>
    <r>
      <t xml:space="preserve">道路
</t>
    </r>
    <r>
      <rPr>
        <sz val="8.5"/>
        <rFont val="Arial Narrow"/>
        <family val="2"/>
      </rPr>
      <t>Roads</t>
    </r>
  </si>
  <si>
    <r>
      <t xml:space="preserve">合計
</t>
    </r>
    <r>
      <rPr>
        <sz val="8.5"/>
        <rFont val="Arial Narrow"/>
        <family val="2"/>
      </rPr>
      <t>Total</t>
    </r>
  </si>
  <si>
    <t>Unit : Case</t>
  </si>
  <si>
    <r>
      <t>民國</t>
    </r>
    <r>
      <rPr>
        <sz val="7.5"/>
        <rFont val="Arial Narrow"/>
        <family val="2"/>
      </rPr>
      <t>98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2009</t>
    </r>
  </si>
  <si>
    <r>
      <t>表</t>
    </r>
    <r>
      <rPr>
        <sz val="12"/>
        <rFont val="Arial"/>
        <family val="2"/>
      </rPr>
      <t>1-2</t>
    </r>
    <r>
      <rPr>
        <sz val="12"/>
        <rFont val="華康粗圓體"/>
        <family val="3"/>
      </rPr>
      <t>、已登錄土地面積</t>
    </r>
  </si>
  <si>
    <r>
      <t>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Classification of Registered Land </t>
    </r>
  </si>
  <si>
    <t>74.03.12</t>
  </si>
  <si>
    <t>85.02~89.08</t>
  </si>
  <si>
    <t>總　計</t>
  </si>
  <si>
    <t>－</t>
  </si>
  <si>
    <r>
      <t>資料來源：本府地政處</t>
    </r>
    <r>
      <rPr>
        <sz val="9"/>
        <rFont val="Arial Narrow"/>
        <family val="2"/>
      </rPr>
      <t>1112-01-01-2</t>
    </r>
    <r>
      <rPr>
        <sz val="9"/>
        <rFont val="華康中黑體"/>
        <family val="3"/>
      </rPr>
      <t>。</t>
    </r>
  </si>
  <si>
    <t xml:space="preserve"> </t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</si>
  <si>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2008</t>
    </r>
  </si>
  <si>
    <r>
      <t>是</t>
    </r>
    <r>
      <rPr>
        <sz val="8"/>
        <rFont val="Arial Narrow"/>
        <family val="2"/>
      </rPr>
      <t>yes</t>
    </r>
  </si>
  <si>
    <r>
      <t>87121</t>
    </r>
    <r>
      <rPr>
        <sz val="7.5"/>
        <rFont val="華康粗圓體"/>
        <family val="3"/>
      </rPr>
      <t>台內地</t>
    </r>
    <r>
      <rPr>
        <sz val="7.5"/>
        <rFont val="Arial Narrow"/>
        <family val="2"/>
      </rPr>
      <t>88702418</t>
    </r>
    <r>
      <rPr>
        <sz val="7.5"/>
        <rFont val="華康粗圓體"/>
        <family val="3"/>
      </rPr>
      <t>號</t>
    </r>
  </si>
  <si>
    <r>
      <t xml:space="preserve">提供建築
用地面積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公頃</t>
    </r>
    <r>
      <rPr>
        <sz val="8"/>
        <rFont val="Arial Narrow"/>
        <family val="2"/>
      </rPr>
      <t>)
Area for Construction (Hectare)</t>
    </r>
  </si>
  <si>
    <r>
      <t xml:space="preserve">抵費地
</t>
    </r>
    <r>
      <rPr>
        <sz val="8"/>
        <rFont val="Arial Narrow"/>
        <family val="2"/>
      </rPr>
      <t>Land Used to Reimburse Expenses</t>
    </r>
  </si>
  <si>
    <r>
      <t>(</t>
    </r>
    <r>
      <rPr>
        <sz val="8"/>
        <rFont val="華康粗圓體"/>
        <family val="3"/>
      </rPr>
      <t>元</t>
    </r>
    <r>
      <rPr>
        <sz val="8"/>
        <rFont val="Arial Narrow"/>
        <family val="2"/>
      </rPr>
      <t>/m2)
(Dollar/m2)</t>
    </r>
  </si>
  <si>
    <r>
      <t>非</t>
    </r>
    <r>
      <rPr>
        <sz val="7.5"/>
        <rFont val="Arial Narrow"/>
        <family val="2"/>
      </rPr>
      <t xml:space="preserve">             </t>
    </r>
    <r>
      <rPr>
        <sz val="7.5"/>
        <rFont val="華康粗圓體"/>
        <family val="3"/>
      </rPr>
      <t>都</t>
    </r>
    <r>
      <rPr>
        <sz val="7.5"/>
        <rFont val="Arial Narrow"/>
        <family val="2"/>
      </rPr>
      <t xml:space="preserve">             </t>
    </r>
    <r>
      <rPr>
        <sz val="7.5"/>
        <rFont val="華康粗圓體"/>
        <family val="3"/>
      </rPr>
      <t>市</t>
    </r>
    <r>
      <rPr>
        <sz val="7.5"/>
        <rFont val="Arial Narrow"/>
        <family val="2"/>
      </rPr>
      <t xml:space="preserve">             </t>
    </r>
    <r>
      <rPr>
        <sz val="7.5"/>
        <rFont val="華康粗圓體"/>
        <family val="3"/>
      </rPr>
      <t>土</t>
    </r>
    <r>
      <rPr>
        <sz val="7.5"/>
        <rFont val="Arial Narrow"/>
        <family val="2"/>
      </rPr>
      <t xml:space="preserve">             </t>
    </r>
    <r>
      <rPr>
        <sz val="7.5"/>
        <rFont val="華康粗圓體"/>
        <family val="3"/>
      </rPr>
      <t>地</t>
    </r>
    <r>
      <rPr>
        <sz val="7.5"/>
        <rFont val="Arial Narrow"/>
        <family val="2"/>
      </rPr>
      <t xml:space="preserve">     </t>
    </r>
  </si>
  <si>
    <r>
      <t>非</t>
    </r>
    <r>
      <rPr>
        <sz val="7.5"/>
        <color indexed="8"/>
        <rFont val="Arial Narrow"/>
        <family val="2"/>
      </rPr>
      <t xml:space="preserve">        </t>
    </r>
    <r>
      <rPr>
        <sz val="7.5"/>
        <color indexed="8"/>
        <rFont val="華康粗圓體"/>
        <family val="3"/>
      </rPr>
      <t>都</t>
    </r>
    <r>
      <rPr>
        <sz val="7.5"/>
        <color indexed="8"/>
        <rFont val="Arial Narrow"/>
        <family val="2"/>
      </rPr>
      <t xml:space="preserve">          </t>
    </r>
    <r>
      <rPr>
        <sz val="7.5"/>
        <color indexed="8"/>
        <rFont val="華康粗圓體"/>
        <family val="3"/>
      </rPr>
      <t>市</t>
    </r>
    <r>
      <rPr>
        <sz val="7.5"/>
        <color indexed="8"/>
        <rFont val="Arial Narrow"/>
        <family val="2"/>
      </rPr>
      <t xml:space="preserve">          </t>
    </r>
    <r>
      <rPr>
        <sz val="7.5"/>
        <color indexed="8"/>
        <rFont val="華康粗圓體"/>
        <family val="3"/>
      </rPr>
      <t>土</t>
    </r>
    <r>
      <rPr>
        <sz val="7.5"/>
        <color indexed="8"/>
        <rFont val="Arial Narrow"/>
        <family val="2"/>
      </rPr>
      <t xml:space="preserve">           </t>
    </r>
    <r>
      <rPr>
        <sz val="7.5"/>
        <color indexed="8"/>
        <rFont val="華康粗圓體"/>
        <family val="3"/>
      </rPr>
      <t>地</t>
    </r>
  </si>
  <si>
    <r>
      <t>(</t>
    </r>
    <r>
      <rPr>
        <sz val="9"/>
        <color indexed="8"/>
        <rFont val="華康粗圓體"/>
        <family val="3"/>
      </rPr>
      <t>件</t>
    </r>
    <r>
      <rPr>
        <sz val="9"/>
        <color indexed="8"/>
        <rFont val="Arial Narrow"/>
        <family val="2"/>
      </rPr>
      <t>)</t>
    </r>
  </si>
  <si>
    <r>
      <t>海岸線長度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</rPr>
      <t>公里</t>
    </r>
    <r>
      <rPr>
        <sz val="9"/>
        <color indexed="8"/>
        <rFont val="Arial Narrow"/>
        <family val="2"/>
      </rPr>
      <t>)</t>
    </r>
  </si>
  <si>
    <r>
      <t>港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灣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名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稱</t>
    </r>
  </si>
  <si>
    <r>
      <t>主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要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漁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村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名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稱</t>
    </r>
  </si>
  <si>
    <t>海岸起訖點名稱</t>
  </si>
  <si>
    <t>Starting &amp; End 
Points of The Coast</t>
  </si>
  <si>
    <t>Length of The Coast   
    ( Kilometer)</t>
  </si>
  <si>
    <t>Harbors</t>
  </si>
  <si>
    <t>Main Fishing Valleges</t>
  </si>
  <si>
    <t>土地</t>
  </si>
  <si>
    <t>單位：公頃</t>
  </si>
  <si>
    <t>公私有別</t>
  </si>
  <si>
    <t>Owned By</t>
  </si>
  <si>
    <t>－</t>
  </si>
  <si>
    <t>說　　明：數字不合係因進位關係。</t>
  </si>
  <si>
    <r>
      <t>非</t>
    </r>
    <r>
      <rPr>
        <sz val="9"/>
        <color indexed="8"/>
        <rFont val="Arial Narrow"/>
        <family val="2"/>
      </rPr>
      <t xml:space="preserve">        </t>
    </r>
    <r>
      <rPr>
        <sz val="9"/>
        <color indexed="8"/>
        <rFont val="華康粗圓體"/>
        <family val="3"/>
      </rPr>
      <t>都</t>
    </r>
    <r>
      <rPr>
        <sz val="9"/>
        <color indexed="8"/>
        <rFont val="Arial Narrow"/>
        <family val="2"/>
      </rPr>
      <t xml:space="preserve">          </t>
    </r>
    <r>
      <rPr>
        <sz val="9"/>
        <color indexed="8"/>
        <rFont val="華康粗圓體"/>
        <family val="3"/>
      </rPr>
      <t>市</t>
    </r>
    <r>
      <rPr>
        <sz val="9"/>
        <color indexed="8"/>
        <rFont val="Arial Narrow"/>
        <family val="2"/>
      </rPr>
      <t xml:space="preserve">          </t>
    </r>
    <r>
      <rPr>
        <sz val="9"/>
        <color indexed="8"/>
        <rFont val="華康粗圓體"/>
        <family val="3"/>
      </rPr>
      <t>土</t>
    </r>
    <r>
      <rPr>
        <sz val="9"/>
        <color indexed="8"/>
        <rFont val="Arial Narrow"/>
        <family val="2"/>
      </rPr>
      <t xml:space="preserve">           </t>
    </r>
    <r>
      <rPr>
        <sz val="9"/>
        <color indexed="8"/>
        <rFont val="華康粗圓體"/>
        <family val="3"/>
      </rPr>
      <t>地</t>
    </r>
  </si>
  <si>
    <r>
      <t>年　底　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　及</t>
    </r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</si>
  <si>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</si>
  <si>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t>租約件數</t>
  </si>
  <si>
    <r>
      <t>非</t>
    </r>
    <r>
      <rPr>
        <sz val="9"/>
        <rFont val="Arial Narrow"/>
        <family val="2"/>
      </rPr>
      <t xml:space="preserve">             </t>
    </r>
    <r>
      <rPr>
        <sz val="9"/>
        <rFont val="華康粗圓體"/>
        <family val="3"/>
      </rPr>
      <t>都</t>
    </r>
    <r>
      <rPr>
        <sz val="9"/>
        <rFont val="Arial Narrow"/>
        <family val="2"/>
      </rPr>
      <t xml:space="preserve">             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             </t>
    </r>
    <r>
      <rPr>
        <sz val="9"/>
        <rFont val="華康粗圓體"/>
        <family val="3"/>
      </rPr>
      <t>土</t>
    </r>
    <r>
      <rPr>
        <sz val="9"/>
        <rFont val="Arial Narrow"/>
        <family val="2"/>
      </rPr>
      <t xml:space="preserve">            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    </t>
    </r>
  </si>
  <si>
    <t>Total</t>
  </si>
  <si>
    <t>Dry Field</t>
  </si>
  <si>
    <t xml:space="preserve"> Non-Urban Land     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</si>
  <si>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</si>
  <si>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</si>
  <si>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</si>
  <si>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</si>
  <si>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</si>
  <si>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</si>
  <si>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</si>
  <si>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</si>
  <si>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</si>
  <si>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</si>
  <si>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</si>
  <si>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Forestry Land</t>
  </si>
  <si>
    <t xml:space="preserve">Land for Fish Culture </t>
  </si>
  <si>
    <t xml:space="preserve">Land for Salt Industry </t>
  </si>
  <si>
    <t xml:space="preserve">Land for Mine Indutry </t>
  </si>
  <si>
    <t>Land for Kilm Industry</t>
  </si>
  <si>
    <t>Communication and Transposition Land</t>
  </si>
  <si>
    <t xml:space="preserve"> Non-Urban Land          </t>
  </si>
  <si>
    <t>水利用地</t>
  </si>
  <si>
    <t>遊憩用地</t>
  </si>
  <si>
    <t>古蹟保存用地</t>
  </si>
  <si>
    <t>Land for Irrigation &amp; Drainage</t>
  </si>
  <si>
    <t>Recreation Land</t>
  </si>
  <si>
    <t>Land for 
Recreational use</t>
  </si>
  <si>
    <t>Ecological Conservation Land</t>
  </si>
  <si>
    <t>Protection and Conservation Land</t>
  </si>
  <si>
    <t xml:space="preserve"> Land For Cemetery</t>
  </si>
  <si>
    <t>Special Enterprise Land</t>
  </si>
  <si>
    <t>Not-Specified Land</t>
  </si>
  <si>
    <t>Others</t>
  </si>
  <si>
    <t>鄉　鎮　市　別</t>
  </si>
  <si>
    <t>田</t>
  </si>
  <si>
    <t>旱</t>
  </si>
  <si>
    <t xml:space="preserve">  Leasing Contract
(Case)</t>
  </si>
  <si>
    <t>Paddy Field</t>
  </si>
  <si>
    <t>年　別　及</t>
  </si>
  <si>
    <t>權　屬　別</t>
  </si>
  <si>
    <t>國防設備</t>
  </si>
  <si>
    <t>交通事業</t>
  </si>
  <si>
    <t>公用事業</t>
  </si>
  <si>
    <t>水利事業</t>
  </si>
  <si>
    <t>公共衛生</t>
  </si>
  <si>
    <t>教育慈善</t>
  </si>
  <si>
    <t>國營事業</t>
  </si>
  <si>
    <t>Year &amp; Ownership</t>
  </si>
  <si>
    <t>Source : Bureau  of Civil Affairs 1111-01-02-01-2.</t>
  </si>
  <si>
    <t>Source : Bureau of Land Administration 1112-01-01-2.</t>
  </si>
  <si>
    <t>Note : All items do not add up to grand total because of rounding error.</t>
  </si>
  <si>
    <t>Source : Bureau of Land Administration 1112-02-07-2.</t>
  </si>
  <si>
    <t>Source : Bureau of Land Administration 1112-02-08-2.</t>
  </si>
  <si>
    <t>Source : Bureau of Land Adminstration 1112-01-01-2.</t>
  </si>
  <si>
    <t>Source : Land Administration 1112-02-11-2.</t>
  </si>
  <si>
    <t>Source : Land Administration 1112-02-11-2.</t>
  </si>
  <si>
    <t>Soure : Land Administration 1112-02-09-2.</t>
  </si>
  <si>
    <r>
      <t xml:space="preserve">平鎮市
</t>
    </r>
    <r>
      <rPr>
        <sz val="8"/>
        <rFont val="Arial Narrow"/>
        <family val="2"/>
      </rPr>
      <t>Pingjhen City</t>
    </r>
  </si>
  <si>
    <r>
      <t>　　中壢市</t>
    </r>
    <r>
      <rPr>
        <sz val="9"/>
        <rFont val="Arial Narrow"/>
        <family val="2"/>
      </rPr>
      <t xml:space="preserve"> Jhongli City</t>
    </r>
  </si>
  <si>
    <r>
      <t>　　平鎮市</t>
    </r>
    <r>
      <rPr>
        <sz val="9"/>
        <rFont val="Arial Narrow"/>
        <family val="2"/>
      </rPr>
      <t xml:space="preserve"> Pingjhen City</t>
    </r>
  </si>
  <si>
    <r>
      <t>　　八德市</t>
    </r>
    <r>
      <rPr>
        <sz val="9"/>
        <rFont val="Arial Narrow"/>
        <family val="2"/>
      </rPr>
      <t xml:space="preserve"> Bade City</t>
    </r>
  </si>
  <si>
    <r>
      <t>　中壢市</t>
    </r>
    <r>
      <rPr>
        <sz val="9"/>
        <rFont val="Arial Narrow"/>
        <family val="2"/>
      </rPr>
      <t xml:space="preserve"> Jhongli City</t>
    </r>
  </si>
  <si>
    <r>
      <t>鄉鎮市有</t>
    </r>
    <r>
      <rPr>
        <sz val="9"/>
        <color indexed="8"/>
        <rFont val="Arial Narrow"/>
        <family val="2"/>
      </rPr>
      <t xml:space="preserve">  Village &amp; Town</t>
    </r>
  </si>
  <si>
    <r>
      <t>第十五期北門國小</t>
    </r>
    <r>
      <rPr>
        <sz val="7.5"/>
        <rFont val="Arial Narrow"/>
        <family val="2"/>
      </rPr>
      <t xml:space="preserve"> #15 Beimen Primary School</t>
    </r>
  </si>
  <si>
    <r>
      <t xml:space="preserve">平鎮市山子頂
</t>
    </r>
    <r>
      <rPr>
        <sz val="8"/>
        <rFont val="Arial Narrow"/>
        <family val="2"/>
      </rPr>
      <t>Pingzhen Shanzaiding Area</t>
    </r>
  </si>
  <si>
    <r>
      <t xml:space="preserve">平鎮市山子頂
</t>
    </r>
    <r>
      <rPr>
        <sz val="8"/>
        <rFont val="Arial Narrow"/>
        <family val="2"/>
      </rPr>
      <t>Pingzhen Shanzaiding Area</t>
    </r>
  </si>
  <si>
    <t>Source : Land Administration 1112-06-01-2.</t>
  </si>
  <si>
    <t>Public Utilities</t>
  </si>
  <si>
    <t>Public Health</t>
  </si>
  <si>
    <t>State Owned Enterprise</t>
  </si>
  <si>
    <t>National Defense Construction</t>
  </si>
  <si>
    <t>Transportation &amp; Communication Utilities</t>
  </si>
  <si>
    <t>Water Conservancy</t>
  </si>
  <si>
    <t>Education &amp; Phianthropy</t>
  </si>
  <si>
    <t>Land</t>
  </si>
  <si>
    <t>…</t>
  </si>
  <si>
    <t>－</t>
  </si>
  <si>
    <t>Before</t>
  </si>
  <si>
    <t>After</t>
  </si>
  <si>
    <t>Plans</t>
  </si>
  <si>
    <t>－</t>
  </si>
  <si>
    <t>重劃總面積</t>
  </si>
  <si>
    <r>
      <t xml:space="preserve">辦理起訖年月
</t>
    </r>
    <r>
      <rPr>
        <sz val="8"/>
        <rFont val="Arial Narrow"/>
        <family val="2"/>
      </rPr>
      <t>Duration</t>
    </r>
  </si>
  <si>
    <t>Land Obtained without Compensation Land for Public Facilities (Hectare)</t>
  </si>
  <si>
    <r>
      <t xml:space="preserve">重　　劃　　區　　別
</t>
    </r>
    <r>
      <rPr>
        <sz val="8"/>
        <rFont val="Arial Narrow"/>
        <family val="2"/>
      </rPr>
      <t>Re-Planned Districts</t>
    </r>
  </si>
  <si>
    <t>計　　劃　　書
核　准　文　號</t>
  </si>
  <si>
    <t>成　果　公　告
日　　　　　期</t>
  </si>
  <si>
    <r>
      <t>所有權人重劃負擔情形　</t>
    </r>
    <r>
      <rPr>
        <sz val="8"/>
        <rFont val="Arial Narrow"/>
        <family val="2"/>
      </rPr>
      <t>(%)
Percentage of Re-Planning Shared by Owner (%)</t>
    </r>
  </si>
  <si>
    <r>
      <t xml:space="preserve">平均地價
</t>
    </r>
    <r>
      <rPr>
        <sz val="8"/>
        <rFont val="Arial Narrow"/>
        <family val="2"/>
      </rPr>
      <t>Average Price</t>
    </r>
  </si>
  <si>
    <t>無償取得公共設施用地（公頃）</t>
  </si>
  <si>
    <t>Land</t>
  </si>
  <si>
    <r>
      <t>1-1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Boundary of Taoyuan Country</t>
    </r>
  </si>
  <si>
    <t>End  of  2010</t>
  </si>
  <si>
    <r>
      <t>民國</t>
    </r>
    <r>
      <rPr>
        <sz val="10"/>
        <rFont val="Arial"/>
        <family val="2"/>
      </rPr>
      <t xml:space="preserve"> 99 </t>
    </r>
    <r>
      <rPr>
        <sz val="10"/>
        <rFont val="華康粗圓體"/>
        <family val="3"/>
      </rPr>
      <t>年</t>
    </r>
  </si>
  <si>
    <r>
      <t>資料來源：根據本府民政處</t>
    </r>
    <r>
      <rPr>
        <sz val="9"/>
        <rFont val="Arial Narrow"/>
        <family val="2"/>
      </rPr>
      <t xml:space="preserve"> 1111-01-02-01-2</t>
    </r>
    <r>
      <rPr>
        <sz val="9"/>
        <rFont val="華康中黑體"/>
        <family val="3"/>
      </rPr>
      <t>。</t>
    </r>
  </si>
  <si>
    <t>－</t>
  </si>
  <si>
    <r>
      <t>表</t>
    </r>
    <r>
      <rPr>
        <sz val="12"/>
        <rFont val="Arial"/>
        <family val="2"/>
      </rPr>
      <t>1-2</t>
    </r>
    <r>
      <rPr>
        <sz val="12"/>
        <rFont val="華康粗圓體"/>
        <family val="3"/>
      </rPr>
      <t>、已登錄土地面積（續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</si>
  <si>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Classification of Registered Land (Cont.1)</t>
    </r>
  </si>
  <si>
    <r>
      <t>表</t>
    </r>
    <r>
      <rPr>
        <sz val="12"/>
        <rFont val="Arial"/>
        <family val="2"/>
      </rPr>
      <t>1-2</t>
    </r>
    <r>
      <rPr>
        <sz val="12"/>
        <rFont val="華康粗圓體"/>
        <family val="3"/>
      </rPr>
      <t>、已登錄土地面積（續</t>
    </r>
    <r>
      <rPr>
        <sz val="12"/>
        <rFont val="Arial"/>
        <family val="2"/>
      </rPr>
      <t>2</t>
    </r>
    <r>
      <rPr>
        <sz val="12"/>
        <rFont val="華康粗圓體"/>
        <family val="3"/>
      </rPr>
      <t>）</t>
    </r>
  </si>
  <si>
    <r>
      <t>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Classification of Registered Land (Cont.2)</t>
    </r>
  </si>
  <si>
    <r>
      <t>表</t>
    </r>
    <r>
      <rPr>
        <sz val="12"/>
        <rFont val="Arial"/>
        <family val="2"/>
      </rPr>
      <t>1-2</t>
    </r>
    <r>
      <rPr>
        <sz val="12"/>
        <rFont val="華康粗圓體"/>
        <family val="3"/>
      </rPr>
      <t>、已登錄土地面積（續完）</t>
    </r>
  </si>
  <si>
    <t>年底別及
鄉鎮市別</t>
  </si>
  <si>
    <t>合計</t>
  </si>
  <si>
    <t>生態保護用地</t>
  </si>
  <si>
    <t>國土保安用地</t>
  </si>
  <si>
    <t>墳墓用地</t>
  </si>
  <si>
    <r>
      <t>特定目的事業用地</t>
    </r>
    <r>
      <rPr>
        <sz val="7.5"/>
        <rFont val="Arial Narrow"/>
        <family val="2"/>
      </rPr>
      <t xml:space="preserve"> </t>
    </r>
  </si>
  <si>
    <t>暫未編定用地</t>
  </si>
  <si>
    <t>其他用地</t>
  </si>
  <si>
    <t>Year &amp; District</t>
  </si>
  <si>
    <t>Grand Total</t>
  </si>
  <si>
    <t>Total</t>
  </si>
  <si>
    <t>Type A
Construction Site</t>
  </si>
  <si>
    <t>Type B
Construction Land</t>
  </si>
  <si>
    <t>Type C
Construction Land</t>
  </si>
  <si>
    <t>Type D
Construction Land</t>
  </si>
  <si>
    <t>Farming and
Pasturable Land</t>
  </si>
  <si>
    <t>Urban Land</t>
  </si>
  <si>
    <r>
      <t>民國</t>
    </r>
    <r>
      <rPr>
        <sz val="7.5"/>
        <rFont val="Arial Narrow"/>
        <family val="2"/>
      </rPr>
      <t>99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2010</t>
    </r>
  </si>
  <si>
    <r>
      <t xml:space="preserve">     </t>
    </r>
    <r>
      <rPr>
        <sz val="7.5"/>
        <color indexed="8"/>
        <rFont val="華康粗圓體"/>
        <family val="3"/>
      </rPr>
      <t>合計</t>
    </r>
    <r>
      <rPr>
        <sz val="7.5"/>
        <color indexed="8"/>
        <rFont val="Arial Narrow"/>
        <family val="2"/>
      </rPr>
      <t xml:space="preserve">  Total</t>
    </r>
  </si>
  <si>
    <t>－</t>
  </si>
  <si>
    <r>
      <t xml:space="preserve">     </t>
    </r>
    <r>
      <rPr>
        <sz val="7.5"/>
        <color indexed="8"/>
        <rFont val="華康粗圓體"/>
        <family val="3"/>
      </rPr>
      <t>公有</t>
    </r>
    <r>
      <rPr>
        <sz val="7.5"/>
        <color indexed="8"/>
        <rFont val="Arial Narrow"/>
        <family val="2"/>
      </rPr>
      <t xml:space="preserve">  Public Land</t>
    </r>
  </si>
  <si>
    <r>
      <t xml:space="preserve">     </t>
    </r>
    <r>
      <rPr>
        <sz val="7.5"/>
        <color indexed="8"/>
        <rFont val="華康粗圓體"/>
        <family val="3"/>
      </rPr>
      <t>私有</t>
    </r>
    <r>
      <rPr>
        <sz val="7.5"/>
        <color indexed="8"/>
        <rFont val="Arial Narrow"/>
        <family val="2"/>
      </rPr>
      <t xml:space="preserve">  Private Land</t>
    </r>
  </si>
  <si>
    <r>
      <t xml:space="preserve">     </t>
    </r>
    <r>
      <rPr>
        <sz val="7.5"/>
        <color indexed="8"/>
        <rFont val="華康粗圓體"/>
        <family val="3"/>
      </rPr>
      <t>公私共有</t>
    </r>
  </si>
  <si>
    <r>
      <t xml:space="preserve">桃園市
</t>
    </r>
    <r>
      <rPr>
        <sz val="8"/>
        <rFont val="Arial Narrow"/>
        <family val="2"/>
      </rPr>
      <t>Taoyuan City</t>
    </r>
  </si>
  <si>
    <r>
      <t xml:space="preserve">中壢市
</t>
    </r>
    <r>
      <rPr>
        <sz val="8"/>
        <rFont val="Arial Narrow"/>
        <family val="2"/>
      </rPr>
      <t>Jhongli City</t>
    </r>
  </si>
  <si>
    <r>
      <t xml:space="preserve">平鎮市
</t>
    </r>
    <r>
      <rPr>
        <sz val="8"/>
        <rFont val="Arial Narrow"/>
        <family val="2"/>
      </rPr>
      <t>Pingjhen City</t>
    </r>
  </si>
  <si>
    <r>
      <t xml:space="preserve">八德市
</t>
    </r>
    <r>
      <rPr>
        <sz val="8"/>
        <rFont val="Arial Narrow"/>
        <family val="2"/>
      </rPr>
      <t>Bade City</t>
    </r>
  </si>
  <si>
    <r>
      <t xml:space="preserve">楊梅市
</t>
    </r>
    <r>
      <rPr>
        <sz val="8"/>
        <rFont val="Arial Narrow"/>
        <family val="2"/>
      </rPr>
      <t>Yangmei City</t>
    </r>
  </si>
  <si>
    <r>
      <t xml:space="preserve">大溪鎮
</t>
    </r>
    <r>
      <rPr>
        <sz val="8"/>
        <rFont val="Arial Narrow"/>
        <family val="2"/>
      </rPr>
      <t>Dasi Township</t>
    </r>
  </si>
  <si>
    <r>
      <t xml:space="preserve">蘆竹鄉
</t>
    </r>
    <r>
      <rPr>
        <sz val="8"/>
        <rFont val="Arial Narrow"/>
        <family val="2"/>
      </rPr>
      <t>Lujhu Township</t>
    </r>
  </si>
  <si>
    <r>
      <t xml:space="preserve">大園鄉
</t>
    </r>
    <r>
      <rPr>
        <sz val="8"/>
        <rFont val="Arial Narrow"/>
        <family val="2"/>
      </rPr>
      <t>Dayuan Township</t>
    </r>
  </si>
  <si>
    <r>
      <t xml:space="preserve">龜山鄉
</t>
    </r>
    <r>
      <rPr>
        <sz val="8"/>
        <rFont val="Arial Narrow"/>
        <family val="2"/>
      </rPr>
      <t>Gueishan Township</t>
    </r>
  </si>
  <si>
    <r>
      <t xml:space="preserve">龍潭鄉
</t>
    </r>
    <r>
      <rPr>
        <sz val="8"/>
        <rFont val="Arial Narrow"/>
        <family val="2"/>
      </rPr>
      <t>Longtan Township</t>
    </r>
  </si>
  <si>
    <r>
      <t xml:space="preserve">新屋鄉
</t>
    </r>
    <r>
      <rPr>
        <sz val="8"/>
        <rFont val="Arial Narrow"/>
        <family val="2"/>
      </rPr>
      <t>Sinwu Township</t>
    </r>
  </si>
  <si>
    <r>
      <t xml:space="preserve">觀音鄉
</t>
    </r>
    <r>
      <rPr>
        <sz val="8"/>
        <rFont val="Arial Narrow"/>
        <family val="2"/>
      </rPr>
      <t>Guanyin Township</t>
    </r>
  </si>
  <si>
    <r>
      <t xml:space="preserve">復興鄉
</t>
    </r>
    <r>
      <rPr>
        <sz val="8"/>
        <rFont val="Arial Narrow"/>
        <family val="2"/>
      </rPr>
      <t>Fusing Township</t>
    </r>
  </si>
  <si>
    <r>
      <t>資料來源：本府地政處</t>
    </r>
    <r>
      <rPr>
        <sz val="8"/>
        <rFont val="Arial Narrow"/>
        <family val="2"/>
      </rPr>
      <t>1112-01-01-2</t>
    </r>
    <r>
      <rPr>
        <sz val="8"/>
        <rFont val="華康中黑體"/>
        <family val="3"/>
      </rPr>
      <t>。</t>
    </r>
  </si>
  <si>
    <r>
      <t>資料來源：本府地政局</t>
    </r>
    <r>
      <rPr>
        <sz val="8"/>
        <rFont val="Arial Narrow"/>
        <family val="2"/>
      </rPr>
      <t>1112-01-01-2</t>
    </r>
    <r>
      <rPr>
        <sz val="8"/>
        <rFont val="華康中黑體"/>
        <family val="3"/>
      </rPr>
      <t>。</t>
    </r>
  </si>
  <si>
    <t>說　　明：數字不合係因進位關係。</t>
  </si>
  <si>
    <r>
      <t>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Classification of Registered Land (Cont. End)</t>
    </r>
  </si>
  <si>
    <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及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鄉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鎮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市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別
</t>
    </r>
    <r>
      <rPr>
        <sz val="9"/>
        <color indexed="8"/>
        <rFont val="Arial Narrow"/>
        <family val="2"/>
      </rPr>
      <t>End of Year &amp; District</t>
    </r>
  </si>
  <si>
    <t>面　　　積　（公　頃）</t>
  </si>
  <si>
    <t>Area    (Hectare)</t>
  </si>
  <si>
    <t>戶數（戶）</t>
  </si>
  <si>
    <r>
      <t>合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華康粗圓體"/>
        <family val="3"/>
      </rPr>
      <t xml:space="preserve">計
</t>
    </r>
    <r>
      <rPr>
        <sz val="9"/>
        <color indexed="8"/>
        <rFont val="Arial Narrow"/>
        <family val="2"/>
      </rPr>
      <t>Total</t>
    </r>
  </si>
  <si>
    <r>
      <t xml:space="preserve">田
</t>
    </r>
    <r>
      <rPr>
        <sz val="9"/>
        <color indexed="8"/>
        <rFont val="Arial Narrow"/>
        <family val="2"/>
      </rPr>
      <t xml:space="preserve">Paddy Field </t>
    </r>
  </si>
  <si>
    <r>
      <t xml:space="preserve">旱
</t>
    </r>
    <r>
      <rPr>
        <sz val="9"/>
        <color indexed="8"/>
        <rFont val="Arial Narrow"/>
        <family val="2"/>
      </rPr>
      <t>Dry Field</t>
    </r>
  </si>
  <si>
    <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他
</t>
    </r>
    <r>
      <rPr>
        <sz val="9"/>
        <color indexed="8"/>
        <rFont val="Arial Narrow"/>
        <family val="2"/>
      </rPr>
      <t>Others</t>
    </r>
  </si>
  <si>
    <t xml:space="preserve">Families (Household) </t>
  </si>
  <si>
    <r>
      <t xml:space="preserve">本年
</t>
    </r>
    <r>
      <rPr>
        <sz val="9"/>
        <color indexed="8"/>
        <rFont val="Arial Narrow"/>
        <family val="2"/>
      </rPr>
      <t>year</t>
    </r>
  </si>
  <si>
    <r>
      <t xml:space="preserve">累計
</t>
    </r>
    <r>
      <rPr>
        <sz val="9"/>
        <color indexed="8"/>
        <rFont val="Arial Narrow"/>
        <family val="2"/>
      </rPr>
      <t>aggregate</t>
    </r>
  </si>
  <si>
    <r>
      <t>　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</si>
  <si>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t>－</t>
  </si>
  <si>
    <r>
      <t>　桃園市</t>
    </r>
    <r>
      <rPr>
        <sz val="9"/>
        <rFont val="Arial Narrow"/>
        <family val="2"/>
      </rPr>
      <t xml:space="preserve"> Taoyuan City</t>
    </r>
  </si>
  <si>
    <t>－</t>
  </si>
  <si>
    <r>
      <t>　平鎮市</t>
    </r>
    <r>
      <rPr>
        <sz val="9"/>
        <rFont val="Arial Narrow"/>
        <family val="2"/>
      </rPr>
      <t xml:space="preserve"> Pingjhen City</t>
    </r>
  </si>
  <si>
    <r>
      <t>　八德市</t>
    </r>
    <r>
      <rPr>
        <sz val="9"/>
        <rFont val="Arial Narrow"/>
        <family val="2"/>
      </rPr>
      <t xml:space="preserve"> Bade City</t>
    </r>
  </si>
  <si>
    <r>
      <t>　楊梅市</t>
    </r>
    <r>
      <rPr>
        <sz val="9"/>
        <rFont val="Arial Narrow"/>
        <family val="2"/>
      </rPr>
      <t xml:space="preserve"> Yangmei City</t>
    </r>
  </si>
  <si>
    <r>
      <t>　大溪鎮</t>
    </r>
    <r>
      <rPr>
        <sz val="9"/>
        <rFont val="Arial Narrow"/>
        <family val="2"/>
      </rPr>
      <t xml:space="preserve"> Dasi Township</t>
    </r>
  </si>
  <si>
    <r>
      <t>　蘆竹鄉</t>
    </r>
    <r>
      <rPr>
        <sz val="9"/>
        <rFont val="Arial Narrow"/>
        <family val="2"/>
      </rPr>
      <t xml:space="preserve"> Lujhu Township</t>
    </r>
  </si>
  <si>
    <r>
      <t>　大園鄉</t>
    </r>
    <r>
      <rPr>
        <sz val="9"/>
        <rFont val="Arial Narrow"/>
        <family val="2"/>
      </rPr>
      <t xml:space="preserve"> Dayuan Township</t>
    </r>
  </si>
  <si>
    <r>
      <t>　龜山鄉</t>
    </r>
    <r>
      <rPr>
        <sz val="9"/>
        <rFont val="Arial Narrow"/>
        <family val="2"/>
      </rPr>
      <t xml:space="preserve"> Gueishan Township</t>
    </r>
  </si>
  <si>
    <r>
      <t>　龍潭鄉</t>
    </r>
    <r>
      <rPr>
        <sz val="9"/>
        <rFont val="Arial Narrow"/>
        <family val="2"/>
      </rPr>
      <t xml:space="preserve"> Longtan Township</t>
    </r>
  </si>
  <si>
    <r>
      <t>　新屋鄉</t>
    </r>
    <r>
      <rPr>
        <sz val="9"/>
        <rFont val="Arial Narrow"/>
        <family val="2"/>
      </rPr>
      <t xml:space="preserve"> Sinwu Township</t>
    </r>
  </si>
  <si>
    <r>
      <t>　觀音鄉</t>
    </r>
    <r>
      <rPr>
        <sz val="9"/>
        <rFont val="Arial Narrow"/>
        <family val="2"/>
      </rPr>
      <t xml:space="preserve"> Guanyin Township</t>
    </r>
  </si>
  <si>
    <r>
      <t>　復興鄉</t>
    </r>
    <r>
      <rPr>
        <sz val="9"/>
        <rFont val="Arial Narrow"/>
        <family val="2"/>
      </rPr>
      <t xml:space="preserve"> Fusing Township</t>
    </r>
  </si>
  <si>
    <r>
      <t>資料來源：本府地政處</t>
    </r>
    <r>
      <rPr>
        <sz val="9"/>
        <rFont val="Arial Narrow"/>
        <family val="2"/>
      </rPr>
      <t>1112-02-07-2</t>
    </r>
    <r>
      <rPr>
        <sz val="9"/>
        <rFont val="華康中黑體"/>
        <family val="3"/>
      </rPr>
      <t>。</t>
    </r>
  </si>
  <si>
    <r>
      <t>表</t>
    </r>
    <r>
      <rPr>
        <sz val="12"/>
        <rFont val="Arial"/>
        <family val="2"/>
      </rPr>
      <t>1-3</t>
    </r>
    <r>
      <rPr>
        <sz val="12"/>
        <rFont val="華康粗圓體"/>
        <family val="3"/>
      </rPr>
      <t>、實施三七五減租後佃農購買耕地面積與戶數</t>
    </r>
  </si>
  <si>
    <r>
      <t>1-3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 xml:space="preserve">The Area of Farmland Purchased By Tenants And The Corresponding Families 
After Implementing The Policy " The Farm Rental Reduction to 37.5%" </t>
    </r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</si>
  <si>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</si>
  <si>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筆</t>
    </r>
    <r>
      <rPr>
        <sz val="9"/>
        <color indexed="8"/>
        <rFont val="Arial Narrow"/>
        <family val="2"/>
      </rPr>
      <t>)</t>
    </r>
  </si>
  <si>
    <t>合　　　計</t>
  </si>
  <si>
    <t>其　　　他</t>
  </si>
  <si>
    <t xml:space="preserve"> Year &amp; District</t>
  </si>
  <si>
    <t xml:space="preserve"> Tenant Famer
(Household)</t>
  </si>
  <si>
    <t>Landlord
(Household)</t>
  </si>
  <si>
    <t>Land
(Plot)</t>
  </si>
  <si>
    <t>Total</t>
  </si>
  <si>
    <t>佃農戶數</t>
  </si>
  <si>
    <t>地主戶數</t>
  </si>
  <si>
    <t>土地筆數</t>
  </si>
  <si>
    <r>
      <t>訂　　　約　　　面　　　積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　　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</rPr>
      <t>公　頃</t>
    </r>
    <r>
      <rPr>
        <sz val="9"/>
        <color indexed="8"/>
        <rFont val="Arial Narrow"/>
        <family val="2"/>
      </rPr>
      <t>)  
 Leased Area (Hectare)</t>
    </r>
  </si>
  <si>
    <r>
      <t>資料來源：本府地政處</t>
    </r>
    <r>
      <rPr>
        <sz val="9"/>
        <rFont val="Arial Narrow"/>
        <family val="2"/>
      </rPr>
      <t>1112-02-08-2</t>
    </r>
    <r>
      <rPr>
        <sz val="9"/>
        <rFont val="華康中黑體"/>
        <family val="3"/>
      </rPr>
      <t>。</t>
    </r>
  </si>
  <si>
    <r>
      <t>表</t>
    </r>
    <r>
      <rPr>
        <sz val="12"/>
        <rFont val="Arial"/>
        <family val="2"/>
      </rPr>
      <t>1-4</t>
    </r>
    <r>
      <rPr>
        <sz val="12"/>
        <rFont val="華康粗圓體"/>
        <family val="3"/>
      </rPr>
      <t>、實施三七五減租成果</t>
    </r>
  </si>
  <si>
    <r>
      <t>　　桃園市</t>
    </r>
    <r>
      <rPr>
        <sz val="9"/>
        <rFont val="Arial Narrow"/>
        <family val="2"/>
      </rPr>
      <t xml:space="preserve"> Taoyuan City</t>
    </r>
  </si>
  <si>
    <r>
      <t>　　中壢市</t>
    </r>
    <r>
      <rPr>
        <sz val="9"/>
        <rFont val="Arial Narrow"/>
        <family val="2"/>
      </rPr>
      <t xml:space="preserve"> Jhongli City</t>
    </r>
  </si>
  <si>
    <r>
      <t>　　八德市</t>
    </r>
    <r>
      <rPr>
        <sz val="9"/>
        <rFont val="Arial Narrow"/>
        <family val="2"/>
      </rPr>
      <t xml:space="preserve"> Bade City</t>
    </r>
  </si>
  <si>
    <r>
      <t>　　楊梅市</t>
    </r>
    <r>
      <rPr>
        <sz val="9"/>
        <rFont val="Arial Narrow"/>
        <family val="2"/>
      </rPr>
      <t xml:space="preserve"> Yangmei City</t>
    </r>
  </si>
  <si>
    <r>
      <t>　　大溪鎮</t>
    </r>
    <r>
      <rPr>
        <sz val="9"/>
        <rFont val="Arial Narrow"/>
        <family val="2"/>
      </rPr>
      <t xml:space="preserve"> Dasi Township</t>
    </r>
  </si>
  <si>
    <r>
      <t>　　蘆竹鄉</t>
    </r>
    <r>
      <rPr>
        <sz val="9"/>
        <rFont val="Arial Narrow"/>
        <family val="2"/>
      </rPr>
      <t xml:space="preserve"> Lujhu Township</t>
    </r>
  </si>
  <si>
    <r>
      <t>　　大園鄉</t>
    </r>
    <r>
      <rPr>
        <sz val="9"/>
        <rFont val="Arial Narrow"/>
        <family val="2"/>
      </rPr>
      <t xml:space="preserve"> Dayuan Township</t>
    </r>
  </si>
  <si>
    <r>
      <t>　　龜山鄉</t>
    </r>
    <r>
      <rPr>
        <sz val="9"/>
        <rFont val="Arial Narrow"/>
        <family val="2"/>
      </rPr>
      <t xml:space="preserve"> Gueishan Township</t>
    </r>
  </si>
  <si>
    <r>
      <t>　　龍潭鄉</t>
    </r>
    <r>
      <rPr>
        <sz val="9"/>
        <rFont val="Arial Narrow"/>
        <family val="2"/>
      </rPr>
      <t xml:space="preserve"> Longtan Township</t>
    </r>
  </si>
  <si>
    <r>
      <t>　　新屋鄉</t>
    </r>
    <r>
      <rPr>
        <sz val="9"/>
        <rFont val="Arial Narrow"/>
        <family val="2"/>
      </rPr>
      <t xml:space="preserve"> Sinwu Township</t>
    </r>
  </si>
  <si>
    <r>
      <t>　　觀音鄉</t>
    </r>
    <r>
      <rPr>
        <sz val="9"/>
        <rFont val="Arial Narrow"/>
        <family val="2"/>
      </rPr>
      <t xml:space="preserve"> Guanyin Township</t>
    </r>
  </si>
  <si>
    <r>
      <t>　　復興鄉</t>
    </r>
    <r>
      <rPr>
        <sz val="9"/>
        <rFont val="Arial Narrow"/>
        <family val="2"/>
      </rPr>
      <t xml:space="preserve"> Fusing Township</t>
    </r>
  </si>
  <si>
    <r>
      <t>　　大溪鎮</t>
    </r>
    <r>
      <rPr>
        <sz val="9"/>
        <rFont val="Arial Narrow"/>
        <family val="2"/>
      </rPr>
      <t xml:space="preserve"> Dasi Township</t>
    </r>
  </si>
  <si>
    <t>Year &amp; District</t>
  </si>
  <si>
    <t>National Defense Construction</t>
  </si>
  <si>
    <t>Water Conser-vancy</t>
  </si>
  <si>
    <t>Education &amp; 
Phianthropy</t>
  </si>
  <si>
    <t>Compensation for the Land Price</t>
  </si>
  <si>
    <t>Other Properties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</si>
  <si>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</si>
  <si>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</si>
  <si>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</si>
  <si>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</si>
  <si>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</si>
  <si>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</si>
  <si>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</si>
  <si>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</si>
  <si>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</si>
  <si>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</si>
  <si>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t>資料來源：本府地政處</t>
    </r>
    <r>
      <rPr>
        <sz val="9"/>
        <rFont val="Arial Narrow"/>
        <family val="2"/>
      </rPr>
      <t>1112-03-01-2</t>
    </r>
    <r>
      <rPr>
        <sz val="9"/>
        <rFont val="華康中黑體"/>
        <family val="3"/>
      </rPr>
      <t>。</t>
    </r>
  </si>
  <si>
    <r>
      <t>表</t>
    </r>
    <r>
      <rPr>
        <sz val="12"/>
        <rFont val="Arial"/>
        <family val="2"/>
      </rPr>
      <t>1-5</t>
    </r>
    <r>
      <rPr>
        <sz val="12"/>
        <rFont val="華康粗圓體"/>
        <family val="3"/>
      </rPr>
      <t>、土地徵收面積</t>
    </r>
  </si>
  <si>
    <t>Transportation &amp; Communication Utilities</t>
  </si>
  <si>
    <t>Grand Total</t>
  </si>
  <si>
    <r>
      <t>表</t>
    </r>
    <r>
      <rPr>
        <sz val="12"/>
        <rFont val="Arial"/>
        <family val="2"/>
      </rPr>
      <t>1-7</t>
    </r>
    <r>
      <rPr>
        <sz val="12"/>
        <rFont val="華康粗圓體"/>
        <family val="3"/>
      </rPr>
      <t>、本縣市地重劃成果（公辦）</t>
    </r>
  </si>
  <si>
    <r>
      <t>是</t>
    </r>
    <r>
      <rPr>
        <sz val="8"/>
        <rFont val="Arial Narrow"/>
        <family val="2"/>
      </rPr>
      <t>yes</t>
    </r>
  </si>
  <si>
    <r>
      <t>(</t>
    </r>
    <r>
      <rPr>
        <sz val="8"/>
        <rFont val="華康粗圓體"/>
        <family val="3"/>
      </rPr>
      <t>公頃</t>
    </r>
    <r>
      <rPr>
        <sz val="8"/>
        <rFont val="Arial Narrow"/>
        <family val="2"/>
      </rPr>
      <t>)
Area Re-Planned
(Hectare)</t>
    </r>
  </si>
  <si>
    <r>
      <t xml:space="preserve">合　計
</t>
    </r>
    <r>
      <rPr>
        <sz val="8"/>
        <rFont val="Arial Narrow"/>
        <family val="2"/>
      </rPr>
      <t>Total</t>
    </r>
  </si>
  <si>
    <r>
      <t xml:space="preserve">道　路
</t>
    </r>
    <r>
      <rPr>
        <sz val="8"/>
        <rFont val="Arial Narrow"/>
        <family val="2"/>
      </rPr>
      <t>Roads</t>
    </r>
  </si>
  <si>
    <r>
      <t xml:space="preserve">溝　渠
</t>
    </r>
    <r>
      <rPr>
        <sz val="8"/>
        <rFont val="Arial Narrow"/>
        <family val="2"/>
      </rPr>
      <t>Ditches</t>
    </r>
  </si>
  <si>
    <t>遊樂場
及公園</t>
  </si>
  <si>
    <t>廣場及
綠　地</t>
  </si>
  <si>
    <t>學　校
用　地</t>
  </si>
  <si>
    <t>停車場</t>
  </si>
  <si>
    <t>零　售
市　場</t>
  </si>
  <si>
    <t>機　關
用　地</t>
  </si>
  <si>
    <r>
      <t xml:space="preserve">合　　計
</t>
    </r>
    <r>
      <rPr>
        <sz val="8"/>
        <rFont val="Arial Narrow"/>
        <family val="2"/>
      </rPr>
      <t>Total</t>
    </r>
  </si>
  <si>
    <r>
      <t xml:space="preserve">用地徵
購地價
</t>
    </r>
    <r>
      <rPr>
        <sz val="8"/>
        <rFont val="Arial Narrow"/>
        <family val="2"/>
      </rPr>
      <t>Amount Paid for Expropriated Land</t>
    </r>
  </si>
  <si>
    <r>
      <t xml:space="preserve">工程建
設費用
</t>
    </r>
    <r>
      <rPr>
        <sz val="8"/>
        <rFont val="Arial Narrow"/>
        <family val="2"/>
      </rPr>
      <t>Construction Expenses</t>
    </r>
  </si>
  <si>
    <t>Playgrounds and Parks</t>
  </si>
  <si>
    <t>Plazas &amp; Wooded Land</t>
  </si>
  <si>
    <t>Schools</t>
  </si>
  <si>
    <t>Carparks</t>
  </si>
  <si>
    <t>Retail Market</t>
  </si>
  <si>
    <t>Government Offices</t>
  </si>
  <si>
    <r>
      <t xml:space="preserve">正光自辦市地重劃區
</t>
    </r>
    <r>
      <rPr>
        <sz val="8"/>
        <rFont val="Arial Narrow"/>
        <family val="2"/>
      </rPr>
      <t>Zhengguang Self-Sponsored Re-Planned District</t>
    </r>
  </si>
  <si>
    <t>79.04.23~80.01.02</t>
  </si>
  <si>
    <r>
      <t xml:space="preserve">後寮自辦市地重劃區
</t>
    </r>
    <r>
      <rPr>
        <sz val="8"/>
        <rFont val="Arial Narrow"/>
        <family val="2"/>
      </rPr>
      <t>Houliao Self-Sponsored Re-Planned District</t>
    </r>
  </si>
  <si>
    <r>
      <t xml:space="preserve">中路自辦市地重劃區
</t>
    </r>
    <r>
      <rPr>
        <sz val="8"/>
        <rFont val="Arial Narrow"/>
        <family val="2"/>
      </rPr>
      <t>Zhonglu Self-Sponsored Re-Planned District</t>
    </r>
  </si>
  <si>
    <r>
      <t xml:space="preserve">中南自辦市地重劃區
</t>
    </r>
    <r>
      <rPr>
        <sz val="8"/>
        <rFont val="Arial Narrow"/>
        <family val="2"/>
      </rPr>
      <t>Zhongnan Self-Sponsored Re-Planned District</t>
    </r>
  </si>
  <si>
    <r>
      <t xml:space="preserve">六福自辦市地重劃區
</t>
    </r>
    <r>
      <rPr>
        <sz val="8"/>
        <rFont val="Arial Narrow"/>
        <family val="2"/>
      </rPr>
      <t>Liufu Self-Sponsored Re-Planned District</t>
    </r>
  </si>
  <si>
    <r>
      <t xml:space="preserve">新光自辦市地重劃區
</t>
    </r>
    <r>
      <rPr>
        <sz val="8"/>
        <rFont val="Arial Narrow"/>
        <family val="2"/>
      </rPr>
      <t>Xinguang Self-Sponsored Re-Planned District</t>
    </r>
  </si>
  <si>
    <r>
      <t xml:space="preserve">平鎮自辦市地重劃區
</t>
    </r>
    <r>
      <rPr>
        <sz val="8"/>
        <rFont val="Arial Narrow"/>
        <family val="2"/>
      </rPr>
      <t>Pingzhen Self-Sponsored Re-Planned District</t>
    </r>
  </si>
  <si>
    <r>
      <t xml:space="preserve">東安自辦市地重劃區
</t>
    </r>
    <r>
      <rPr>
        <sz val="8"/>
        <rFont val="Arial Narrow"/>
        <family val="2"/>
      </rPr>
      <t>Dong'an Self-Sponsored Re-Planned District</t>
    </r>
  </si>
  <si>
    <r>
      <t>大竹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一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 xml:space="preserve">自辦市地重劃區
</t>
    </r>
    <r>
      <rPr>
        <sz val="8"/>
        <rFont val="Arial Narrow"/>
        <family val="2"/>
      </rPr>
      <t>Dazhu (1) Self-Sponsored Re-Planned District</t>
    </r>
  </si>
  <si>
    <r>
      <t>大竹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二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 xml:space="preserve">自辦市地重劃區
</t>
    </r>
    <r>
      <rPr>
        <sz val="8"/>
        <rFont val="Arial Narrow"/>
        <family val="2"/>
      </rPr>
      <t>Dazhu (2) Self-Sponsored Re-Planned District</t>
    </r>
  </si>
  <si>
    <r>
      <t xml:space="preserve">力霸自辦市地重劃區
</t>
    </r>
    <r>
      <rPr>
        <sz val="8"/>
        <rFont val="Arial Narrow"/>
        <family val="2"/>
      </rPr>
      <t>Liba Self-Sponsored Re-Planned District</t>
    </r>
  </si>
  <si>
    <r>
      <t xml:space="preserve">興南自辦市地重劃區
</t>
    </r>
    <r>
      <rPr>
        <sz val="8"/>
        <rFont val="Arial Narrow"/>
        <family val="2"/>
      </rPr>
      <t>Xingnan Self-Sponsored Re-Planned District</t>
    </r>
  </si>
  <si>
    <r>
      <t xml:space="preserve">日成自辦市地重劃區
</t>
    </r>
    <r>
      <rPr>
        <sz val="8"/>
        <rFont val="Arial Narrow"/>
        <family val="2"/>
      </rPr>
      <t>Richeng Self-Sponsored Re-Planned District</t>
    </r>
  </si>
  <si>
    <r>
      <t xml:space="preserve">新生自辦市地重劃區
</t>
    </r>
    <r>
      <rPr>
        <sz val="8"/>
        <rFont val="Arial Narrow"/>
        <family val="2"/>
      </rPr>
      <t>Xinsheng Self-Sponsored Re-Planned District</t>
    </r>
  </si>
  <si>
    <r>
      <t xml:space="preserve">中庸自辦市地重劃區
</t>
    </r>
    <r>
      <rPr>
        <sz val="8"/>
        <rFont val="Arial Narrow"/>
        <family val="2"/>
      </rPr>
      <t>Zhongyong Self-Sponsored Re-Planned District</t>
    </r>
  </si>
  <si>
    <r>
      <t xml:space="preserve">新街自辦市地重劃區
</t>
    </r>
    <r>
      <rPr>
        <sz val="8"/>
        <rFont val="Arial Narrow"/>
        <family val="2"/>
      </rPr>
      <t>Xinjie Self-Sponsored Re-Planned District</t>
    </r>
  </si>
  <si>
    <r>
      <t xml:space="preserve">楊梅鎮高榮
</t>
    </r>
    <r>
      <rPr>
        <sz val="8"/>
        <rFont val="Arial Narrow"/>
        <family val="2"/>
      </rPr>
      <t>Yangmei Gaorong Area</t>
    </r>
  </si>
  <si>
    <r>
      <t xml:space="preserve">楊梅鎮高山頂
</t>
    </r>
    <r>
      <rPr>
        <sz val="8"/>
        <rFont val="Arial Narrow"/>
        <family val="2"/>
      </rPr>
      <t>Yangmei Gaoshanding Area</t>
    </r>
  </si>
  <si>
    <r>
      <t xml:space="preserve">立松自辦市地重劃
</t>
    </r>
    <r>
      <rPr>
        <sz val="8"/>
        <rFont val="Arial Narrow"/>
        <family val="2"/>
      </rPr>
      <t>Lisong Self-Sponsored Re-Planned District</t>
    </r>
  </si>
  <si>
    <r>
      <t xml:space="preserve">坤慶自辦市地重劃
</t>
    </r>
    <r>
      <rPr>
        <sz val="8"/>
        <rFont val="Arial Narrow"/>
        <family val="2"/>
      </rPr>
      <t>Kuncing Self-Sponsored Re-Planned District</t>
    </r>
  </si>
  <si>
    <r>
      <t xml:space="preserve">宏昌自辦市地重劃
</t>
    </r>
    <r>
      <rPr>
        <sz val="8"/>
        <rFont val="Arial Narrow"/>
        <family val="2"/>
      </rPr>
      <t>Hongchang Self-Sponsored Re-Planned District</t>
    </r>
  </si>
  <si>
    <r>
      <t>表</t>
    </r>
    <r>
      <rPr>
        <sz val="12"/>
        <rFont val="Arial"/>
        <family val="2"/>
      </rPr>
      <t>1-7</t>
    </r>
    <r>
      <rPr>
        <sz val="12"/>
        <rFont val="華康粗圓體"/>
        <family val="3"/>
      </rPr>
      <t>、本縣市地重劃成果（自辦）</t>
    </r>
  </si>
  <si>
    <r>
      <t>表</t>
    </r>
    <r>
      <rPr>
        <sz val="12"/>
        <rFont val="Arial"/>
        <family val="2"/>
      </rPr>
      <t>1-7</t>
    </r>
    <r>
      <rPr>
        <sz val="12"/>
        <rFont val="華康粗圓體"/>
        <family val="3"/>
      </rPr>
      <t>、本縣市地重劃成果（自辦－續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</si>
  <si>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t>83.03.25~83.04.27</t>
  </si>
  <si>
    <r>
      <t>1-7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County Land Re-Planning Results (Self-Sponsored-Cont.1)</t>
    </r>
  </si>
  <si>
    <r>
      <t xml:space="preserve">龜山鄉大湖自辦市地重劃區
</t>
    </r>
    <r>
      <rPr>
        <sz val="8.5"/>
        <rFont val="Arial Narrow"/>
        <family val="2"/>
      </rPr>
      <t>Guishan DaHu Self-Sponspored Re-Planned District</t>
    </r>
  </si>
  <si>
    <r>
      <t xml:space="preserve">八德市介壽自辦市地重劃區
</t>
    </r>
    <r>
      <rPr>
        <sz val="8.5"/>
        <rFont val="Arial Narrow"/>
        <family val="2"/>
      </rPr>
      <t>Bade City JieShou Self-Sponspored Re-Planned District</t>
    </r>
  </si>
  <si>
    <r>
      <t xml:space="preserve">中鑄自辦市地重劃區
</t>
    </r>
    <r>
      <rPr>
        <sz val="8.5"/>
        <rFont val="Arial Narrow"/>
        <family val="2"/>
      </rPr>
      <t>ZhongZhu Self-Sponspored Re-Planned District</t>
    </r>
  </si>
  <si>
    <r>
      <t xml:space="preserve">後興自辦市地重劃區
</t>
    </r>
    <r>
      <rPr>
        <sz val="8.5"/>
        <rFont val="Arial Narrow"/>
        <family val="2"/>
      </rPr>
      <t>Hou Xing Self-Sponspored Re-Planned District</t>
    </r>
  </si>
  <si>
    <r>
      <t xml:space="preserve">國聖自辦市地重劃區
</t>
    </r>
    <r>
      <rPr>
        <sz val="8.5"/>
        <rFont val="Arial Narrow"/>
        <family val="2"/>
      </rPr>
      <t>Guo Sheng Self-Sponspored Re-Planned District</t>
    </r>
  </si>
  <si>
    <r>
      <t xml:space="preserve">中山自辦市地重劃區
</t>
    </r>
    <r>
      <rPr>
        <sz val="8.5"/>
        <rFont val="Arial Narrow"/>
        <family val="2"/>
      </rPr>
      <t>Zhong Shan Self-Sponspored Re-Planned District</t>
    </r>
  </si>
  <si>
    <r>
      <t xml:space="preserve">中壢富裕自辦市地重劃區
</t>
    </r>
    <r>
      <rPr>
        <sz val="8.5"/>
        <rFont val="Arial Narrow"/>
        <family val="2"/>
      </rPr>
      <t>Jhongli Fuyu Self-Sponspored 
Re-Planned District</t>
    </r>
  </si>
  <si>
    <r>
      <t xml:space="preserve">龜山精忠自辦市地重劃
</t>
    </r>
    <r>
      <rPr>
        <sz val="8.5"/>
        <rFont val="Arial Narrow"/>
        <family val="2"/>
      </rPr>
      <t>Guishan Jingjhong Self-Sponspored
Re-Planned District</t>
    </r>
  </si>
  <si>
    <r>
      <t xml:space="preserve">龜山華亞自辦市地重劃
</t>
    </r>
    <r>
      <rPr>
        <sz val="8.5"/>
        <rFont val="Arial Narrow"/>
        <family val="2"/>
      </rPr>
      <t>Guishan WAsia  Self-Sponspored
Re-Planned District</t>
    </r>
  </si>
  <si>
    <r>
      <t xml:space="preserve">平鎮振平自辦市地重劃
</t>
    </r>
    <r>
      <rPr>
        <sz val="8.5"/>
        <rFont val="Arial Narrow"/>
        <family val="2"/>
      </rPr>
      <t>Pingjhen Zhenping Self-Sponspored 
Re-Planned District</t>
    </r>
  </si>
  <si>
    <t>82.06-95.01</t>
  </si>
  <si>
    <t>－</t>
  </si>
  <si>
    <t>92.06-93.12</t>
  </si>
  <si>
    <t>85.08-89.06</t>
  </si>
  <si>
    <t>81.11-83.11</t>
  </si>
  <si>
    <t>84.01-86.03</t>
  </si>
  <si>
    <t>81.03-82.09</t>
  </si>
  <si>
    <t>93.06~95.10</t>
  </si>
  <si>
    <t>94.08~96.03</t>
  </si>
  <si>
    <t>93.09~96.04</t>
  </si>
  <si>
    <t>94.12~97.05</t>
  </si>
  <si>
    <r>
      <t xml:space="preserve">辦理起訖年月
</t>
    </r>
    <r>
      <rPr>
        <sz val="8.5"/>
        <rFont val="Arial Narrow"/>
        <family val="2"/>
      </rPr>
      <t>Duration</t>
    </r>
  </si>
  <si>
    <r>
      <t xml:space="preserve">提供建築
用地面積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公頃</t>
    </r>
    <r>
      <rPr>
        <sz val="8.5"/>
        <rFont val="Arial Narrow"/>
        <family val="2"/>
      </rPr>
      <t>)
Area for Construction (Hectare)</t>
    </r>
  </si>
  <si>
    <r>
      <t>節省政府用地徵購及工程建設費用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新台幣元</t>
    </r>
    <r>
      <rPr>
        <sz val="8.5"/>
        <rFont val="Arial Narrow"/>
        <family val="2"/>
      </rPr>
      <t>)
Expropriation and Construction Expenses Saved (NT$)</t>
    </r>
  </si>
  <si>
    <t>遊樂場
及公園</t>
  </si>
  <si>
    <t>廣場及
綠　地</t>
  </si>
  <si>
    <t>學　校
用　地</t>
  </si>
  <si>
    <t>停車場</t>
  </si>
  <si>
    <t>零　售
市　場</t>
  </si>
  <si>
    <t>機　關
用　地</t>
  </si>
  <si>
    <r>
      <t xml:space="preserve">合　　計
</t>
    </r>
    <r>
      <rPr>
        <sz val="8.5"/>
        <rFont val="Arial Narrow"/>
        <family val="2"/>
      </rPr>
      <t>Total</t>
    </r>
  </si>
  <si>
    <r>
      <t xml:space="preserve">用地徵
購地價
</t>
    </r>
    <r>
      <rPr>
        <sz val="8.5"/>
        <rFont val="Arial Narrow"/>
        <family val="2"/>
      </rPr>
      <t>Amount Paid for Expropriated Land</t>
    </r>
  </si>
  <si>
    <r>
      <t xml:space="preserve">工程建
設費用
</t>
    </r>
    <r>
      <rPr>
        <sz val="8.5"/>
        <rFont val="Arial Narrow"/>
        <family val="2"/>
      </rPr>
      <t>Construction Expenses</t>
    </r>
  </si>
  <si>
    <t>Playgrounds and Parks</t>
  </si>
  <si>
    <t>Plazas &amp; Wooded Land</t>
  </si>
  <si>
    <t>Schools</t>
  </si>
  <si>
    <t>Carparks</t>
  </si>
  <si>
    <t>Retail Market</t>
  </si>
  <si>
    <t>Government Offices</t>
  </si>
  <si>
    <r>
      <t xml:space="preserve">龜山工五自辦市地重劃區
</t>
    </r>
    <r>
      <rPr>
        <sz val="8.5"/>
        <rFont val="Arial Narrow"/>
        <family val="2"/>
      </rPr>
      <t>Guishan GongWu Self-Sponspored Re-Planned District</t>
    </r>
  </si>
  <si>
    <t>86.01-90.10</t>
  </si>
  <si>
    <r>
      <t>表</t>
    </r>
    <r>
      <rPr>
        <sz val="12"/>
        <rFont val="Arial"/>
        <family val="2"/>
      </rPr>
      <t>1-7</t>
    </r>
    <r>
      <rPr>
        <sz val="12"/>
        <rFont val="華康粗圓體"/>
        <family val="3"/>
      </rPr>
      <t>、本縣市地重劃成果（自辦－續</t>
    </r>
    <r>
      <rPr>
        <sz val="12"/>
        <rFont val="Arial"/>
        <family val="2"/>
      </rPr>
      <t>2</t>
    </r>
    <r>
      <rPr>
        <sz val="12"/>
        <rFont val="華康粗圓體"/>
        <family val="3"/>
      </rPr>
      <t>）</t>
    </r>
  </si>
  <si>
    <r>
      <t>1-7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County Land Re-Planning Results (Self-Sponsored-Cont.2)</t>
    </r>
  </si>
  <si>
    <t>都　市　計　畫
公　告　日　期</t>
  </si>
  <si>
    <t>計　　畫　　書
核　准　文　號</t>
  </si>
  <si>
    <t>62.03.06</t>
  </si>
  <si>
    <t>86.08.13</t>
  </si>
  <si>
    <t>88.02.05</t>
  </si>
  <si>
    <t>72.09.13</t>
  </si>
  <si>
    <t>71.08.03</t>
  </si>
  <si>
    <t>90.01.30</t>
  </si>
  <si>
    <t>83.08.05</t>
  </si>
  <si>
    <t>92.05.21</t>
  </si>
  <si>
    <t>88.06.04</t>
  </si>
  <si>
    <t>96.03.30</t>
  </si>
  <si>
    <t>94.12.21-95.01.20</t>
  </si>
  <si>
    <t>93.11.15-93.12.15</t>
  </si>
  <si>
    <t>91.03.31-91.04.30</t>
  </si>
  <si>
    <t>90.03.02-90.04.02</t>
  </si>
  <si>
    <t>87.02.09-87.03.11</t>
  </si>
  <si>
    <t>89.05.01-89.05.31</t>
  </si>
  <si>
    <t>95.04.21~95.05.21</t>
  </si>
  <si>
    <t>96.02.14~96.03.26</t>
  </si>
  <si>
    <t>96.03.26~96.04.25</t>
  </si>
  <si>
    <t>97.02.12~97.03.13</t>
  </si>
  <si>
    <t>98.10.26~98.11.25</t>
  </si>
  <si>
    <r>
      <t>年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及
鄉鎮市區</t>
    </r>
  </si>
  <si>
    <r>
      <t xml:space="preserve">購買耕地佃
農戶數累計
</t>
    </r>
    <r>
      <rPr>
        <sz val="8.5"/>
        <rFont val="Arial Narrow"/>
        <family val="2"/>
      </rPr>
      <t># of Farmers Purchased Farmland</t>
    </r>
  </si>
  <si>
    <r>
      <t xml:space="preserve">購　　買　　耕　　地　　面　　積
</t>
    </r>
    <r>
      <rPr>
        <sz val="8.5"/>
        <rFont val="Arial Narrow"/>
        <family val="2"/>
      </rPr>
      <t>Area of Farmland Purchased</t>
    </r>
  </si>
  <si>
    <r>
      <t xml:space="preserve">貸　款　金
額　累　計
</t>
    </r>
    <r>
      <rPr>
        <sz val="8.5"/>
        <rFont val="Arial Narrow"/>
        <family val="2"/>
      </rPr>
      <t>Cumulative Amount Loaned</t>
    </r>
  </si>
  <si>
    <r>
      <t xml:space="preserve">田
</t>
    </r>
    <r>
      <rPr>
        <sz val="8.5"/>
        <rFont val="Arial Narrow"/>
        <family val="2"/>
      </rPr>
      <t>Paddy Field</t>
    </r>
  </si>
  <si>
    <r>
      <t xml:space="preserve">旱
</t>
    </r>
    <r>
      <rPr>
        <sz val="8.5"/>
        <rFont val="Arial Narrow"/>
        <family val="2"/>
      </rPr>
      <t>Dry Field</t>
    </r>
  </si>
  <si>
    <r>
      <t xml:space="preserve">其　　他
</t>
    </r>
    <r>
      <rPr>
        <sz val="8.5"/>
        <rFont val="Arial Narrow"/>
        <family val="2"/>
      </rPr>
      <t>Others</t>
    </r>
  </si>
  <si>
    <t>End of Year &amp; District</t>
  </si>
  <si>
    <r>
      <t xml:space="preserve">累　　計
</t>
    </r>
    <r>
      <rPr>
        <sz val="8.5"/>
        <rFont val="Arial Narrow"/>
        <family val="2"/>
      </rPr>
      <t>Aggregate</t>
    </r>
  </si>
  <si>
    <r>
      <t>　桃園市</t>
    </r>
    <r>
      <rPr>
        <sz val="8.5"/>
        <rFont val="Arial Narrow"/>
        <family val="2"/>
      </rPr>
      <t xml:space="preserve"> Taoyuan City</t>
    </r>
  </si>
  <si>
    <r>
      <t>　中壢市</t>
    </r>
    <r>
      <rPr>
        <sz val="8.5"/>
        <rFont val="Arial Narrow"/>
        <family val="2"/>
      </rPr>
      <t xml:space="preserve"> Jhongli City</t>
    </r>
  </si>
  <si>
    <r>
      <t>　平鎮市</t>
    </r>
    <r>
      <rPr>
        <sz val="8.5"/>
        <rFont val="Arial Narrow"/>
        <family val="2"/>
      </rPr>
      <t xml:space="preserve"> Pingjhen City</t>
    </r>
  </si>
  <si>
    <r>
      <t>　八德市</t>
    </r>
    <r>
      <rPr>
        <sz val="8.5"/>
        <rFont val="Arial Narrow"/>
        <family val="2"/>
      </rPr>
      <t xml:space="preserve"> Bade City</t>
    </r>
  </si>
  <si>
    <r>
      <t>　大溪鎮</t>
    </r>
    <r>
      <rPr>
        <sz val="8.5"/>
        <rFont val="Arial Narrow"/>
        <family val="2"/>
      </rPr>
      <t xml:space="preserve"> Dasi Township</t>
    </r>
  </si>
  <si>
    <r>
      <t>　楊梅市</t>
    </r>
    <r>
      <rPr>
        <sz val="8.5"/>
        <rFont val="Arial Narrow"/>
        <family val="2"/>
      </rPr>
      <t xml:space="preserve"> Yangmei City</t>
    </r>
  </si>
  <si>
    <r>
      <t>　蘆竹鄉</t>
    </r>
    <r>
      <rPr>
        <sz val="8.5"/>
        <rFont val="Arial Narrow"/>
        <family val="2"/>
      </rPr>
      <t xml:space="preserve"> Lujhu Township</t>
    </r>
  </si>
  <si>
    <r>
      <t>　大園鄉</t>
    </r>
    <r>
      <rPr>
        <sz val="8.5"/>
        <rFont val="Arial Narrow"/>
        <family val="2"/>
      </rPr>
      <t xml:space="preserve"> Dayuan Township</t>
    </r>
  </si>
  <si>
    <r>
      <t>　龜山鄉</t>
    </r>
    <r>
      <rPr>
        <sz val="8.5"/>
        <rFont val="Arial Narrow"/>
        <family val="2"/>
      </rPr>
      <t xml:space="preserve"> Gueishan Township</t>
    </r>
  </si>
  <si>
    <r>
      <t>　龍潭鄉</t>
    </r>
    <r>
      <rPr>
        <sz val="8.5"/>
        <rFont val="Arial Narrow"/>
        <family val="2"/>
      </rPr>
      <t xml:space="preserve"> Longtan Township</t>
    </r>
  </si>
  <si>
    <r>
      <t>　新屋鄉</t>
    </r>
    <r>
      <rPr>
        <sz val="8.5"/>
        <rFont val="Arial Narrow"/>
        <family val="2"/>
      </rPr>
      <t xml:space="preserve"> Sinwu Township</t>
    </r>
  </si>
  <si>
    <r>
      <t>　觀音鄉</t>
    </r>
    <r>
      <rPr>
        <sz val="8.5"/>
        <rFont val="Arial Narrow"/>
        <family val="2"/>
      </rPr>
      <t xml:space="preserve"> Guanyin Township</t>
    </r>
  </si>
  <si>
    <r>
      <t>　復興鄉</t>
    </r>
    <r>
      <rPr>
        <sz val="8.5"/>
        <rFont val="Arial Narrow"/>
        <family val="2"/>
      </rPr>
      <t xml:space="preserve"> Fusing Township</t>
    </r>
  </si>
  <si>
    <r>
      <t>戶　數</t>
    </r>
    <r>
      <rPr>
        <sz val="8"/>
        <rFont val="Arial Narrow"/>
        <family val="2"/>
      </rPr>
      <t xml:space="preserve"># of Households </t>
    </r>
    <r>
      <rPr>
        <sz val="8"/>
        <rFont val="華康中黑體"/>
        <family val="3"/>
      </rPr>
      <t>　　　　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　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戶　</t>
    </r>
    <r>
      <rPr>
        <sz val="8"/>
        <rFont val="Arial Narrow"/>
        <family val="2"/>
      </rPr>
      <t>household</t>
    </r>
  </si>
  <si>
    <r>
      <t>面　積</t>
    </r>
    <r>
      <rPr>
        <sz val="8"/>
        <rFont val="Arial Narrow"/>
        <family val="2"/>
      </rPr>
      <t>Area</t>
    </r>
    <r>
      <rPr>
        <sz val="8"/>
        <rFont val="華康中黑體"/>
        <family val="3"/>
      </rPr>
      <t>　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單位</t>
    </r>
    <r>
      <rPr>
        <sz val="8"/>
        <rFont val="Arial Narrow"/>
        <family val="2"/>
      </rPr>
      <t xml:space="preserve"> Unit</t>
    </r>
    <r>
      <rPr>
        <sz val="8"/>
        <rFont val="華康中黑體"/>
        <family val="3"/>
      </rPr>
      <t>：公頃　</t>
    </r>
    <r>
      <rPr>
        <sz val="8"/>
        <rFont val="Arial Narrow"/>
        <family val="2"/>
      </rPr>
      <t>Hectare</t>
    </r>
  </si>
  <si>
    <r>
      <t>貸款額</t>
    </r>
    <r>
      <rPr>
        <sz val="8"/>
        <rFont val="Arial Narrow"/>
        <family val="2"/>
      </rPr>
      <t>Amount</t>
    </r>
    <r>
      <rPr>
        <sz val="8"/>
        <rFont val="華康中黑體"/>
        <family val="3"/>
      </rPr>
      <t>　　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　　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　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新台幣元</t>
    </r>
    <r>
      <rPr>
        <sz val="8"/>
        <rFont val="Arial Narrow"/>
        <family val="2"/>
      </rPr>
      <t>NT$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</si>
  <si>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</si>
  <si>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</si>
  <si>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</si>
  <si>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</si>
  <si>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</si>
  <si>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</si>
  <si>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</si>
  <si>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</si>
  <si>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</si>
  <si>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</si>
  <si>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t>資料來源：根據本府地政處</t>
    </r>
    <r>
      <rPr>
        <sz val="8.5"/>
        <rFont val="Arial Narrow"/>
        <family val="2"/>
      </rPr>
      <t xml:space="preserve"> 1112-02-09-2</t>
    </r>
    <r>
      <rPr>
        <sz val="8.5"/>
        <rFont val="華康中黑體"/>
        <family val="3"/>
      </rPr>
      <t>。</t>
    </r>
  </si>
  <si>
    <r>
      <t>民國</t>
    </r>
    <r>
      <rPr>
        <sz val="10"/>
        <rFont val="Arial"/>
        <family val="2"/>
      </rPr>
      <t xml:space="preserve"> 99 </t>
    </r>
    <r>
      <rPr>
        <sz val="10"/>
        <rFont val="華康粗圓體"/>
        <family val="3"/>
      </rPr>
      <t>年底</t>
    </r>
  </si>
  <si>
    <r>
      <t xml:space="preserve">起點：蘆竹鄉海湖村
</t>
    </r>
    <r>
      <rPr>
        <sz val="9"/>
        <rFont val="Arial Narrow"/>
        <family val="2"/>
      </rPr>
      <t>Starting : Hai-hu Village, Lujhu Township</t>
    </r>
  </si>
  <si>
    <r>
      <t xml:space="preserve">訖點：新屋鄉蚵間村
</t>
    </r>
    <r>
      <rPr>
        <sz val="9"/>
        <rFont val="Arial Narrow"/>
        <family val="2"/>
      </rPr>
      <t>End : Ke-chien Village, Sinwu Township</t>
    </r>
  </si>
  <si>
    <r>
      <t>Source : Bureau of Reconstruction</t>
    </r>
    <r>
      <rPr>
        <sz val="9"/>
        <rFont val="華康中黑體"/>
        <family val="3"/>
      </rPr>
      <t>、</t>
    </r>
    <r>
      <rPr>
        <sz val="9"/>
        <rFont val="Arial Narrow"/>
        <family val="2"/>
      </rPr>
      <t>Bureau of Agriculture</t>
    </r>
  </si>
  <si>
    <r>
      <t>節省政府用地徵購及工程建設費用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新台幣千元</t>
    </r>
    <r>
      <rPr>
        <sz val="8"/>
        <rFont val="Arial Narrow"/>
        <family val="2"/>
      </rPr>
      <t xml:space="preserve">)
</t>
    </r>
    <r>
      <rPr>
        <sz val="7.5"/>
        <rFont val="Arial Narrow"/>
        <family val="2"/>
      </rPr>
      <t>Expropriation and Construction Expenses Saved (NT$ Thousand)</t>
    </r>
  </si>
  <si>
    <t>都　市　計　劃
公　告　日　期</t>
  </si>
  <si>
    <t>年　底　別</t>
  </si>
  <si>
    <t>總　　計</t>
  </si>
  <si>
    <t>都市土地
及其他</t>
  </si>
  <si>
    <r>
      <t>資料來源：本府地政局</t>
    </r>
    <r>
      <rPr>
        <sz val="9"/>
        <rFont val="Arial Narrow"/>
        <family val="2"/>
      </rPr>
      <t>1112-01-01-2</t>
    </r>
    <r>
      <rPr>
        <sz val="9"/>
        <rFont val="華康中黑體"/>
        <family val="3"/>
      </rPr>
      <t>。</t>
    </r>
  </si>
  <si>
    <t>－</t>
  </si>
  <si>
    <t>－</t>
  </si>
  <si>
    <t>79.11.07~80.04.18</t>
  </si>
  <si>
    <t>80.06.27~80.12.13</t>
  </si>
  <si>
    <t>80.12.31~81.07.04</t>
  </si>
  <si>
    <t>81.05.21~81.07.03</t>
  </si>
  <si>
    <t>81.04.14~81.11.06</t>
  </si>
  <si>
    <t>81.09.08~82.04.08</t>
  </si>
  <si>
    <t>82.01.29~82.09.14</t>
  </si>
  <si>
    <t>77.05~83.04</t>
  </si>
  <si>
    <t>79.01~83.04</t>
  </si>
  <si>
    <t>81.10.23~82.07.16</t>
  </si>
  <si>
    <t>78.02.21~80.08.17</t>
  </si>
  <si>
    <t>82.09.23~83.10.25</t>
  </si>
  <si>
    <t>82.03.08~84.03.13</t>
  </si>
  <si>
    <t>83.09.30~84.06.08</t>
  </si>
  <si>
    <t>82.05.07~84.01.19</t>
  </si>
  <si>
    <t>~870121</t>
  </si>
  <si>
    <t>84.08~88.07</t>
  </si>
  <si>
    <t>86.11~88.12.31</t>
  </si>
  <si>
    <t>89.10~91.01</t>
  </si>
  <si>
    <t>88.03~91.10</t>
  </si>
  <si>
    <t>89.12~92.01</t>
  </si>
  <si>
    <t>60.09.03</t>
  </si>
  <si>
    <t>72.09.13</t>
  </si>
  <si>
    <t>71.08.03</t>
  </si>
  <si>
    <t>61.02.26</t>
  </si>
  <si>
    <t>75.12.05</t>
  </si>
  <si>
    <t>77.12.27~78.01.26</t>
  </si>
  <si>
    <t>80.01.14~80.02.13</t>
  </si>
  <si>
    <t>75.04.12</t>
  </si>
  <si>
    <t>76.11.20</t>
  </si>
  <si>
    <t>73.02.10</t>
  </si>
  <si>
    <t>77.01.18</t>
  </si>
  <si>
    <t>61.02.26</t>
  </si>
  <si>
    <r>
      <t>75.12.5</t>
    </r>
    <r>
      <rPr>
        <sz val="8.5"/>
        <rFont val="華康粗圓體"/>
        <family val="3"/>
      </rPr>
      <t>府建</t>
    </r>
    <r>
      <rPr>
        <sz val="8.5"/>
        <rFont val="Arial Narrow"/>
        <family val="2"/>
      </rPr>
      <t>165514</t>
    </r>
    <r>
      <rPr>
        <sz val="8.5"/>
        <rFont val="華康粗圓體"/>
        <family val="3"/>
      </rPr>
      <t>號</t>
    </r>
  </si>
  <si>
    <t>82.11.18</t>
  </si>
  <si>
    <t>88.01.18</t>
  </si>
  <si>
    <t>79.12.03~80.01.02</t>
  </si>
  <si>
    <t>80.03.19~80.04.18</t>
  </si>
  <si>
    <t>80.11.13~80.12.13</t>
  </si>
  <si>
    <t>80.06.04~81.07.04</t>
  </si>
  <si>
    <t>81.06.03~81.07.03</t>
  </si>
  <si>
    <t>81.10.07~81.11.06</t>
  </si>
  <si>
    <t>82.03.09~82.04.08</t>
  </si>
  <si>
    <t>82.08.15~82.09.14</t>
  </si>
  <si>
    <t>83.03.25~83.04.27</t>
  </si>
  <si>
    <t>82.06.16~82.07.16</t>
  </si>
  <si>
    <t>80.07.18~80.08.17</t>
  </si>
  <si>
    <t>83.09.25~83.10.25</t>
  </si>
  <si>
    <t>84.02.11~84.03.13</t>
  </si>
  <si>
    <t>84.05.09~84.06.08</t>
  </si>
  <si>
    <t>83.12.20~84.01.19</t>
  </si>
  <si>
    <t>87.1.21~87.2.22</t>
  </si>
  <si>
    <t>87.12.7~88.1.6</t>
  </si>
  <si>
    <t>88.7.1~88.7.31</t>
  </si>
  <si>
    <t>90.3.20~90.4.21</t>
  </si>
  <si>
    <t>90.01.02</t>
  </si>
  <si>
    <t>91.2.27</t>
  </si>
  <si>
    <t>78.03.22</t>
  </si>
  <si>
    <t>87.06.06-87.07.06</t>
  </si>
  <si>
    <r>
      <t xml:space="preserve">重　　劃　　區　　別
</t>
    </r>
    <r>
      <rPr>
        <sz val="8.5"/>
        <rFont val="Arial Narrow"/>
        <family val="2"/>
      </rPr>
      <t>Re-Planned Districts</t>
    </r>
  </si>
  <si>
    <r>
      <t>所有權人重劃負擔情形　</t>
    </r>
    <r>
      <rPr>
        <sz val="8.5"/>
        <rFont val="Arial Narrow"/>
        <family val="2"/>
      </rPr>
      <t>(%)
Percentage of Re-Planning Shared by Owner (%)</t>
    </r>
  </si>
  <si>
    <r>
      <t xml:space="preserve">抵費地
</t>
    </r>
    <r>
      <rPr>
        <sz val="8.5"/>
        <rFont val="Arial Narrow"/>
        <family val="2"/>
      </rPr>
      <t>Land Used to Reimburse Expenses</t>
    </r>
  </si>
  <si>
    <r>
      <t xml:space="preserve">平均地價
</t>
    </r>
    <r>
      <rPr>
        <sz val="8.5"/>
        <rFont val="Arial Narrow"/>
        <family val="2"/>
      </rPr>
      <t>Average Price</t>
    </r>
  </si>
  <si>
    <r>
      <t>(</t>
    </r>
    <r>
      <rPr>
        <sz val="8.5"/>
        <rFont val="華康粗圓體"/>
        <family val="3"/>
      </rPr>
      <t>元</t>
    </r>
    <r>
      <rPr>
        <sz val="8.5"/>
        <rFont val="Arial Narrow"/>
        <family val="2"/>
      </rPr>
      <t>/m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
(Dollar/m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</si>
  <si>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t>合　計</t>
  </si>
  <si>
    <t>用地負擔比率</t>
  </si>
  <si>
    <t>費用負擔比率</t>
  </si>
  <si>
    <r>
      <t>面積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公頃</t>
    </r>
    <r>
      <rPr>
        <sz val="8.5"/>
        <rFont val="Arial Narrow"/>
        <family val="2"/>
      </rPr>
      <t>)</t>
    </r>
  </si>
  <si>
    <r>
      <t>地價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元</t>
    </r>
    <r>
      <rPr>
        <sz val="8.5"/>
        <rFont val="Arial Narrow"/>
        <family val="2"/>
      </rPr>
      <t>)</t>
    </r>
  </si>
  <si>
    <t>重劃前</t>
  </si>
  <si>
    <t>重劃後</t>
  </si>
  <si>
    <t>Share</t>
  </si>
  <si>
    <t>Area</t>
  </si>
  <si>
    <t>Price</t>
  </si>
  <si>
    <t>Urban Planning</t>
  </si>
  <si>
    <t>Announcement of Results</t>
  </si>
  <si>
    <t>Percentage</t>
  </si>
  <si>
    <t>(Hectare)</t>
  </si>
  <si>
    <t>(Dollar)</t>
  </si>
  <si>
    <t>Announcement Dates</t>
  </si>
  <si>
    <t>Authorization Numbers</t>
  </si>
  <si>
    <t>Dates</t>
  </si>
  <si>
    <r>
      <t>86.01.17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00950</t>
    </r>
    <r>
      <rPr>
        <sz val="8.5"/>
        <rFont val="華康粗圓體"/>
        <family val="3"/>
      </rPr>
      <t>號函</t>
    </r>
  </si>
  <si>
    <r>
      <t>93.05.28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0930123796</t>
    </r>
    <r>
      <rPr>
        <sz val="8.5"/>
        <rFont val="華康粗圓體"/>
        <family val="3"/>
      </rPr>
      <t>號函</t>
    </r>
  </si>
  <si>
    <r>
      <t>92.06.13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0920121810</t>
    </r>
    <r>
      <rPr>
        <sz val="8.5"/>
        <rFont val="華康粗圓體"/>
        <family val="3"/>
      </rPr>
      <t>號函</t>
    </r>
  </si>
  <si>
    <r>
      <t>88.05.21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105215</t>
    </r>
    <r>
      <rPr>
        <sz val="8.5"/>
        <rFont val="華康粗圓體"/>
        <family val="3"/>
      </rPr>
      <t>號函</t>
    </r>
  </si>
  <si>
    <r>
      <t>82.11.04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223385</t>
    </r>
    <r>
      <rPr>
        <sz val="8.5"/>
        <rFont val="華康粗圓體"/>
        <family val="3"/>
      </rPr>
      <t>號函</t>
    </r>
  </si>
  <si>
    <r>
      <t>85.06.06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113038</t>
    </r>
    <r>
      <rPr>
        <sz val="8.5"/>
        <rFont val="華康粗圓體"/>
        <family val="3"/>
      </rPr>
      <t>號函</t>
    </r>
  </si>
  <si>
    <r>
      <t>81.11.09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210259</t>
    </r>
    <r>
      <rPr>
        <sz val="8.5"/>
        <rFont val="華康粗圓體"/>
        <family val="3"/>
      </rPr>
      <t>號函</t>
    </r>
  </si>
  <si>
    <r>
      <t>93.08.05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0930202060</t>
    </r>
    <r>
      <rPr>
        <sz val="8.5"/>
        <rFont val="華康粗圓體"/>
        <family val="3"/>
      </rPr>
      <t>號函</t>
    </r>
  </si>
  <si>
    <r>
      <t>94.08.01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0940210694</t>
    </r>
    <r>
      <rPr>
        <sz val="8.5"/>
        <rFont val="華康粗圓體"/>
        <family val="3"/>
      </rPr>
      <t>號</t>
    </r>
  </si>
  <si>
    <r>
      <t>93.09.13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0930235299</t>
    </r>
    <r>
      <rPr>
        <sz val="8.5"/>
        <rFont val="華康粗圓體"/>
        <family val="3"/>
      </rPr>
      <t>號</t>
    </r>
  </si>
  <si>
    <r>
      <t>94.11.10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0940316669</t>
    </r>
    <r>
      <rPr>
        <sz val="8.5"/>
        <rFont val="華康粗圓體"/>
        <family val="3"/>
      </rPr>
      <t>號</t>
    </r>
  </si>
  <si>
    <r>
      <t>97.06.09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0970183447</t>
    </r>
    <r>
      <rPr>
        <sz val="8.5"/>
        <rFont val="華康粗圓體"/>
        <family val="3"/>
      </rPr>
      <t>號</t>
    </r>
  </si>
  <si>
    <r>
      <t>93.10.07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0930260190</t>
    </r>
    <r>
      <rPr>
        <sz val="8.5"/>
        <rFont val="華康粗圓體"/>
        <family val="3"/>
      </rPr>
      <t>號</t>
    </r>
  </si>
  <si>
    <r>
      <t>95.11.01</t>
    </r>
    <r>
      <rPr>
        <sz val="8.5"/>
        <rFont val="華康粗圓體"/>
        <family val="3"/>
      </rPr>
      <t>府地重字第</t>
    </r>
    <r>
      <rPr>
        <sz val="8.5"/>
        <rFont val="Arial Narrow"/>
        <family val="2"/>
      </rPr>
      <t>0950325579</t>
    </r>
    <r>
      <rPr>
        <sz val="8.5"/>
        <rFont val="華康粗圓體"/>
        <family val="3"/>
      </rPr>
      <t>號函</t>
    </r>
  </si>
  <si>
    <r>
      <t>1-9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Disputes Mediated and Arbitrated by Tenancy Committees</t>
    </r>
  </si>
  <si>
    <r>
      <t>表</t>
    </r>
    <r>
      <rPr>
        <sz val="12"/>
        <rFont val="Arial"/>
        <family val="2"/>
      </rPr>
      <t>1-10</t>
    </r>
    <r>
      <rPr>
        <sz val="12"/>
        <rFont val="華康粗圓體"/>
        <family val="3"/>
      </rPr>
      <t>、主要海岸、港灣</t>
    </r>
  </si>
  <si>
    <r>
      <t>1-10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Main Coast And Harbors</t>
    </r>
  </si>
  <si>
    <t>年別及鄉鎮市別</t>
  </si>
  <si>
    <t>合　計</t>
  </si>
  <si>
    <t>合計</t>
  </si>
  <si>
    <t>地價補償</t>
  </si>
  <si>
    <t>改良物補償
遷移費</t>
  </si>
  <si>
    <r>
      <t>1-5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For Land Expropriation</t>
    </r>
  </si>
  <si>
    <t>合　計</t>
  </si>
  <si>
    <t>用地負擔比率</t>
  </si>
  <si>
    <t>費用負擔比率</t>
  </si>
  <si>
    <r>
      <t>面積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公頃</t>
    </r>
    <r>
      <rPr>
        <sz val="8"/>
        <rFont val="Arial Narrow"/>
        <family val="2"/>
      </rPr>
      <t>)</t>
    </r>
  </si>
  <si>
    <r>
      <t>地價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元</t>
    </r>
    <r>
      <rPr>
        <sz val="8"/>
        <rFont val="Arial Narrow"/>
        <family val="2"/>
      </rPr>
      <t>)</t>
    </r>
  </si>
  <si>
    <t>重劃前</t>
  </si>
  <si>
    <t>重劃後</t>
  </si>
  <si>
    <t>Share</t>
  </si>
  <si>
    <t>Area</t>
  </si>
  <si>
    <t>Price</t>
  </si>
  <si>
    <t>Urban Planning</t>
  </si>
  <si>
    <t>Announcement of Results</t>
  </si>
  <si>
    <t>Percentage</t>
  </si>
  <si>
    <t>(Hectare)</t>
  </si>
  <si>
    <t>(Dollar)</t>
  </si>
  <si>
    <t>Announcement Dates</t>
  </si>
  <si>
    <t>Authorization Numbers</t>
  </si>
  <si>
    <t>Dates</t>
  </si>
  <si>
    <r>
      <t xml:space="preserve">正光自辦市地重劃區
</t>
    </r>
    <r>
      <rPr>
        <sz val="8"/>
        <rFont val="Arial Narrow"/>
        <family val="2"/>
      </rPr>
      <t>Zhengguang Self-Sponsored Re-Planned District</t>
    </r>
  </si>
  <si>
    <t>－</t>
  </si>
  <si>
    <r>
      <t>79.04.23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55067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90/04/23 Di 2 #55067</t>
    </r>
  </si>
  <si>
    <r>
      <t xml:space="preserve">後寮自辦市地重劃區
</t>
    </r>
    <r>
      <rPr>
        <sz val="8"/>
        <rFont val="Arial Narrow"/>
        <family val="2"/>
      </rPr>
      <t>Houliao Self-Sponsored Re-Planned District</t>
    </r>
  </si>
  <si>
    <r>
      <t>79.11.07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83747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90/11/07 Di 2 #83747</t>
    </r>
  </si>
  <si>
    <r>
      <t xml:space="preserve">中路自辦市地重劃區
</t>
    </r>
    <r>
      <rPr>
        <sz val="8"/>
        <rFont val="Arial Narrow"/>
        <family val="2"/>
      </rPr>
      <t>Zhonglu Self-Sponsored Re-Planned District</t>
    </r>
  </si>
  <si>
    <r>
      <t>80.06.27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64733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91/06/27 Di 2 #64733</t>
    </r>
  </si>
  <si>
    <r>
      <t xml:space="preserve">中南自辦市地重劃區
</t>
    </r>
    <r>
      <rPr>
        <sz val="8"/>
        <rFont val="Arial Narrow"/>
        <family val="2"/>
      </rPr>
      <t>Zhongnan Self-Sponsored Re-Planned District</t>
    </r>
  </si>
  <si>
    <r>
      <t>80.12.31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 xml:space="preserve">  7642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91/12/31 Di 2 #  7642</t>
    </r>
  </si>
  <si>
    <r>
      <t xml:space="preserve">六福自辦市地重劃區
</t>
    </r>
    <r>
      <rPr>
        <sz val="8"/>
        <rFont val="Arial Narrow"/>
        <family val="2"/>
      </rPr>
      <t>Liufu Self-Sponsored Re-Planned District</t>
    </r>
  </si>
  <si>
    <r>
      <t>81.05.21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60102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92/05/21 Di 2 #60102</t>
    </r>
  </si>
  <si>
    <r>
      <t xml:space="preserve">新光自辦市地重劃區
</t>
    </r>
    <r>
      <rPr>
        <sz val="8"/>
        <rFont val="Arial Narrow"/>
        <family val="2"/>
      </rPr>
      <t>Xinguang Self-Sponsored Re-Planned District</t>
    </r>
  </si>
  <si>
    <r>
      <t>81.04.14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53950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92/04/14 Di 2 #53950</t>
    </r>
  </si>
  <si>
    <r>
      <t xml:space="preserve">平鎮自辦市地重劃區
</t>
    </r>
    <r>
      <rPr>
        <sz val="8"/>
        <rFont val="Arial Narrow"/>
        <family val="2"/>
      </rPr>
      <t>Pingzhen Self-Sponsored Re-Planned District</t>
    </r>
  </si>
  <si>
    <r>
      <t>87.09.08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81367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98/09/08 Di 2 #81367</t>
    </r>
  </si>
  <si>
    <r>
      <t xml:space="preserve">東安自辦市地重劃區
</t>
    </r>
    <r>
      <rPr>
        <sz val="8"/>
        <rFont val="Arial Narrow"/>
        <family val="2"/>
      </rPr>
      <t>Dong'an Self-Sponsored Re-Planned District</t>
    </r>
  </si>
  <si>
    <r>
      <t>82.01.29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 xml:space="preserve">  5603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93/01/29 Di 2 #  5603</t>
    </r>
  </si>
  <si>
    <r>
      <t>大竹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一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 xml:space="preserve">自辦市地重劃區
</t>
    </r>
    <r>
      <rPr>
        <sz val="8"/>
        <rFont val="Arial Narrow"/>
        <family val="2"/>
      </rPr>
      <t>Dazhu (1) Self-Sponsored Re-Planned District</t>
    </r>
  </si>
  <si>
    <r>
      <t>77.12.13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163393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88/12/13 Di 2 #163393</t>
    </r>
  </si>
  <si>
    <r>
      <t>大竹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二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 xml:space="preserve">自辦市地重劃區
</t>
    </r>
    <r>
      <rPr>
        <sz val="8"/>
        <rFont val="Arial Narrow"/>
        <family val="2"/>
      </rPr>
      <t>Dazhu (2) Self-Sponsored Re-Planned District</t>
    </r>
  </si>
  <si>
    <r>
      <t>80.01.03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151849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91/01/03 Di 2 #151849</t>
    </r>
  </si>
  <si>
    <r>
      <t xml:space="preserve">力霸自辦市地重劃區
</t>
    </r>
    <r>
      <rPr>
        <sz val="8"/>
        <rFont val="Arial Narrow"/>
        <family val="2"/>
      </rPr>
      <t>Liba Self-Sponsored Re-Planned District</t>
    </r>
  </si>
  <si>
    <r>
      <t>81.10.23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88682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92/10/23 Di 2 #88682</t>
    </r>
  </si>
  <si>
    <r>
      <t xml:space="preserve">興南自辦市地重劃區
</t>
    </r>
    <r>
      <rPr>
        <sz val="8"/>
        <rFont val="Arial Narrow"/>
        <family val="2"/>
      </rPr>
      <t>Xingnan Self-Sponsored Re-Planned District</t>
    </r>
  </si>
  <si>
    <r>
      <t>78.02.21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36201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89/02/21 Di 2 #36201</t>
    </r>
  </si>
  <si>
    <r>
      <t xml:space="preserve">日成自辦市地重劃區
</t>
    </r>
    <r>
      <rPr>
        <sz val="8"/>
        <rFont val="Arial Narrow"/>
        <family val="2"/>
      </rPr>
      <t>Richeng Self-Sponsored Re-Planned District</t>
    </r>
  </si>
  <si>
    <r>
      <t>82.09.23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56174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93/09/23 Di 2 #56174</t>
    </r>
  </si>
  <si>
    <r>
      <t xml:space="preserve">新生自辦市地重劃區
</t>
    </r>
    <r>
      <rPr>
        <sz val="8"/>
        <rFont val="Arial Narrow"/>
        <family val="2"/>
      </rPr>
      <t>Xinsheng Self-Sponsored Re-Planned District</t>
    </r>
  </si>
  <si>
    <r>
      <t>82.03.08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12421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93/03/08 Di 2 #12421</t>
    </r>
  </si>
  <si>
    <r>
      <t xml:space="preserve">中庸自辦市地重劃區
</t>
    </r>
    <r>
      <rPr>
        <sz val="8"/>
        <rFont val="Arial Narrow"/>
        <family val="2"/>
      </rPr>
      <t>Zhongyong Self-Sponsored Re-Planned District</t>
    </r>
  </si>
  <si>
    <r>
      <t>83.09.30</t>
    </r>
    <r>
      <rPr>
        <sz val="7.5"/>
        <rFont val="華康粗圓體"/>
        <family val="3"/>
      </rPr>
      <t>地六字第</t>
    </r>
    <r>
      <rPr>
        <sz val="7.5"/>
        <rFont val="Arial Narrow"/>
        <family val="2"/>
      </rPr>
      <t>57971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94/09/30 Di 6 #57971</t>
    </r>
  </si>
  <si>
    <r>
      <t xml:space="preserve">新街自辦市地重劃區
</t>
    </r>
    <r>
      <rPr>
        <sz val="8"/>
        <rFont val="Arial Narrow"/>
        <family val="2"/>
      </rPr>
      <t>Xinjie Self-Sponsored Re-Planned District</t>
    </r>
  </si>
  <si>
    <r>
      <t>82.05.07</t>
    </r>
    <r>
      <rPr>
        <sz val="7.5"/>
        <rFont val="華康粗圓體"/>
        <family val="3"/>
      </rPr>
      <t>地重字第</t>
    </r>
    <r>
      <rPr>
        <sz val="7.5"/>
        <rFont val="Arial Narrow"/>
        <family val="2"/>
      </rPr>
      <t>84504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93/05/07 Di Chong #84504</t>
    </r>
  </si>
  <si>
    <r>
      <t>81.5.12</t>
    </r>
    <r>
      <rPr>
        <sz val="7.5"/>
        <rFont val="華康粗圓體"/>
        <family val="3"/>
      </rPr>
      <t>府地重</t>
    </r>
    <r>
      <rPr>
        <sz val="7.5"/>
        <rFont val="Arial Narrow"/>
        <family val="2"/>
      </rPr>
      <t>77660</t>
    </r>
    <r>
      <rPr>
        <sz val="7.5"/>
        <rFont val="華康粗圓體"/>
        <family val="3"/>
      </rPr>
      <t>號</t>
    </r>
  </si>
  <si>
    <r>
      <t xml:space="preserve">楊梅鎮高榮
</t>
    </r>
    <r>
      <rPr>
        <sz val="8"/>
        <rFont val="Arial Narrow"/>
        <family val="2"/>
      </rPr>
      <t>Yangmei Gaorong Area</t>
    </r>
  </si>
  <si>
    <r>
      <t>86.12.11</t>
    </r>
    <r>
      <rPr>
        <sz val="7.5"/>
        <rFont val="華康粗圓體"/>
        <family val="3"/>
      </rPr>
      <t>府地重字</t>
    </r>
    <r>
      <rPr>
        <sz val="7.5"/>
        <rFont val="Arial Narrow"/>
        <family val="2"/>
      </rPr>
      <t>243674</t>
    </r>
    <r>
      <rPr>
        <sz val="7.5"/>
        <rFont val="華康粗圓體"/>
        <family val="3"/>
      </rPr>
      <t>號</t>
    </r>
  </si>
  <si>
    <r>
      <t xml:space="preserve">楊梅鎮高山頂
</t>
    </r>
    <r>
      <rPr>
        <sz val="8"/>
        <rFont val="Arial Narrow"/>
        <family val="2"/>
      </rPr>
      <t>Yangmei Gaoshanding Area</t>
    </r>
  </si>
  <si>
    <r>
      <t>87.1.17</t>
    </r>
    <r>
      <rPr>
        <sz val="7.5"/>
        <rFont val="華康粗圓體"/>
        <family val="3"/>
      </rPr>
      <t>府地重字</t>
    </r>
    <r>
      <rPr>
        <sz val="7.5"/>
        <rFont val="Arial Narrow"/>
        <family val="2"/>
      </rPr>
      <t>12339</t>
    </r>
    <r>
      <rPr>
        <sz val="7.5"/>
        <rFont val="華康粗圓體"/>
        <family val="3"/>
      </rPr>
      <t>號</t>
    </r>
  </si>
  <si>
    <r>
      <t xml:space="preserve">立松自辦市地重劃
</t>
    </r>
    <r>
      <rPr>
        <sz val="8"/>
        <rFont val="Arial Narrow"/>
        <family val="2"/>
      </rPr>
      <t>Lisong Self-Sponsored Re-Planned District</t>
    </r>
  </si>
  <si>
    <r>
      <t>89.5.12</t>
    </r>
    <r>
      <rPr>
        <sz val="7.5"/>
        <rFont val="華康粗圓體"/>
        <family val="3"/>
      </rPr>
      <t>府地重字</t>
    </r>
    <r>
      <rPr>
        <sz val="7.5"/>
        <rFont val="Arial Narrow"/>
        <family val="2"/>
      </rPr>
      <t>91156</t>
    </r>
    <r>
      <rPr>
        <sz val="7.5"/>
        <rFont val="華康粗圓體"/>
        <family val="3"/>
      </rPr>
      <t>號</t>
    </r>
  </si>
  <si>
    <r>
      <t xml:space="preserve">坤慶自辦市地重劃
</t>
    </r>
    <r>
      <rPr>
        <sz val="8"/>
        <rFont val="Arial Narrow"/>
        <family val="2"/>
      </rPr>
      <t>Kuncing Self-Sponsored Re-Planned District</t>
    </r>
  </si>
  <si>
    <r>
      <t>88.11.11</t>
    </r>
    <r>
      <rPr>
        <sz val="7.5"/>
        <rFont val="華康粗圓體"/>
        <family val="3"/>
      </rPr>
      <t>八八府地重字</t>
    </r>
    <r>
      <rPr>
        <sz val="7.5"/>
        <rFont val="Arial Narrow"/>
        <family val="2"/>
      </rPr>
      <t>245594</t>
    </r>
    <r>
      <rPr>
        <sz val="7.5"/>
        <rFont val="華康粗圓體"/>
        <family val="3"/>
      </rPr>
      <t>號</t>
    </r>
  </si>
  <si>
    <r>
      <t xml:space="preserve">宏昌自辦市地重劃
</t>
    </r>
    <r>
      <rPr>
        <sz val="8"/>
        <rFont val="Arial Narrow"/>
        <family val="2"/>
      </rPr>
      <t>Hongchang Self-Sponsored Re-Planned District</t>
    </r>
  </si>
  <si>
    <r>
      <t>90.5.7</t>
    </r>
    <r>
      <rPr>
        <sz val="7.5"/>
        <rFont val="華康粗圓體"/>
        <family val="3"/>
      </rPr>
      <t>府地重字</t>
    </r>
    <r>
      <rPr>
        <sz val="7.5"/>
        <rFont val="Arial Narrow"/>
        <family val="2"/>
      </rPr>
      <t>95540</t>
    </r>
    <r>
      <rPr>
        <sz val="7.5"/>
        <rFont val="華康粗圓體"/>
        <family val="3"/>
      </rPr>
      <t>號</t>
    </r>
  </si>
  <si>
    <r>
      <t>資料來源：根據本府地政處</t>
    </r>
    <r>
      <rPr>
        <sz val="8"/>
        <rFont val="Arial Narrow"/>
        <family val="2"/>
      </rPr>
      <t>1112-02-11-2</t>
    </r>
    <r>
      <rPr>
        <sz val="8"/>
        <rFont val="華康中黑體"/>
        <family val="3"/>
      </rPr>
      <t>。</t>
    </r>
  </si>
  <si>
    <r>
      <t xml:space="preserve">龜山工五自辦市地重劃區
</t>
    </r>
    <r>
      <rPr>
        <sz val="8"/>
        <rFont val="Arial Narrow"/>
        <family val="2"/>
      </rPr>
      <t>Guishan GongWu Self-Sponspored Re-Planned District</t>
    </r>
  </si>
  <si>
    <r>
      <t xml:space="preserve">龜山鄉大湖自辦市地重劃區
</t>
    </r>
    <r>
      <rPr>
        <sz val="8"/>
        <rFont val="Arial Narrow"/>
        <family val="2"/>
      </rPr>
      <t>Guishan DaHu Self-Sponspored Re-Planned District</t>
    </r>
  </si>
  <si>
    <r>
      <t xml:space="preserve">八德市介壽自辦市地重劃區
</t>
    </r>
    <r>
      <rPr>
        <sz val="8"/>
        <rFont val="Arial Narrow"/>
        <family val="2"/>
      </rPr>
      <t>Bade City JieShou Self-Sponspored Re-Planned District</t>
    </r>
  </si>
  <si>
    <r>
      <t xml:space="preserve">中鑄自辦市地重劃區
</t>
    </r>
    <r>
      <rPr>
        <sz val="8"/>
        <rFont val="Arial Narrow"/>
        <family val="2"/>
      </rPr>
      <t>ZhongZhu Self-Sponspored Re-Planned District</t>
    </r>
  </si>
  <si>
    <r>
      <t xml:space="preserve">後興自辦市地重劃區
</t>
    </r>
    <r>
      <rPr>
        <sz val="8"/>
        <rFont val="Arial Narrow"/>
        <family val="2"/>
      </rPr>
      <t>Hou Xing Self-Sponspored Re-Planned District</t>
    </r>
  </si>
  <si>
    <r>
      <t xml:space="preserve">國聖自辦市地重劃區
</t>
    </r>
    <r>
      <rPr>
        <sz val="8"/>
        <rFont val="Arial Narrow"/>
        <family val="2"/>
      </rPr>
      <t>Guo Sheng Self-Sponspored Re-Planned District</t>
    </r>
  </si>
  <si>
    <t>71.08.03</t>
  </si>
  <si>
    <r>
      <t xml:space="preserve">中山自辦市地重劃區
</t>
    </r>
    <r>
      <rPr>
        <sz val="8"/>
        <rFont val="Arial Narrow"/>
        <family val="2"/>
      </rPr>
      <t>Zhong Shan Self-Sponspored Re-Planned District</t>
    </r>
  </si>
  <si>
    <r>
      <t xml:space="preserve">中壢富裕自辦市地重劃區
</t>
    </r>
    <r>
      <rPr>
        <sz val="8"/>
        <rFont val="Arial Narrow"/>
        <family val="2"/>
      </rPr>
      <t>Jhongli Fuyu Self-Sponspored Re-Planned District</t>
    </r>
  </si>
  <si>
    <r>
      <t xml:space="preserve">龜山精忠自辦市地重劃
</t>
    </r>
    <r>
      <rPr>
        <sz val="8"/>
        <rFont val="Arial Narrow"/>
        <family val="2"/>
      </rPr>
      <t>Guishan Jingjhong Self-Sponspored
Re-Planned District</t>
    </r>
  </si>
  <si>
    <r>
      <t xml:space="preserve">龜山華亞自辦市地重劃
</t>
    </r>
    <r>
      <rPr>
        <sz val="8"/>
        <rFont val="Arial Narrow"/>
        <family val="2"/>
      </rPr>
      <t>Guishan WAsia  Self-Sponspored
Re-Planned District</t>
    </r>
  </si>
  <si>
    <r>
      <t xml:space="preserve">平鎮振平自辦市地重劃
</t>
    </r>
    <r>
      <rPr>
        <sz val="8"/>
        <rFont val="Arial Narrow"/>
        <family val="2"/>
      </rPr>
      <t>Pingjhen Jenping Self-Sponspored Re-Planned District</t>
    </r>
  </si>
  <si>
    <r>
      <t xml:space="preserve">八德廣豐自辦市地重劃區
</t>
    </r>
    <r>
      <rPr>
        <sz val="8"/>
        <rFont val="Arial Narrow"/>
        <family val="2"/>
      </rPr>
      <t>Bade Guangfeng Self-Sponspored Re-Planned District</t>
    </r>
  </si>
  <si>
    <r>
      <t xml:space="preserve">中壢忠福自辦市地重劃區
</t>
    </r>
    <r>
      <rPr>
        <sz val="8"/>
        <rFont val="Arial Narrow"/>
        <family val="2"/>
      </rPr>
      <t>Jhongli Jungfu Self-Sponspored Re-Planned District</t>
    </r>
  </si>
  <si>
    <r>
      <t xml:space="preserve">蘆竹鄉大興自辦市地重劃區
</t>
    </r>
    <r>
      <rPr>
        <sz val="8"/>
        <rFont val="Arial Narrow"/>
        <family val="2"/>
      </rPr>
      <t>Jhongli Jungfu Self-Sponspored Re-Planned District</t>
    </r>
  </si>
  <si>
    <r>
      <t>資料來源：根據本府地政處</t>
    </r>
    <r>
      <rPr>
        <sz val="8.5"/>
        <rFont val="Arial Narrow"/>
        <family val="2"/>
      </rPr>
      <t>1112-02-11-2</t>
    </r>
    <r>
      <rPr>
        <sz val="8.5"/>
        <rFont val="華康中黑體"/>
        <family val="3"/>
      </rPr>
      <t>。</t>
    </r>
  </si>
  <si>
    <t>End of Year &amp; District</t>
  </si>
  <si>
    <r>
      <t>表</t>
    </r>
    <r>
      <rPr>
        <sz val="12"/>
        <rFont val="Arial"/>
        <family val="2"/>
      </rPr>
      <t>1-8</t>
    </r>
    <r>
      <rPr>
        <sz val="12"/>
        <rFont val="華康粗圓體"/>
        <family val="3"/>
      </rPr>
      <t xml:space="preserve">、本縣扶植自耕農購地貸款成果
</t>
    </r>
    <r>
      <rPr>
        <sz val="12"/>
        <rFont val="Arial"/>
        <family val="2"/>
      </rPr>
      <t>1-8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Loans Made to Farmers to Purchase Land with the County's Assistance</t>
    </r>
  </si>
  <si>
    <t>年份及鄉鎮市別</t>
  </si>
  <si>
    <t>總計</t>
  </si>
  <si>
    <t>短欠佃租</t>
  </si>
  <si>
    <t>災欠減免佃租</t>
  </si>
  <si>
    <t>繳租折算糾紛</t>
  </si>
  <si>
    <t>正產副產糾紛</t>
  </si>
  <si>
    <t>租期糾紛</t>
  </si>
  <si>
    <t>耕地面積糾紛</t>
  </si>
  <si>
    <t>地目等則變更糾紛</t>
  </si>
  <si>
    <t>田寮或基地租佃糾紛</t>
  </si>
  <si>
    <t>減租條例十六條糾紛</t>
  </si>
  <si>
    <t>其他</t>
  </si>
  <si>
    <t>Grand Total</t>
  </si>
  <si>
    <t>Rent not Paid in Full</t>
  </si>
  <si>
    <t>Rent Deductions &amp; Exemptions</t>
  </si>
  <si>
    <t>Rent Payment Conversion Disputes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</si>
  <si>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</si>
  <si>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</si>
  <si>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</si>
  <si>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</si>
  <si>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</si>
  <si>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</si>
  <si>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</si>
  <si>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t>桃園縣租佃委員會</t>
  </si>
  <si>
    <t>單位：件</t>
  </si>
  <si>
    <r>
      <t xml:space="preserve">    </t>
    </r>
    <r>
      <rPr>
        <sz val="7.5"/>
        <rFont val="華康粗圓體"/>
        <family val="3"/>
      </rPr>
      <t>成　立</t>
    </r>
    <r>
      <rPr>
        <sz val="7.5"/>
        <rFont val="Arial Narrow"/>
        <family val="2"/>
      </rPr>
      <t>Case Established</t>
    </r>
  </si>
  <si>
    <r>
      <t xml:space="preserve">    </t>
    </r>
    <r>
      <rPr>
        <sz val="7.5"/>
        <rFont val="華康粗圓體"/>
        <family val="3"/>
      </rPr>
      <t>不成立</t>
    </r>
    <r>
      <rPr>
        <sz val="7.5"/>
        <rFont val="Arial Narrow"/>
        <family val="2"/>
      </rPr>
      <t>Case not Established</t>
    </r>
  </si>
  <si>
    <r>
      <t>合計</t>
    </r>
    <r>
      <rPr>
        <sz val="7.5"/>
        <rFont val="Arial Narrow"/>
        <family val="2"/>
      </rPr>
      <t xml:space="preserve">                                                                     Total</t>
    </r>
  </si>
  <si>
    <r>
      <t xml:space="preserve">桃園市租佃委員會
</t>
    </r>
    <r>
      <rPr>
        <sz val="7.5"/>
        <rFont val="Arial Narrow"/>
        <family val="2"/>
      </rPr>
      <t>Taoyuan City Tenancy Committee</t>
    </r>
  </si>
  <si>
    <r>
      <t xml:space="preserve">中壢市租佃委員會
</t>
    </r>
    <r>
      <rPr>
        <sz val="7.5"/>
        <rFont val="Arial Narrow"/>
        <family val="2"/>
      </rPr>
      <t>Zhongli City Tenancy Committee</t>
    </r>
  </si>
  <si>
    <r>
      <t xml:space="preserve">平鎮市租佃委員會
</t>
    </r>
    <r>
      <rPr>
        <sz val="7.5"/>
        <rFont val="Arial Narrow"/>
        <family val="2"/>
      </rPr>
      <t>Pingzhen City Tenancy Committee</t>
    </r>
  </si>
  <si>
    <r>
      <t xml:space="preserve">八德市租佃委員會
</t>
    </r>
    <r>
      <rPr>
        <sz val="7.5"/>
        <rFont val="Arial Narrow"/>
        <family val="2"/>
      </rPr>
      <t>Bade City Tenancy Committee</t>
    </r>
  </si>
  <si>
    <r>
      <t xml:space="preserve">大溪鎮租佃委員會
</t>
    </r>
    <r>
      <rPr>
        <sz val="7.5"/>
        <rFont val="Arial Narrow"/>
        <family val="2"/>
      </rPr>
      <t>Daxi Town Tenancy Committee</t>
    </r>
  </si>
  <si>
    <r>
      <t xml:space="preserve">楊梅鎮租佃委員會
</t>
    </r>
    <r>
      <rPr>
        <sz val="7.5"/>
        <rFont val="Arial Narrow"/>
        <family val="2"/>
      </rPr>
      <t>Yangmei Town Tenancy Committee</t>
    </r>
  </si>
  <si>
    <r>
      <t xml:space="preserve">蘆竹鄉租佃委員會
</t>
    </r>
    <r>
      <rPr>
        <sz val="7.5"/>
        <rFont val="Arial Narrow"/>
        <family val="2"/>
      </rPr>
      <t>Luzhu Village Tenancy Committee</t>
    </r>
  </si>
  <si>
    <r>
      <t xml:space="preserve">大園鄉租佃委員會
</t>
    </r>
    <r>
      <rPr>
        <sz val="7.5"/>
        <rFont val="Arial Narrow"/>
        <family val="2"/>
      </rPr>
      <t>Dayuan Village Tenancy Committee</t>
    </r>
  </si>
  <si>
    <r>
      <t xml:space="preserve">龜山鄉租佃委員會
</t>
    </r>
    <r>
      <rPr>
        <sz val="7.5"/>
        <rFont val="Arial Narrow"/>
        <family val="2"/>
      </rPr>
      <t>Guishan Village Tenancy Committee</t>
    </r>
  </si>
  <si>
    <r>
      <t xml:space="preserve">龍潭鄉租佃委員會
</t>
    </r>
    <r>
      <rPr>
        <sz val="7.5"/>
        <rFont val="Arial Narrow"/>
        <family val="2"/>
      </rPr>
      <t>Longtan Village Tenancy Committee</t>
    </r>
  </si>
  <si>
    <r>
      <t xml:space="preserve">新屋鄉租佃委員會
</t>
    </r>
    <r>
      <rPr>
        <sz val="7.5"/>
        <rFont val="Arial Narrow"/>
        <family val="2"/>
      </rPr>
      <t>Xinwu Village Tenancy Committee</t>
    </r>
  </si>
  <si>
    <r>
      <t xml:space="preserve">觀音鄉租佃委員會
</t>
    </r>
    <r>
      <rPr>
        <sz val="7.5"/>
        <rFont val="Arial Narrow"/>
        <family val="2"/>
      </rPr>
      <t>Guanyin Village Tenancy Committee</t>
    </r>
  </si>
  <si>
    <r>
      <t xml:space="preserve">復興鄉租佃委員會
</t>
    </r>
    <r>
      <rPr>
        <sz val="7.5"/>
        <rFont val="Arial Narrow"/>
        <family val="2"/>
      </rPr>
      <t>Fuxing Village Tenancy Committee</t>
    </r>
  </si>
  <si>
    <r>
      <t>資料來源：根據本府地政處</t>
    </r>
    <r>
      <rPr>
        <sz val="7.5"/>
        <rFont val="Arial Narrow"/>
        <family val="2"/>
      </rPr>
      <t>1112-06-01-2</t>
    </r>
    <r>
      <rPr>
        <sz val="7.5"/>
        <rFont val="華康中黑體"/>
        <family val="3"/>
      </rPr>
      <t>。</t>
    </r>
  </si>
  <si>
    <r>
      <t>表</t>
    </r>
    <r>
      <rPr>
        <sz val="12"/>
        <rFont val="Arial"/>
        <family val="2"/>
      </rPr>
      <t>1-9</t>
    </r>
    <r>
      <rPr>
        <sz val="12"/>
        <rFont val="華康粗圓體"/>
        <family val="3"/>
      </rPr>
      <t>、租佃委員會調解調處案件</t>
    </r>
  </si>
  <si>
    <r>
      <t>竹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港
</t>
    </r>
    <r>
      <rPr>
        <sz val="9"/>
        <rFont val="Arial Narrow"/>
        <family val="2"/>
      </rPr>
      <t>Chu-wei harbor</t>
    </r>
  </si>
  <si>
    <r>
      <t xml:space="preserve">大園鄉梅口村
</t>
    </r>
    <r>
      <rPr>
        <sz val="9"/>
        <rFont val="Arial Narrow"/>
        <family val="2"/>
      </rPr>
      <t>Mei-kou Village, Dayuan Township</t>
    </r>
  </si>
  <si>
    <r>
      <t>永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港
</t>
    </r>
    <r>
      <rPr>
        <sz val="9"/>
        <rFont val="Arial Narrow"/>
        <family val="2"/>
      </rPr>
      <t>Yung-an harbor</t>
    </r>
  </si>
  <si>
    <r>
      <t xml:space="preserve">大園鄉永安村
</t>
    </r>
    <r>
      <rPr>
        <sz val="9"/>
        <rFont val="Arial Narrow"/>
        <family val="2"/>
      </rPr>
      <t>Yung-an Village, Dayuan Township</t>
    </r>
  </si>
  <si>
    <r>
      <t>蚵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間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港
</t>
    </r>
    <r>
      <rPr>
        <sz val="9"/>
        <rFont val="Arial Narrow"/>
        <family val="2"/>
      </rPr>
      <t>Ke-chien harbor</t>
    </r>
  </si>
  <si>
    <r>
      <t xml:space="preserve">新屋鄉蚵間村
</t>
    </r>
    <r>
      <rPr>
        <sz val="9"/>
        <rFont val="Arial Narrow"/>
        <family val="2"/>
      </rPr>
      <t>Ke-chien Village, Sinwu Township</t>
    </r>
  </si>
  <si>
    <r>
      <t>白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港
</t>
    </r>
    <r>
      <rPr>
        <sz val="9"/>
        <rFont val="Arial Narrow"/>
        <family val="2"/>
      </rPr>
      <t>Pai-yu harbor</t>
    </r>
  </si>
  <si>
    <r>
      <t xml:space="preserve">觀音鄉白玉村
</t>
    </r>
    <r>
      <rPr>
        <sz val="9"/>
        <rFont val="Arial Narrow"/>
        <family val="2"/>
      </rPr>
      <t>Pai-yu Village Guanyin Township</t>
    </r>
  </si>
  <si>
    <t>資料來源：本府城鄉發展處、農業處。</t>
  </si>
  <si>
    <r>
      <t xml:space="preserve">方　　位　　別
</t>
    </r>
    <r>
      <rPr>
        <sz val="9"/>
        <rFont val="Arial Narrow"/>
        <family val="2"/>
      </rPr>
      <t>Aspect</t>
    </r>
  </si>
  <si>
    <r>
      <t xml:space="preserve">地　　　　　點
</t>
    </r>
    <r>
      <rPr>
        <sz val="9"/>
        <rFont val="Arial Narrow"/>
        <family val="2"/>
      </rPr>
      <t>Location</t>
    </r>
  </si>
  <si>
    <r>
      <t xml:space="preserve">經　　緯　　度
</t>
    </r>
    <r>
      <rPr>
        <sz val="9"/>
        <rFont val="Arial Narrow"/>
        <family val="2"/>
      </rPr>
      <t>Longtitude and Latitude</t>
    </r>
  </si>
  <si>
    <r>
      <t xml:space="preserve">度
</t>
    </r>
    <r>
      <rPr>
        <sz val="9"/>
        <rFont val="Arial Narrow"/>
        <family val="2"/>
      </rPr>
      <t>Degree</t>
    </r>
  </si>
  <si>
    <r>
      <t xml:space="preserve">分
</t>
    </r>
    <r>
      <rPr>
        <sz val="9"/>
        <rFont val="Arial Narrow"/>
        <family val="2"/>
      </rPr>
      <t>Minute</t>
    </r>
  </si>
  <si>
    <r>
      <t xml:space="preserve">秒
</t>
    </r>
    <r>
      <rPr>
        <sz val="9"/>
        <rFont val="Arial Narrow"/>
        <family val="2"/>
      </rPr>
      <t>Second</t>
    </r>
  </si>
  <si>
    <r>
      <t xml:space="preserve">中　心　地　點
</t>
    </r>
    <r>
      <rPr>
        <sz val="9"/>
        <rFont val="Arial Narrow"/>
        <family val="2"/>
      </rPr>
      <t>Central Location</t>
    </r>
  </si>
  <si>
    <r>
      <t xml:space="preserve">龍潭鄉三林村
</t>
    </r>
    <r>
      <rPr>
        <sz val="9"/>
        <rFont val="Arial Narrow"/>
        <family val="2"/>
      </rPr>
      <t>Forests Village, Longtan Township</t>
    </r>
  </si>
  <si>
    <r>
      <t xml:space="preserve">東　　經
</t>
    </r>
    <r>
      <rPr>
        <sz val="9"/>
        <rFont val="Arial Narrow"/>
        <family val="2"/>
      </rPr>
      <t>East Longtitude</t>
    </r>
  </si>
  <si>
    <r>
      <t xml:space="preserve">北　　緯
</t>
    </r>
    <r>
      <rPr>
        <sz val="9"/>
        <rFont val="Arial Narrow"/>
        <family val="2"/>
      </rPr>
      <t>North Latitude</t>
    </r>
  </si>
  <si>
    <r>
      <t xml:space="preserve">四
至
極
位
置
</t>
    </r>
    <r>
      <rPr>
        <sz val="9"/>
        <rFont val="Arial Narrow"/>
        <family val="2"/>
      </rPr>
      <t>Four 
Extreme 
Positions</t>
    </r>
  </si>
  <si>
    <r>
      <t xml:space="preserve">極　　東
</t>
    </r>
    <r>
      <rPr>
        <sz val="9"/>
        <rFont val="Arial Narrow"/>
        <family val="2"/>
      </rPr>
      <t>Eastern Point</t>
    </r>
  </si>
  <si>
    <r>
      <t xml:space="preserve">復興鄉蒙蒙山
</t>
    </r>
    <r>
      <rPr>
        <sz val="9"/>
        <rFont val="Arial Narrow"/>
        <family val="2"/>
      </rPr>
      <t>Mount. Meng-meng, Fusing Township</t>
    </r>
  </si>
  <si>
    <r>
      <t xml:space="preserve">極　　西
</t>
    </r>
    <r>
      <rPr>
        <sz val="9"/>
        <rFont val="Arial Narrow"/>
        <family val="2"/>
      </rPr>
      <t>Western Point</t>
    </r>
  </si>
  <si>
    <r>
      <t xml:space="preserve">新屋鄉蚵殼港
</t>
    </r>
    <r>
      <rPr>
        <sz val="9"/>
        <rFont val="Arial Narrow"/>
        <family val="2"/>
      </rPr>
      <t>Sinwu Township Oyster Shell Harbor, Sinwu Township</t>
    </r>
  </si>
  <si>
    <r>
      <t xml:space="preserve">極　　南
</t>
    </r>
    <r>
      <rPr>
        <sz val="9"/>
        <rFont val="Arial Narrow"/>
        <family val="2"/>
      </rPr>
      <t>Southern Point</t>
    </r>
  </si>
  <si>
    <r>
      <t xml:space="preserve">復興鄉雪臼山
</t>
    </r>
    <r>
      <rPr>
        <sz val="9"/>
        <rFont val="Arial Narrow"/>
        <family val="2"/>
      </rPr>
      <t>Mount. Syue-jiou, Fusing Township</t>
    </r>
  </si>
  <si>
    <r>
      <t xml:space="preserve">極　　北
</t>
    </r>
    <r>
      <rPr>
        <sz val="9"/>
        <rFont val="Arial Narrow"/>
        <family val="2"/>
      </rPr>
      <t>Northern Point</t>
    </r>
  </si>
  <si>
    <r>
      <t xml:space="preserve">蘆竹鄉坑子口
</t>
    </r>
    <r>
      <rPr>
        <sz val="9"/>
        <rFont val="Arial Narrow"/>
        <family val="2"/>
      </rPr>
      <t>Keng-zihkou, Lujhu Township</t>
    </r>
  </si>
  <si>
    <t>Land</t>
  </si>
  <si>
    <t>合計</t>
  </si>
  <si>
    <t>生態保護用地</t>
  </si>
  <si>
    <t>國土保安用地</t>
  </si>
  <si>
    <t>墳墓用地</t>
  </si>
  <si>
    <r>
      <t>特定目的事業用地</t>
    </r>
    <r>
      <rPr>
        <sz val="9"/>
        <rFont val="Arial Narrow"/>
        <family val="2"/>
      </rPr>
      <t xml:space="preserve"> </t>
    </r>
  </si>
  <si>
    <t>暫未編定用地</t>
  </si>
  <si>
    <t>其他用地</t>
  </si>
  <si>
    <t>End of Year</t>
  </si>
  <si>
    <t>Total</t>
  </si>
  <si>
    <t>Type A
Construction Site</t>
  </si>
  <si>
    <t>Type B
Construction Land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</si>
</sst>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#,##0.000;[Red]#,##0.000"/>
    <numFmt numFmtId="207" formatCode="m&quot;月&quot;d&quot;日&quot;"/>
    <numFmt numFmtId="208" formatCode="_-* #,##0.000_-;\-* #,##0.000_-;_-* &quot;-&quot;_-;_-@_-"/>
    <numFmt numFmtId="209" formatCode="#,##0.0;[Red]#,##0.0"/>
    <numFmt numFmtId="210" formatCode="#,##0.000_ "/>
    <numFmt numFmtId="211" formatCode="#,##0.00000;[Red]#,##0.00000"/>
    <numFmt numFmtId="212" formatCode="##,###,###,##0.000000"/>
    <numFmt numFmtId="213" formatCode="_-* #,##0.0000_-;\-* #,##0.0000_-;_-* &quot;-&quot;????_-;_-@_-"/>
    <numFmt numFmtId="214" formatCode="##,##0.000000;\-##,##0.000000;&quot;           －&quot;"/>
    <numFmt numFmtId="215" formatCode="###,##0;\-###,##0;&quot;     －&quot;"/>
    <numFmt numFmtId="216" formatCode="##0.000000"/>
  </numFmts>
  <fonts count="37">
    <font>
      <sz val="12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10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 Narrow"/>
      <family val="2"/>
    </font>
    <font>
      <sz val="11"/>
      <name val="Arial Narrow"/>
      <family val="2"/>
    </font>
    <font>
      <sz val="9"/>
      <name val="華康粗圓體"/>
      <family val="3"/>
    </font>
    <font>
      <sz val="8"/>
      <name val="華康粗圓體"/>
      <family val="3"/>
    </font>
    <font>
      <sz val="8.5"/>
      <name val="華康粗圓體"/>
      <family val="3"/>
    </font>
    <font>
      <sz val="9"/>
      <color indexed="8"/>
      <name val="華康粗圓體"/>
      <family val="3"/>
    </font>
    <font>
      <sz val="8"/>
      <color indexed="8"/>
      <name val="華康粗圓體"/>
      <family val="3"/>
    </font>
    <font>
      <sz val="7.5"/>
      <name val="華康粗圓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.5"/>
      <color indexed="8"/>
      <name val="Arial Narrow"/>
      <family val="2"/>
    </font>
    <font>
      <sz val="7.5"/>
      <color indexed="8"/>
      <name val="華康粗圓體"/>
      <family val="3"/>
    </font>
    <font>
      <sz val="9"/>
      <name val="華康中黑體"/>
      <family val="3"/>
    </font>
    <font>
      <sz val="8"/>
      <name val="華康中黑體"/>
      <family val="3"/>
    </font>
    <font>
      <sz val="7.5"/>
      <name val="華康中黑體"/>
      <family val="3"/>
    </font>
    <font>
      <sz val="8.5"/>
      <name val="華康中黑體"/>
      <family val="3"/>
    </font>
    <font>
      <sz val="11"/>
      <name val="Arial"/>
      <family val="2"/>
    </font>
    <font>
      <sz val="11"/>
      <name val="華康粗圓體"/>
      <family val="3"/>
    </font>
    <font>
      <vertAlign val="superscript"/>
      <sz val="8.5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851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188" fontId="8" fillId="0" borderId="3" xfId="0" applyNumberFormat="1" applyFont="1" applyBorder="1" applyAlignment="1">
      <alignment horizontal="right" vertical="center"/>
    </xf>
    <xf numFmtId="188" fontId="8" fillId="0" borderId="1" xfId="0" applyNumberFormat="1" applyFont="1" applyBorder="1" applyAlignment="1">
      <alignment horizontal="right" vertical="center"/>
    </xf>
    <xf numFmtId="188" fontId="8" fillId="0" borderId="4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188" fontId="8" fillId="0" borderId="5" xfId="0" applyNumberFormat="1" applyFont="1" applyBorder="1" applyAlignment="1">
      <alignment horizontal="right" vertical="center"/>
    </xf>
    <xf numFmtId="188" fontId="8" fillId="0" borderId="6" xfId="0" applyNumberFormat="1" applyFont="1" applyBorder="1" applyAlignment="1">
      <alignment horizontal="right" vertical="center"/>
    </xf>
    <xf numFmtId="188" fontId="8" fillId="0" borderId="7" xfId="0" applyNumberFormat="1" applyFont="1" applyBorder="1" applyAlignment="1">
      <alignment horizontal="right" vertical="center"/>
    </xf>
    <xf numFmtId="188" fontId="8" fillId="0" borderId="8" xfId="0" applyNumberFormat="1" applyFont="1" applyBorder="1" applyAlignment="1">
      <alignment horizontal="right" vertical="center"/>
    </xf>
    <xf numFmtId="188" fontId="8" fillId="0" borderId="9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8" fontId="8" fillId="0" borderId="10" xfId="0" applyNumberFormat="1" applyFont="1" applyBorder="1" applyAlignment="1">
      <alignment horizontal="right" vertical="center"/>
    </xf>
    <xf numFmtId="188" fontId="8" fillId="0" borderId="11" xfId="0" applyNumberFormat="1" applyFont="1" applyBorder="1" applyAlignment="1">
      <alignment horizontal="right" vertical="center"/>
    </xf>
    <xf numFmtId="188" fontId="8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9" fontId="12" fillId="0" borderId="3" xfId="15" applyNumberFormat="1" applyFont="1" applyBorder="1" applyAlignment="1">
      <alignment horizontal="right" vertical="center"/>
    </xf>
    <xf numFmtId="189" fontId="12" fillId="0" borderId="1" xfId="15" applyNumberFormat="1" applyFont="1" applyBorder="1" applyAlignment="1">
      <alignment horizontal="right" vertical="center"/>
    </xf>
    <xf numFmtId="189" fontId="12" fillId="0" borderId="4" xfId="15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189" fontId="12" fillId="0" borderId="11" xfId="15" applyNumberFormat="1" applyFont="1" applyBorder="1" applyAlignment="1">
      <alignment horizontal="right" vertical="center"/>
    </xf>
    <xf numFmtId="189" fontId="12" fillId="0" borderId="13" xfId="15" applyNumberFormat="1" applyFont="1" applyBorder="1" applyAlignment="1">
      <alignment horizontal="right" vertical="center"/>
    </xf>
    <xf numFmtId="189" fontId="12" fillId="0" borderId="14" xfId="15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89" fontId="12" fillId="0" borderId="0" xfId="15" applyNumberFormat="1" applyFont="1" applyBorder="1" applyAlignment="1">
      <alignment horizontal="right" vertical="center"/>
    </xf>
    <xf numFmtId="37" fontId="8" fillId="0" borderId="0" xfId="0" applyNumberFormat="1" applyFont="1" applyAlignment="1">
      <alignment vertical="center"/>
    </xf>
    <xf numFmtId="0" fontId="8" fillId="0" borderId="15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right" vertical="center"/>
    </xf>
    <xf numFmtId="189" fontId="8" fillId="0" borderId="11" xfId="15" applyNumberFormat="1" applyFont="1" applyBorder="1" applyAlignment="1">
      <alignment horizontal="right" vertical="center"/>
    </xf>
    <xf numFmtId="189" fontId="8" fillId="0" borderId="14" xfId="15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189" fontId="8" fillId="0" borderId="13" xfId="15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177" fontId="12" fillId="0" borderId="0" xfId="15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91" fontId="12" fillId="0" borderId="3" xfId="15" applyNumberFormat="1" applyFont="1" applyBorder="1" applyAlignment="1">
      <alignment horizontal="right" vertical="center"/>
    </xf>
    <xf numFmtId="191" fontId="12" fillId="0" borderId="11" xfId="15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8" fontId="12" fillId="0" borderId="3" xfId="15" applyNumberFormat="1" applyFont="1" applyBorder="1" applyAlignment="1">
      <alignment horizontal="right" vertical="center"/>
    </xf>
    <xf numFmtId="188" fontId="12" fillId="0" borderId="11" xfId="15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99" fontId="12" fillId="0" borderId="1" xfId="15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203" fontId="12" fillId="0" borderId="0" xfId="15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189" fontId="8" fillId="0" borderId="3" xfId="15" applyNumberFormat="1" applyFont="1" applyBorder="1" applyAlignment="1">
      <alignment horizontal="right" vertical="center"/>
    </xf>
    <xf numFmtId="189" fontId="8" fillId="0" borderId="1" xfId="15" applyNumberFormat="1" applyFont="1" applyBorder="1" applyAlignment="1">
      <alignment horizontal="right" vertical="center"/>
    </xf>
    <xf numFmtId="189" fontId="8" fillId="0" borderId="4" xfId="15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89" fontId="8" fillId="0" borderId="3" xfId="0" applyNumberFormat="1" applyFont="1" applyBorder="1" applyAlignment="1">
      <alignment horizontal="right" vertical="center"/>
    </xf>
    <xf numFmtId="189" fontId="8" fillId="0" borderId="4" xfId="0" applyNumberFormat="1" applyFont="1" applyBorder="1" applyAlignment="1">
      <alignment horizontal="right" vertical="center"/>
    </xf>
    <xf numFmtId="179" fontId="8" fillId="0" borderId="3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79" fontId="8" fillId="0" borderId="20" xfId="0" applyNumberFormat="1" applyFont="1" applyBorder="1" applyAlignment="1">
      <alignment horizontal="right" vertical="center"/>
    </xf>
    <xf numFmtId="179" fontId="8" fillId="0" borderId="1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8" fillId="0" borderId="21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88" fontId="9" fillId="0" borderId="3" xfId="15" applyNumberFormat="1" applyFont="1" applyFill="1" applyBorder="1" applyAlignment="1">
      <alignment horizontal="right" vertical="center"/>
    </xf>
    <xf numFmtId="188" fontId="9" fillId="0" borderId="4" xfId="15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Border="1" applyAlignment="1">
      <alignment horizontal="distributed" vertical="center"/>
    </xf>
    <xf numFmtId="49" fontId="18" fillId="0" borderId="3" xfId="15" applyNumberFormat="1" applyFont="1" applyBorder="1" applyAlignment="1">
      <alignment horizontal="center" vertical="center" wrapText="1"/>
    </xf>
    <xf numFmtId="49" fontId="18" fillId="0" borderId="11" xfId="15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177" fontId="8" fillId="0" borderId="0" xfId="15" applyNumberFormat="1" applyFont="1" applyBorder="1" applyAlignment="1">
      <alignment vertical="center"/>
    </xf>
    <xf numFmtId="203" fontId="8" fillId="0" borderId="0" xfId="15" applyNumberFormat="1" applyFont="1" applyBorder="1" applyAlignment="1">
      <alignment vertical="center"/>
    </xf>
    <xf numFmtId="43" fontId="12" fillId="0" borderId="0" xfId="15" applyNumberFormat="1" applyFont="1" applyBorder="1" applyAlignment="1">
      <alignment vertical="center"/>
    </xf>
    <xf numFmtId="43" fontId="8" fillId="0" borderId="0" xfId="15" applyNumberFormat="1" applyFont="1" applyBorder="1" applyAlignment="1">
      <alignment vertical="center"/>
    </xf>
    <xf numFmtId="177" fontId="8" fillId="0" borderId="0" xfId="15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wrapText="1"/>
    </xf>
    <xf numFmtId="0" fontId="20" fillId="0" borderId="5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189" fontId="20" fillId="0" borderId="3" xfId="15" applyNumberFormat="1" applyFont="1" applyBorder="1" applyAlignment="1">
      <alignment horizontal="right" vertical="center"/>
    </xf>
    <xf numFmtId="189" fontId="20" fillId="0" borderId="1" xfId="15" applyNumberFormat="1" applyFont="1" applyBorder="1" applyAlignment="1">
      <alignment horizontal="right" vertical="center"/>
    </xf>
    <xf numFmtId="189" fontId="20" fillId="0" borderId="4" xfId="15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189" fontId="20" fillId="0" borderId="3" xfId="0" applyNumberFormat="1" applyFont="1" applyBorder="1" applyAlignment="1">
      <alignment horizontal="right" vertical="center"/>
    </xf>
    <xf numFmtId="189" fontId="20" fillId="0" borderId="1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91" fontId="21" fillId="0" borderId="3" xfId="15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188" fontId="22" fillId="0" borderId="3" xfId="15" applyNumberFormat="1" applyFont="1" applyFill="1" applyBorder="1" applyAlignment="1">
      <alignment horizontal="right" vertical="center"/>
    </xf>
    <xf numFmtId="188" fontId="22" fillId="0" borderId="1" xfId="15" applyNumberFormat="1" applyFont="1" applyFill="1" applyBorder="1" applyAlignment="1">
      <alignment horizontal="right" vertical="center"/>
    </xf>
    <xf numFmtId="188" fontId="22" fillId="0" borderId="4" xfId="15" applyNumberFormat="1" applyFont="1" applyFill="1" applyBorder="1" applyAlignment="1">
      <alignment horizontal="right" vertical="center"/>
    </xf>
    <xf numFmtId="188" fontId="22" fillId="0" borderId="11" xfId="15" applyNumberFormat="1" applyFont="1" applyFill="1" applyBorder="1" applyAlignment="1">
      <alignment horizontal="right" vertical="center"/>
    </xf>
    <xf numFmtId="188" fontId="22" fillId="0" borderId="14" xfId="15" applyNumberFormat="1" applyFont="1" applyFill="1" applyBorder="1" applyAlignment="1">
      <alignment horizontal="right" vertical="center"/>
    </xf>
    <xf numFmtId="0" fontId="20" fillId="0" borderId="4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top"/>
    </xf>
    <xf numFmtId="0" fontId="23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distributed" vertical="center"/>
    </xf>
    <xf numFmtId="0" fontId="8" fillId="0" borderId="2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15" fillId="0" borderId="3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9" fontId="8" fillId="0" borderId="0" xfId="15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distributed" vertical="center"/>
    </xf>
    <xf numFmtId="189" fontId="20" fillId="0" borderId="11" xfId="15" applyNumberFormat="1" applyFont="1" applyBorder="1" applyAlignment="1">
      <alignment horizontal="right" vertical="center"/>
    </xf>
    <xf numFmtId="189" fontId="20" fillId="0" borderId="13" xfId="15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vertical="center"/>
    </xf>
    <xf numFmtId="0" fontId="13" fillId="0" borderId="20" xfId="0" applyFont="1" applyBorder="1" applyAlignment="1">
      <alignment horizontal="left" vertical="center"/>
    </xf>
    <xf numFmtId="189" fontId="12" fillId="0" borderId="3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49" fontId="12" fillId="0" borderId="0" xfId="0" applyNumberFormat="1" applyFont="1" applyAlignment="1">
      <alignment vertical="center"/>
    </xf>
    <xf numFmtId="0" fontId="28" fillId="0" borderId="20" xfId="0" applyFont="1" applyBorder="1" applyAlignment="1">
      <alignment horizontal="left" vertical="center"/>
    </xf>
    <xf numFmtId="189" fontId="18" fillId="0" borderId="3" xfId="15" applyNumberFormat="1" applyFont="1" applyBorder="1" applyAlignment="1">
      <alignment horizontal="right" vertical="center"/>
    </xf>
    <xf numFmtId="189" fontId="18" fillId="0" borderId="1" xfId="15" applyNumberFormat="1" applyFont="1" applyBorder="1" applyAlignment="1">
      <alignment horizontal="right" vertical="center"/>
    </xf>
    <xf numFmtId="189" fontId="18" fillId="0" borderId="3" xfId="0" applyNumberFormat="1" applyFont="1" applyBorder="1" applyAlignment="1">
      <alignment horizontal="right" vertical="center"/>
    </xf>
    <xf numFmtId="189" fontId="18" fillId="0" borderId="4" xfId="15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8" fillId="0" borderId="17" xfId="0" applyFont="1" applyBorder="1" applyAlignment="1">
      <alignment horizontal="left" vertical="center"/>
    </xf>
    <xf numFmtId="189" fontId="18" fillId="0" borderId="11" xfId="0" applyNumberFormat="1" applyFont="1" applyBorder="1" applyAlignment="1">
      <alignment horizontal="right" vertical="center"/>
    </xf>
    <xf numFmtId="189" fontId="18" fillId="0" borderId="11" xfId="15" applyNumberFormat="1" applyFont="1" applyBorder="1" applyAlignment="1">
      <alignment horizontal="right" vertical="center"/>
    </xf>
    <xf numFmtId="189" fontId="18" fillId="0" borderId="13" xfId="15" applyNumberFormat="1" applyFont="1" applyBorder="1" applyAlignment="1">
      <alignment horizontal="right" vertical="center"/>
    </xf>
    <xf numFmtId="0" fontId="28" fillId="0" borderId="32" xfId="0" applyFont="1" applyBorder="1" applyAlignment="1">
      <alignment horizontal="left" vertical="center"/>
    </xf>
    <xf numFmtId="0" fontId="18" fillId="0" borderId="30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center" vertical="center"/>
    </xf>
    <xf numFmtId="189" fontId="18" fillId="0" borderId="1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89" fontId="23" fillId="0" borderId="3" xfId="0" applyNumberFormat="1" applyFont="1" applyBorder="1" applyAlignment="1">
      <alignment horizontal="right" vertical="center"/>
    </xf>
    <xf numFmtId="189" fontId="23" fillId="0" borderId="2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top"/>
    </xf>
    <xf numFmtId="0" fontId="8" fillId="0" borderId="17" xfId="0" applyFont="1" applyBorder="1" applyAlignment="1">
      <alignment horizontal="center" vertical="center" wrapText="1"/>
    </xf>
    <xf numFmtId="189" fontId="8" fillId="0" borderId="20" xfId="15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15" fillId="0" borderId="20" xfId="0" applyNumberFormat="1" applyFont="1" applyBorder="1" applyAlignment="1">
      <alignment horizontal="right" vertical="center"/>
    </xf>
    <xf numFmtId="189" fontId="15" fillId="0" borderId="3" xfId="0" applyNumberFormat="1" applyFont="1" applyBorder="1" applyAlignment="1">
      <alignment horizontal="right" vertical="center"/>
    </xf>
    <xf numFmtId="189" fontId="15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25" fillId="0" borderId="28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11" xfId="0" applyFont="1" applyBorder="1" applyAlignment="1">
      <alignment horizontal="center" vertical="top"/>
    </xf>
    <xf numFmtId="191" fontId="18" fillId="0" borderId="0" xfId="15" applyNumberFormat="1" applyFont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188" fontId="9" fillId="0" borderId="1" xfId="15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1" fillId="0" borderId="12" xfId="0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202" fontId="12" fillId="0" borderId="0" xfId="15" applyNumberFormat="1" applyFont="1" applyBorder="1" applyAlignment="1">
      <alignment horizontal="right" vertical="center"/>
    </xf>
    <xf numFmtId="179" fontId="12" fillId="0" borderId="0" xfId="15" applyNumberFormat="1" applyFont="1" applyBorder="1" applyAlignment="1">
      <alignment vertical="center"/>
    </xf>
    <xf numFmtId="202" fontId="12" fillId="0" borderId="0" xfId="0" applyNumberFormat="1" applyFont="1" applyBorder="1" applyAlignment="1">
      <alignment vertical="center"/>
    </xf>
    <xf numFmtId="189" fontId="15" fillId="0" borderId="17" xfId="0" applyNumberFormat="1" applyFont="1" applyBorder="1" applyAlignment="1">
      <alignment horizontal="right" vertical="center"/>
    </xf>
    <xf numFmtId="189" fontId="15" fillId="0" borderId="11" xfId="0" applyNumberFormat="1" applyFont="1" applyBorder="1" applyAlignment="1">
      <alignment horizontal="right" vertical="center"/>
    </xf>
    <xf numFmtId="0" fontId="30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/>
    </xf>
    <xf numFmtId="0" fontId="8" fillId="0" borderId="0" xfId="0" applyFont="1" applyAlignment="1">
      <alignment/>
    </xf>
    <xf numFmtId="189" fontId="12" fillId="0" borderId="1" xfId="0" applyNumberFormat="1" applyFont="1" applyBorder="1" applyAlignment="1">
      <alignment horizontal="right" vertical="center"/>
    </xf>
    <xf numFmtId="189" fontId="18" fillId="0" borderId="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5" fillId="0" borderId="2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88" fontId="22" fillId="0" borderId="13" xfId="15" applyNumberFormat="1" applyFont="1" applyFill="1" applyBorder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89" fontId="8" fillId="0" borderId="3" xfId="15" applyNumberFormat="1" applyFont="1" applyBorder="1" applyAlignment="1">
      <alignment vertical="center"/>
    </xf>
    <xf numFmtId="189" fontId="8" fillId="0" borderId="1" xfId="15" applyNumberFormat="1" applyFont="1" applyBorder="1" applyAlignment="1">
      <alignment vertical="center"/>
    </xf>
    <xf numFmtId="189" fontId="8" fillId="0" borderId="0" xfId="15" applyNumberFormat="1" applyFont="1" applyBorder="1" applyAlignment="1">
      <alignment vertical="center"/>
    </xf>
    <xf numFmtId="41" fontId="13" fillId="0" borderId="4" xfId="0" applyNumberFormat="1" applyFont="1" applyBorder="1" applyAlignment="1">
      <alignment horizontal="right" vertical="center" wrapText="1"/>
    </xf>
    <xf numFmtId="189" fontId="18" fillId="0" borderId="0" xfId="15" applyNumberFormat="1" applyFont="1" applyBorder="1" applyAlignment="1">
      <alignment horizontal="right" vertical="center"/>
    </xf>
    <xf numFmtId="189" fontId="20" fillId="0" borderId="17" xfId="0" applyNumberFormat="1" applyFont="1" applyBorder="1" applyAlignment="1">
      <alignment horizontal="right" vertical="center"/>
    </xf>
    <xf numFmtId="189" fontId="20" fillId="0" borderId="35" xfId="0" applyNumberFormat="1" applyFont="1" applyBorder="1" applyAlignment="1">
      <alignment horizontal="right" vertical="center"/>
    </xf>
    <xf numFmtId="49" fontId="20" fillId="0" borderId="36" xfId="0" applyNumberFormat="1" applyFont="1" applyBorder="1" applyAlignment="1">
      <alignment vertical="center" wrapText="1"/>
    </xf>
    <xf numFmtId="189" fontId="15" fillId="0" borderId="4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89" fontId="23" fillId="0" borderId="11" xfId="0" applyNumberFormat="1" applyFont="1" applyBorder="1" applyAlignment="1">
      <alignment horizontal="right" vertical="center"/>
    </xf>
    <xf numFmtId="189" fontId="23" fillId="0" borderId="14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41" fontId="24" fillId="0" borderId="3" xfId="0" applyNumberFormat="1" applyFont="1" applyBorder="1" applyAlignment="1">
      <alignment horizontal="right" vertical="center" wrapText="1"/>
    </xf>
    <xf numFmtId="41" fontId="24" fillId="0" borderId="4" xfId="0" applyNumberFormat="1" applyFont="1" applyBorder="1" applyAlignment="1">
      <alignment horizontal="right" vertical="center" wrapText="1"/>
    </xf>
    <xf numFmtId="41" fontId="24" fillId="0" borderId="1" xfId="0" applyNumberFormat="1" applyFont="1" applyBorder="1" applyAlignment="1">
      <alignment horizontal="right" vertical="center" wrapText="1"/>
    </xf>
    <xf numFmtId="41" fontId="24" fillId="0" borderId="11" xfId="0" applyNumberFormat="1" applyFont="1" applyBorder="1" applyAlignment="1">
      <alignment horizontal="right" vertical="center" wrapText="1"/>
    </xf>
    <xf numFmtId="41" fontId="24" fillId="0" borderId="13" xfId="0" applyNumberFormat="1" applyFont="1" applyBorder="1" applyAlignment="1">
      <alignment horizontal="right" vertical="center" wrapText="1"/>
    </xf>
    <xf numFmtId="41" fontId="24" fillId="0" borderId="14" xfId="0" applyNumberFormat="1" applyFont="1" applyBorder="1" applyAlignment="1">
      <alignment horizontal="right" vertical="center" wrapText="1"/>
    </xf>
    <xf numFmtId="189" fontId="20" fillId="0" borderId="11" xfId="0" applyNumberFormat="1" applyFont="1" applyBorder="1" applyAlignment="1">
      <alignment horizontal="right" vertical="center"/>
    </xf>
    <xf numFmtId="189" fontId="20" fillId="0" borderId="13" xfId="0" applyNumberFormat="1" applyFont="1" applyBorder="1" applyAlignment="1">
      <alignment horizontal="right" vertical="center"/>
    </xf>
    <xf numFmtId="179" fontId="20" fillId="0" borderId="14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179" fontId="8" fillId="0" borderId="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179" fontId="8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89" fontId="20" fillId="0" borderId="5" xfId="0" applyNumberFormat="1" applyFont="1" applyBorder="1" applyAlignment="1">
      <alignment horizontal="right" vertical="center"/>
    </xf>
    <xf numFmtId="189" fontId="20" fillId="0" borderId="37" xfId="0" applyNumberFormat="1" applyFont="1" applyBorder="1" applyAlignment="1">
      <alignment horizontal="right" vertical="center"/>
    </xf>
    <xf numFmtId="189" fontId="20" fillId="0" borderId="6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9" fontId="8" fillId="0" borderId="3" xfId="15" applyNumberFormat="1" applyFont="1" applyBorder="1" applyAlignment="1">
      <alignment horizontal="right" vertical="center"/>
    </xf>
    <xf numFmtId="179" fontId="8" fillId="0" borderId="4" xfId="15" applyNumberFormat="1" applyFont="1" applyBorder="1" applyAlignment="1">
      <alignment horizontal="right" vertical="center"/>
    </xf>
    <xf numFmtId="179" fontId="20" fillId="0" borderId="4" xfId="15" applyNumberFormat="1" applyFont="1" applyBorder="1" applyAlignment="1">
      <alignment horizontal="right" vertical="center"/>
    </xf>
    <xf numFmtId="189" fontId="8" fillId="0" borderId="19" xfId="15" applyNumberFormat="1" applyFont="1" applyBorder="1" applyAlignment="1">
      <alignment horizontal="right" vertical="center"/>
    </xf>
    <xf numFmtId="179" fontId="20" fillId="0" borderId="3" xfId="15" applyNumberFormat="1" applyFont="1" applyBorder="1" applyAlignment="1">
      <alignment horizontal="right" vertical="center"/>
    </xf>
    <xf numFmtId="179" fontId="8" fillId="0" borderId="1" xfId="15" applyNumberFormat="1" applyFont="1" applyBorder="1" applyAlignment="1">
      <alignment horizontal="right" vertical="center"/>
    </xf>
    <xf numFmtId="179" fontId="8" fillId="0" borderId="0" xfId="15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 wrapText="1"/>
    </xf>
    <xf numFmtId="189" fontId="23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89" fontId="23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191" fontId="12" fillId="0" borderId="28" xfId="15" applyNumberFormat="1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center" vertical="center"/>
    </xf>
    <xf numFmtId="188" fontId="12" fillId="0" borderId="28" xfId="15" applyNumberFormat="1" applyFont="1" applyFill="1" applyBorder="1" applyAlignment="1">
      <alignment horizontal="right" vertical="center"/>
    </xf>
    <xf numFmtId="188" fontId="12" fillId="0" borderId="3" xfId="15" applyNumberFormat="1" applyFont="1" applyFill="1" applyBorder="1" applyAlignment="1">
      <alignment horizontal="right" vertical="center"/>
    </xf>
    <xf numFmtId="188" fontId="12" fillId="0" borderId="21" xfId="15" applyNumberFormat="1" applyFont="1" applyFill="1" applyBorder="1" applyAlignment="1">
      <alignment horizontal="right" vertical="center"/>
    </xf>
    <xf numFmtId="188" fontId="12" fillId="0" borderId="27" xfId="15" applyNumberFormat="1" applyFont="1" applyFill="1" applyBorder="1" applyAlignment="1">
      <alignment horizontal="right" vertical="center"/>
    </xf>
    <xf numFmtId="191" fontId="12" fillId="0" borderId="3" xfId="15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center" vertical="center"/>
    </xf>
    <xf numFmtId="188" fontId="12" fillId="0" borderId="1" xfId="15" applyNumberFormat="1" applyFont="1" applyFill="1" applyBorder="1" applyAlignment="1">
      <alignment horizontal="right" vertical="center"/>
    </xf>
    <xf numFmtId="188" fontId="12" fillId="0" borderId="4" xfId="15" applyNumberFormat="1" applyFont="1" applyFill="1" applyBorder="1" applyAlignment="1">
      <alignment horizontal="right" vertical="center"/>
    </xf>
    <xf numFmtId="188" fontId="12" fillId="0" borderId="3" xfId="0" applyNumberFormat="1" applyFont="1" applyFill="1" applyBorder="1" applyAlignment="1">
      <alignment horizontal="right" vertical="center"/>
    </xf>
    <xf numFmtId="191" fontId="12" fillId="0" borderId="1" xfId="15" applyNumberFormat="1" applyFont="1" applyFill="1" applyBorder="1" applyAlignment="1">
      <alignment horizontal="right" vertical="center"/>
    </xf>
    <xf numFmtId="2" fontId="12" fillId="0" borderId="2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1" xfId="15" applyNumberFormat="1" applyFont="1" applyFill="1" applyBorder="1" applyAlignment="1">
      <alignment horizontal="center" vertical="center"/>
    </xf>
    <xf numFmtId="191" fontId="12" fillId="0" borderId="11" xfId="15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188" fontId="12" fillId="0" borderId="11" xfId="1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88" fontId="12" fillId="0" borderId="4" xfId="0" applyNumberFormat="1" applyFont="1" applyFill="1" applyBorder="1" applyAlignment="1">
      <alignment horizontal="right" vertical="center"/>
    </xf>
    <xf numFmtId="191" fontId="12" fillId="0" borderId="0" xfId="0" applyNumberFormat="1" applyFont="1" applyFill="1" applyAlignment="1">
      <alignment vertical="center"/>
    </xf>
    <xf numFmtId="188" fontId="21" fillId="0" borderId="7" xfId="0" applyNumberFormat="1" applyFont="1" applyFill="1" applyBorder="1" applyAlignment="1">
      <alignment horizontal="right" vertical="center"/>
    </xf>
    <xf numFmtId="191" fontId="21" fillId="0" borderId="7" xfId="0" applyNumberFormat="1" applyFont="1" applyFill="1" applyBorder="1" applyAlignment="1">
      <alignment horizontal="right" vertical="center"/>
    </xf>
    <xf numFmtId="191" fontId="21" fillId="0" borderId="29" xfId="0" applyNumberFormat="1" applyFont="1" applyFill="1" applyBorder="1" applyAlignment="1">
      <alignment horizontal="right" vertical="center"/>
    </xf>
    <xf numFmtId="188" fontId="21" fillId="0" borderId="3" xfId="0" applyNumberFormat="1" applyFont="1" applyFill="1" applyBorder="1" applyAlignment="1">
      <alignment horizontal="right" vertical="center"/>
    </xf>
    <xf numFmtId="191" fontId="21" fillId="0" borderId="3" xfId="0" applyNumberFormat="1" applyFont="1" applyFill="1" applyBorder="1" applyAlignment="1">
      <alignment horizontal="right" vertical="center"/>
    </xf>
    <xf numFmtId="191" fontId="21" fillId="0" borderId="1" xfId="0" applyNumberFormat="1" applyFont="1" applyFill="1" applyBorder="1" applyAlignment="1">
      <alignment horizontal="right" vertical="center"/>
    </xf>
    <xf numFmtId="188" fontId="21" fillId="0" borderId="4" xfId="0" applyNumberFormat="1" applyFont="1" applyFill="1" applyBorder="1" applyAlignment="1">
      <alignment horizontal="right" vertical="center"/>
    </xf>
    <xf numFmtId="191" fontId="21" fillId="0" borderId="0" xfId="0" applyNumberFormat="1" applyFont="1" applyFill="1" applyBorder="1" applyAlignment="1">
      <alignment horizontal="right" vertical="center"/>
    </xf>
    <xf numFmtId="191" fontId="21" fillId="0" borderId="4" xfId="0" applyNumberFormat="1" applyFont="1" applyFill="1" applyBorder="1" applyAlignment="1">
      <alignment horizontal="right" vertical="center"/>
    </xf>
    <xf numFmtId="188" fontId="21" fillId="0" borderId="11" xfId="15" applyNumberFormat="1" applyFont="1" applyFill="1" applyBorder="1" applyAlignment="1">
      <alignment horizontal="right" vertical="center"/>
    </xf>
    <xf numFmtId="191" fontId="21" fillId="0" borderId="13" xfId="15" applyNumberFormat="1" applyFont="1" applyFill="1" applyBorder="1" applyAlignment="1">
      <alignment horizontal="right" vertical="center"/>
    </xf>
    <xf numFmtId="188" fontId="21" fillId="0" borderId="11" xfId="0" applyNumberFormat="1" applyFont="1" applyFill="1" applyBorder="1" applyAlignment="1">
      <alignment horizontal="right" vertical="center"/>
    </xf>
    <xf numFmtId="188" fontId="21" fillId="0" borderId="14" xfId="0" applyNumberFormat="1" applyFont="1" applyFill="1" applyBorder="1" applyAlignment="1">
      <alignment horizontal="right" vertical="center"/>
    </xf>
    <xf numFmtId="191" fontId="12" fillId="0" borderId="1" xfId="15" applyNumberFormat="1" applyFont="1" applyBorder="1" applyAlignment="1">
      <alignment horizontal="right" vertical="center"/>
    </xf>
    <xf numFmtId="191" fontId="12" fillId="0" borderId="0" xfId="15" applyNumberFormat="1" applyFont="1" applyBorder="1" applyAlignment="1">
      <alignment horizontal="right" vertical="center"/>
    </xf>
    <xf numFmtId="191" fontId="12" fillId="0" borderId="4" xfId="15" applyNumberFormat="1" applyFont="1" applyBorder="1" applyAlignment="1">
      <alignment horizontal="right" vertical="center"/>
    </xf>
    <xf numFmtId="191" fontId="21" fillId="0" borderId="1" xfId="15" applyNumberFormat="1" applyFont="1" applyBorder="1" applyAlignment="1">
      <alignment horizontal="right" vertical="center"/>
    </xf>
    <xf numFmtId="191" fontId="21" fillId="0" borderId="0" xfId="15" applyNumberFormat="1" applyFont="1" applyBorder="1" applyAlignment="1">
      <alignment horizontal="right" vertical="center"/>
    </xf>
    <xf numFmtId="191" fontId="12" fillId="0" borderId="13" xfId="15" applyNumberFormat="1" applyFont="1" applyBorder="1" applyAlignment="1">
      <alignment horizontal="right" vertical="center"/>
    </xf>
    <xf numFmtId="191" fontId="21" fillId="0" borderId="11" xfId="15" applyNumberFormat="1" applyFont="1" applyBorder="1" applyAlignment="1">
      <alignment horizontal="right" vertical="center"/>
    </xf>
    <xf numFmtId="191" fontId="12" fillId="0" borderId="14" xfId="15" applyNumberFormat="1" applyFont="1" applyBorder="1" applyAlignment="1">
      <alignment horizontal="right" vertical="center"/>
    </xf>
    <xf numFmtId="191" fontId="21" fillId="0" borderId="13" xfId="15" applyNumberFormat="1" applyFont="1" applyBorder="1" applyAlignment="1">
      <alignment horizontal="right" vertical="center"/>
    </xf>
    <xf numFmtId="191" fontId="21" fillId="0" borderId="12" xfId="15" applyNumberFormat="1" applyFont="1" applyBorder="1" applyAlignment="1">
      <alignment horizontal="right" vertical="center"/>
    </xf>
    <xf numFmtId="188" fontId="12" fillId="0" borderId="20" xfId="15" applyNumberFormat="1" applyFont="1" applyBorder="1" applyAlignment="1">
      <alignment horizontal="right" vertical="center"/>
    </xf>
    <xf numFmtId="200" fontId="12" fillId="0" borderId="1" xfId="15" applyNumberFormat="1" applyFont="1" applyBorder="1" applyAlignment="1">
      <alignment horizontal="right" vertical="center"/>
    </xf>
    <xf numFmtId="200" fontId="12" fillId="0" borderId="3" xfId="15" applyNumberFormat="1" applyFont="1" applyBorder="1" applyAlignment="1">
      <alignment horizontal="right" vertical="center"/>
    </xf>
    <xf numFmtId="188" fontId="12" fillId="0" borderId="17" xfId="15" applyNumberFormat="1" applyFont="1" applyBorder="1" applyAlignment="1">
      <alignment horizontal="right" vertical="center"/>
    </xf>
    <xf numFmtId="199" fontId="12" fillId="0" borderId="13" xfId="15" applyNumberFormat="1" applyFont="1" applyBorder="1" applyAlignment="1">
      <alignment horizontal="right" vertical="center"/>
    </xf>
    <xf numFmtId="200" fontId="12" fillId="0" borderId="11" xfId="15" applyNumberFormat="1" applyFont="1" applyBorder="1" applyAlignment="1">
      <alignment horizontal="right" vertical="center"/>
    </xf>
    <xf numFmtId="177" fontId="12" fillId="0" borderId="4" xfId="15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179" fontId="9" fillId="0" borderId="3" xfId="15" applyNumberFormat="1" applyFont="1" applyBorder="1" applyAlignment="1">
      <alignment vertical="center"/>
    </xf>
    <xf numFmtId="179" fontId="9" fillId="0" borderId="4" xfId="15" applyNumberFormat="1" applyFont="1" applyBorder="1" applyAlignment="1">
      <alignment vertical="center"/>
    </xf>
    <xf numFmtId="179" fontId="22" fillId="0" borderId="4" xfId="15" applyNumberFormat="1" applyFont="1" applyBorder="1" applyAlignment="1">
      <alignment horizontal="right" vertical="center"/>
    </xf>
    <xf numFmtId="189" fontId="9" fillId="0" borderId="3" xfId="15" applyNumberFormat="1" applyFont="1" applyBorder="1" applyAlignment="1">
      <alignment horizontal="right" vertical="center"/>
    </xf>
    <xf numFmtId="189" fontId="9" fillId="0" borderId="1" xfId="15" applyNumberFormat="1" applyFont="1" applyBorder="1" applyAlignment="1">
      <alignment horizontal="right" vertical="center"/>
    </xf>
    <xf numFmtId="189" fontId="22" fillId="0" borderId="1" xfId="15" applyNumberFormat="1" applyFont="1" applyBorder="1" applyAlignment="1">
      <alignment horizontal="right" vertical="center"/>
    </xf>
    <xf numFmtId="189" fontId="22" fillId="0" borderId="3" xfId="15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9" fontId="9" fillId="0" borderId="11" xfId="15" applyNumberFormat="1" applyFont="1" applyBorder="1" applyAlignment="1">
      <alignment vertical="center"/>
    </xf>
    <xf numFmtId="179" fontId="9" fillId="0" borderId="14" xfId="15" applyNumberFormat="1" applyFont="1" applyBorder="1" applyAlignment="1">
      <alignment vertical="center"/>
    </xf>
    <xf numFmtId="199" fontId="9" fillId="0" borderId="20" xfId="15" applyNumberFormat="1" applyFont="1" applyBorder="1" applyAlignment="1">
      <alignment horizontal="right" vertical="center"/>
    </xf>
    <xf numFmtId="199" fontId="9" fillId="0" borderId="3" xfId="15" applyNumberFormat="1" applyFont="1" applyBorder="1" applyAlignment="1">
      <alignment horizontal="right" vertical="center"/>
    </xf>
    <xf numFmtId="191" fontId="22" fillId="0" borderId="3" xfId="15" applyNumberFormat="1" applyFont="1" applyBorder="1" applyAlignment="1">
      <alignment horizontal="right" vertical="center"/>
    </xf>
    <xf numFmtId="188" fontId="22" fillId="0" borderId="3" xfId="15" applyNumberFormat="1" applyFont="1" applyBorder="1" applyAlignment="1">
      <alignment horizontal="right" vertical="center"/>
    </xf>
    <xf numFmtId="188" fontId="22" fillId="0" borderId="1" xfId="15" applyNumberFormat="1" applyFont="1" applyBorder="1" applyAlignment="1">
      <alignment horizontal="right" vertical="center"/>
    </xf>
    <xf numFmtId="204" fontId="9" fillId="0" borderId="3" xfId="15" applyNumberFormat="1" applyFont="1" applyBorder="1" applyAlignment="1">
      <alignment horizontal="center" vertical="center"/>
    </xf>
    <xf numFmtId="188" fontId="9" fillId="0" borderId="1" xfId="15" applyNumberFormat="1" applyFont="1" applyBorder="1" applyAlignment="1">
      <alignment horizontal="right" vertical="center"/>
    </xf>
    <xf numFmtId="188" fontId="9" fillId="0" borderId="3" xfId="15" applyNumberFormat="1" applyFont="1" applyBorder="1" applyAlignment="1">
      <alignment horizontal="right" vertical="center"/>
    </xf>
    <xf numFmtId="199" fontId="22" fillId="0" borderId="3" xfId="15" applyNumberFormat="1" applyFont="1" applyBorder="1" applyAlignment="1">
      <alignment horizontal="right" vertical="center"/>
    </xf>
    <xf numFmtId="191" fontId="9" fillId="0" borderId="3" xfId="15" applyNumberFormat="1" applyFont="1" applyBorder="1" applyAlignment="1">
      <alignment horizontal="right" vertical="center"/>
    </xf>
    <xf numFmtId="177" fontId="9" fillId="0" borderId="3" xfId="15" applyNumberFormat="1" applyFont="1" applyBorder="1" applyAlignment="1">
      <alignment horizontal="center" vertical="center"/>
    </xf>
    <xf numFmtId="199" fontId="9" fillId="0" borderId="1" xfId="15" applyNumberFormat="1" applyFont="1" applyBorder="1" applyAlignment="1">
      <alignment horizontal="right" vertical="center"/>
    </xf>
    <xf numFmtId="205" fontId="9" fillId="0" borderId="3" xfId="15" applyNumberFormat="1" applyFont="1" applyBorder="1" applyAlignment="1">
      <alignment horizontal="right" vertical="center"/>
    </xf>
    <xf numFmtId="49" fontId="9" fillId="0" borderId="3" xfId="15" applyNumberFormat="1" applyFont="1" applyBorder="1" applyAlignment="1">
      <alignment horizontal="center" vertical="center"/>
    </xf>
    <xf numFmtId="199" fontId="9" fillId="0" borderId="17" xfId="15" applyNumberFormat="1" applyFont="1" applyBorder="1" applyAlignment="1">
      <alignment horizontal="right" vertical="center"/>
    </xf>
    <xf numFmtId="199" fontId="9" fillId="0" borderId="11" xfId="15" applyNumberFormat="1" applyFont="1" applyBorder="1" applyAlignment="1">
      <alignment horizontal="right" vertical="center"/>
    </xf>
    <xf numFmtId="191" fontId="9" fillId="0" borderId="11" xfId="15" applyNumberFormat="1" applyFont="1" applyBorder="1" applyAlignment="1">
      <alignment horizontal="right" vertical="center"/>
    </xf>
    <xf numFmtId="188" fontId="9" fillId="0" borderId="11" xfId="15" applyNumberFormat="1" applyFont="1" applyBorder="1" applyAlignment="1">
      <alignment horizontal="right" vertical="center"/>
    </xf>
    <xf numFmtId="188" fontId="9" fillId="0" borderId="13" xfId="15" applyNumberFormat="1" applyFont="1" applyBorder="1" applyAlignment="1">
      <alignment horizontal="right" vertical="center"/>
    </xf>
    <xf numFmtId="204" fontId="9" fillId="0" borderId="11" xfId="15" applyNumberFormat="1" applyFont="1" applyBorder="1" applyAlignment="1">
      <alignment horizontal="center" vertical="center"/>
    </xf>
    <xf numFmtId="204" fontId="9" fillId="0" borderId="4" xfId="15" applyNumberFormat="1" applyFont="1" applyBorder="1" applyAlignment="1">
      <alignment horizontal="center" vertical="center"/>
    </xf>
    <xf numFmtId="177" fontId="9" fillId="0" borderId="4" xfId="15" applyNumberFormat="1" applyFont="1" applyBorder="1" applyAlignment="1">
      <alignment horizontal="center" vertical="center"/>
    </xf>
    <xf numFmtId="204" fontId="9" fillId="0" borderId="14" xfId="15" applyNumberFormat="1" applyFont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9" fillId="0" borderId="3" xfId="15" applyNumberFormat="1" applyFont="1" applyFill="1" applyBorder="1" applyAlignment="1">
      <alignment horizontal="center" vertical="center" wrapText="1"/>
    </xf>
    <xf numFmtId="49" fontId="9" fillId="0" borderId="11" xfId="15" applyNumberFormat="1" applyFont="1" applyFill="1" applyBorder="1" applyAlignment="1">
      <alignment horizontal="center" vertical="center" wrapText="1"/>
    </xf>
    <xf numFmtId="189" fontId="8" fillId="0" borderId="1" xfId="0" applyNumberFormat="1" applyFont="1" applyBorder="1" applyAlignment="1">
      <alignment horizontal="right" vertical="center" wrapText="1"/>
    </xf>
    <xf numFmtId="189" fontId="8" fillId="0" borderId="3" xfId="0" applyNumberFormat="1" applyFont="1" applyBorder="1" applyAlignment="1">
      <alignment horizontal="right" vertical="center" wrapText="1"/>
    </xf>
    <xf numFmtId="189" fontId="20" fillId="0" borderId="1" xfId="0" applyNumberFormat="1" applyFont="1" applyBorder="1" applyAlignment="1">
      <alignment horizontal="right" vertical="center" wrapText="1"/>
    </xf>
    <xf numFmtId="189" fontId="8" fillId="0" borderId="0" xfId="0" applyNumberFormat="1" applyFont="1" applyBorder="1" applyAlignment="1">
      <alignment horizontal="right" vertical="center" wrapText="1"/>
    </xf>
    <xf numFmtId="189" fontId="20" fillId="0" borderId="0" xfId="0" applyNumberFormat="1" applyFont="1" applyBorder="1" applyAlignment="1">
      <alignment horizontal="right" vertical="center" wrapText="1"/>
    </xf>
    <xf numFmtId="189" fontId="8" fillId="0" borderId="1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 wrapText="1"/>
    </xf>
    <xf numFmtId="189" fontId="8" fillId="0" borderId="3" xfId="0" applyNumberFormat="1" applyFont="1" applyBorder="1" applyAlignment="1">
      <alignment horizontal="center" vertical="center" wrapText="1"/>
    </xf>
    <xf numFmtId="189" fontId="8" fillId="0" borderId="0" xfId="0" applyNumberFormat="1" applyFont="1" applyBorder="1" applyAlignment="1">
      <alignment horizontal="center" vertical="center" wrapText="1"/>
    </xf>
    <xf numFmtId="189" fontId="9" fillId="0" borderId="11" xfId="0" applyNumberFormat="1" applyFont="1" applyBorder="1" applyAlignment="1">
      <alignment vertical="center"/>
    </xf>
    <xf numFmtId="189" fontId="9" fillId="0" borderId="11" xfId="15" applyNumberFormat="1" applyFont="1" applyBorder="1" applyAlignment="1">
      <alignment horizontal="right" vertical="center"/>
    </xf>
    <xf numFmtId="189" fontId="22" fillId="0" borderId="11" xfId="15" applyNumberFormat="1" applyFont="1" applyBorder="1" applyAlignment="1">
      <alignment horizontal="right" vertical="center"/>
    </xf>
    <xf numFmtId="189" fontId="22" fillId="0" borderId="13" xfId="15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179" fontId="8" fillId="0" borderId="3" xfId="15" applyNumberFormat="1" applyFont="1" applyBorder="1" applyAlignment="1">
      <alignment vertical="center"/>
    </xf>
    <xf numFmtId="179" fontId="8" fillId="0" borderId="4" xfId="15" applyNumberFormat="1" applyFont="1" applyBorder="1" applyAlignment="1">
      <alignment vertical="center"/>
    </xf>
    <xf numFmtId="189" fontId="8" fillId="0" borderId="3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89" fontId="8" fillId="0" borderId="13" xfId="0" applyNumberFormat="1" applyFont="1" applyBorder="1" applyAlignment="1">
      <alignment vertical="center"/>
    </xf>
    <xf numFmtId="189" fontId="8" fillId="0" borderId="11" xfId="0" applyNumberFormat="1" applyFont="1" applyBorder="1" applyAlignment="1">
      <alignment vertical="center"/>
    </xf>
    <xf numFmtId="179" fontId="8" fillId="0" borderId="11" xfId="15" applyNumberFormat="1" applyFont="1" applyBorder="1" applyAlignment="1">
      <alignment horizontal="right" vertical="center"/>
    </xf>
    <xf numFmtId="179" fontId="8" fillId="0" borderId="14" xfId="15" applyNumberFormat="1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9" fontId="20" fillId="0" borderId="14" xfId="15" applyNumberFormat="1" applyFont="1" applyBorder="1" applyAlignment="1">
      <alignment horizontal="right" vertical="center"/>
    </xf>
    <xf numFmtId="199" fontId="8" fillId="0" borderId="20" xfId="15" applyNumberFormat="1" applyFont="1" applyFill="1" applyBorder="1" applyAlignment="1">
      <alignment horizontal="right" vertical="center"/>
    </xf>
    <xf numFmtId="199" fontId="8" fillId="0" borderId="3" xfId="15" applyNumberFormat="1" applyFont="1" applyFill="1" applyBorder="1" applyAlignment="1">
      <alignment horizontal="right" vertical="center"/>
    </xf>
    <xf numFmtId="191" fontId="8" fillId="0" borderId="3" xfId="15" applyNumberFormat="1" applyFont="1" applyFill="1" applyBorder="1" applyAlignment="1">
      <alignment horizontal="right" vertical="center"/>
    </xf>
    <xf numFmtId="188" fontId="8" fillId="0" borderId="3" xfId="15" applyNumberFormat="1" applyFont="1" applyFill="1" applyBorder="1" applyAlignment="1">
      <alignment horizontal="right" vertical="center"/>
    </xf>
    <xf numFmtId="188" fontId="8" fillId="0" borderId="1" xfId="15" applyNumberFormat="1" applyFont="1" applyFill="1" applyBorder="1" applyAlignment="1">
      <alignment horizontal="right" vertical="center"/>
    </xf>
    <xf numFmtId="204" fontId="8" fillId="0" borderId="3" xfId="15" applyNumberFormat="1" applyFont="1" applyFill="1" applyBorder="1" applyAlignment="1">
      <alignment horizontal="center" vertical="center"/>
    </xf>
    <xf numFmtId="199" fontId="8" fillId="0" borderId="1" xfId="15" applyNumberFormat="1" applyFont="1" applyFill="1" applyBorder="1" applyAlignment="1">
      <alignment horizontal="right" vertical="center"/>
    </xf>
    <xf numFmtId="199" fontId="8" fillId="0" borderId="0" xfId="15" applyNumberFormat="1" applyFont="1" applyFill="1" applyBorder="1" applyAlignment="1">
      <alignment horizontal="right" vertical="center"/>
    </xf>
    <xf numFmtId="199" fontId="8" fillId="0" borderId="18" xfId="15" applyNumberFormat="1" applyFont="1" applyFill="1" applyBorder="1" applyAlignment="1">
      <alignment horizontal="right" vertical="center"/>
    </xf>
    <xf numFmtId="199" fontId="8" fillId="0" borderId="11" xfId="15" applyNumberFormat="1" applyFont="1" applyFill="1" applyBorder="1" applyAlignment="1">
      <alignment horizontal="right" vertical="center"/>
    </xf>
    <xf numFmtId="191" fontId="8" fillId="0" borderId="11" xfId="15" applyNumberFormat="1" applyFont="1" applyFill="1" applyBorder="1" applyAlignment="1">
      <alignment horizontal="right" vertical="center"/>
    </xf>
    <xf numFmtId="188" fontId="8" fillId="0" borderId="11" xfId="15" applyNumberFormat="1" applyFont="1" applyFill="1" applyBorder="1" applyAlignment="1">
      <alignment horizontal="right" vertical="center"/>
    </xf>
    <xf numFmtId="188" fontId="8" fillId="0" borderId="13" xfId="15" applyNumberFormat="1" applyFont="1" applyFill="1" applyBorder="1" applyAlignment="1">
      <alignment horizontal="right" vertical="center"/>
    </xf>
    <xf numFmtId="204" fontId="8" fillId="0" borderId="11" xfId="15" applyNumberFormat="1" applyFont="1" applyFill="1" applyBorder="1" applyAlignment="1">
      <alignment horizontal="center" vertical="center"/>
    </xf>
    <xf numFmtId="204" fontId="8" fillId="0" borderId="4" xfId="15" applyNumberFormat="1" applyFont="1" applyFill="1" applyBorder="1" applyAlignment="1">
      <alignment horizontal="center" vertical="center"/>
    </xf>
    <xf numFmtId="204" fontId="8" fillId="0" borderId="0" xfId="15" applyNumberFormat="1" applyFont="1" applyFill="1" applyBorder="1" applyAlignment="1">
      <alignment horizontal="center" vertical="center"/>
    </xf>
    <xf numFmtId="204" fontId="8" fillId="0" borderId="14" xfId="15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179" fontId="8" fillId="0" borderId="20" xfId="15" applyNumberFormat="1" applyFont="1" applyBorder="1" applyAlignment="1">
      <alignment horizontal="right" vertical="center"/>
    </xf>
    <xf numFmtId="179" fontId="8" fillId="0" borderId="19" xfId="15" applyNumberFormat="1" applyFont="1" applyBorder="1" applyAlignment="1">
      <alignment horizontal="right" vertical="center"/>
    </xf>
    <xf numFmtId="179" fontId="20" fillId="0" borderId="20" xfId="15" applyNumberFormat="1" applyFont="1" applyBorder="1" applyAlignment="1">
      <alignment horizontal="right" vertical="center"/>
    </xf>
    <xf numFmtId="179" fontId="20" fillId="0" borderId="17" xfId="15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23" fillId="0" borderId="16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distributed" vertical="center"/>
    </xf>
    <xf numFmtId="0" fontId="18" fillId="0" borderId="30" xfId="0" applyFont="1" applyBorder="1" applyAlignment="1">
      <alignment horizontal="distributed" vertical="center"/>
    </xf>
    <xf numFmtId="0" fontId="25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0" fillId="0" borderId="38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20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distributed" vertical="center" wrapText="1"/>
    </xf>
    <xf numFmtId="0" fontId="15" fillId="0" borderId="30" xfId="0" applyFont="1" applyBorder="1" applyAlignment="1">
      <alignment horizontal="distributed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188" fontId="21" fillId="0" borderId="29" xfId="0" applyNumberFormat="1" applyFont="1" applyFill="1" applyBorder="1" applyAlignment="1">
      <alignment horizontal="right" vertical="center"/>
    </xf>
    <xf numFmtId="188" fontId="21" fillId="0" borderId="1" xfId="0" applyNumberFormat="1" applyFont="1" applyFill="1" applyBorder="1" applyAlignment="1">
      <alignment horizontal="right" vertical="center"/>
    </xf>
    <xf numFmtId="188" fontId="12" fillId="0" borderId="1" xfId="0" applyNumberFormat="1" applyFont="1" applyFill="1" applyBorder="1" applyAlignment="1">
      <alignment horizontal="right" vertical="center"/>
    </xf>
    <xf numFmtId="188" fontId="21" fillId="0" borderId="13" xfId="15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distributed" vertical="center" wrapText="1"/>
    </xf>
    <xf numFmtId="0" fontId="28" fillId="0" borderId="30" xfId="0" applyFont="1" applyBorder="1" applyAlignment="1">
      <alignment horizontal="distributed" vertical="center" wrapText="1"/>
    </xf>
    <xf numFmtId="0" fontId="28" fillId="0" borderId="3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191" fontId="12" fillId="0" borderId="4" xfId="15" applyNumberFormat="1" applyFont="1" applyBorder="1" applyAlignment="1">
      <alignment horizontal="right" vertical="center"/>
    </xf>
    <xf numFmtId="191" fontId="12" fillId="0" borderId="1" xfId="15" applyNumberFormat="1" applyFont="1" applyBorder="1" applyAlignment="1">
      <alignment horizontal="right" vertical="center"/>
    </xf>
    <xf numFmtId="191" fontId="12" fillId="0" borderId="0" xfId="15" applyNumberFormat="1" applyFont="1" applyBorder="1" applyAlignment="1">
      <alignment horizontal="right" vertical="center"/>
    </xf>
    <xf numFmtId="0" fontId="25" fillId="0" borderId="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7" fontId="12" fillId="0" borderId="4" xfId="15" applyNumberFormat="1" applyFont="1" applyBorder="1" applyAlignment="1">
      <alignment horizontal="center" vertical="center"/>
    </xf>
    <xf numFmtId="177" fontId="12" fillId="0" borderId="1" xfId="15" applyNumberFormat="1" applyFont="1" applyBorder="1" applyAlignment="1">
      <alignment horizontal="center" vertical="center"/>
    </xf>
    <xf numFmtId="191" fontId="21" fillId="0" borderId="4" xfId="15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77" fontId="12" fillId="0" borderId="0" xfId="15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7" fontId="12" fillId="0" borderId="3" xfId="15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7" fontId="12" fillId="0" borderId="14" xfId="15" applyNumberFormat="1" applyFont="1" applyBorder="1" applyAlignment="1">
      <alignment horizontal="center" vertical="center"/>
    </xf>
    <xf numFmtId="177" fontId="12" fillId="0" borderId="12" xfId="15" applyNumberFormat="1" applyFont="1" applyBorder="1" applyAlignment="1">
      <alignment horizontal="center" vertical="center"/>
    </xf>
    <xf numFmtId="177" fontId="12" fillId="0" borderId="13" xfId="15" applyNumberFormat="1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2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2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22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142875</xdr:rowOff>
    </xdr:from>
    <xdr:to>
      <xdr:col>1</xdr:col>
      <xdr:colOff>104775</xdr:colOff>
      <xdr:row>14</xdr:row>
      <xdr:rowOff>152400</xdr:rowOff>
    </xdr:to>
    <xdr:sp>
      <xdr:nvSpPr>
        <xdr:cNvPr id="1" name="AutoShape 12"/>
        <xdr:cNvSpPr>
          <a:spLocks/>
        </xdr:cNvSpPr>
      </xdr:nvSpPr>
      <xdr:spPr>
        <a:xfrm>
          <a:off x="838200" y="277177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142875</xdr:rowOff>
    </xdr:from>
    <xdr:to>
      <xdr:col>1</xdr:col>
      <xdr:colOff>104775</xdr:colOff>
      <xdr:row>19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838200" y="362902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142875</xdr:rowOff>
    </xdr:from>
    <xdr:to>
      <xdr:col>1</xdr:col>
      <xdr:colOff>104775</xdr:colOff>
      <xdr:row>24</xdr:row>
      <xdr:rowOff>152400</xdr:rowOff>
    </xdr:to>
    <xdr:sp>
      <xdr:nvSpPr>
        <xdr:cNvPr id="3" name="AutoShape 14"/>
        <xdr:cNvSpPr>
          <a:spLocks/>
        </xdr:cNvSpPr>
      </xdr:nvSpPr>
      <xdr:spPr>
        <a:xfrm>
          <a:off x="838200" y="448627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142875</xdr:rowOff>
    </xdr:from>
    <xdr:to>
      <xdr:col>1</xdr:col>
      <xdr:colOff>104775</xdr:colOff>
      <xdr:row>29</xdr:row>
      <xdr:rowOff>152400</xdr:rowOff>
    </xdr:to>
    <xdr:sp>
      <xdr:nvSpPr>
        <xdr:cNvPr id="4" name="AutoShape 15"/>
        <xdr:cNvSpPr>
          <a:spLocks/>
        </xdr:cNvSpPr>
      </xdr:nvSpPr>
      <xdr:spPr>
        <a:xfrm>
          <a:off x="838200" y="534352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11</xdr:row>
      <xdr:rowOff>142875</xdr:rowOff>
    </xdr:from>
    <xdr:to>
      <xdr:col>15</xdr:col>
      <xdr:colOff>104775</xdr:colOff>
      <xdr:row>14</xdr:row>
      <xdr:rowOff>152400</xdr:rowOff>
    </xdr:to>
    <xdr:sp>
      <xdr:nvSpPr>
        <xdr:cNvPr id="5" name="AutoShape 17"/>
        <xdr:cNvSpPr>
          <a:spLocks/>
        </xdr:cNvSpPr>
      </xdr:nvSpPr>
      <xdr:spPr>
        <a:xfrm>
          <a:off x="12382500" y="277177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142875</xdr:rowOff>
    </xdr:from>
    <xdr:to>
      <xdr:col>15</xdr:col>
      <xdr:colOff>104775</xdr:colOff>
      <xdr:row>19</xdr:row>
      <xdr:rowOff>152400</xdr:rowOff>
    </xdr:to>
    <xdr:sp>
      <xdr:nvSpPr>
        <xdr:cNvPr id="6" name="AutoShape 18"/>
        <xdr:cNvSpPr>
          <a:spLocks/>
        </xdr:cNvSpPr>
      </xdr:nvSpPr>
      <xdr:spPr>
        <a:xfrm>
          <a:off x="12382500" y="362902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21</xdr:row>
      <xdr:rowOff>142875</xdr:rowOff>
    </xdr:from>
    <xdr:to>
      <xdr:col>15</xdr:col>
      <xdr:colOff>104775</xdr:colOff>
      <xdr:row>24</xdr:row>
      <xdr:rowOff>152400</xdr:rowOff>
    </xdr:to>
    <xdr:sp>
      <xdr:nvSpPr>
        <xdr:cNvPr id="7" name="AutoShape 19"/>
        <xdr:cNvSpPr>
          <a:spLocks/>
        </xdr:cNvSpPr>
      </xdr:nvSpPr>
      <xdr:spPr>
        <a:xfrm>
          <a:off x="12382500" y="448627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26</xdr:row>
      <xdr:rowOff>142875</xdr:rowOff>
    </xdr:from>
    <xdr:to>
      <xdr:col>15</xdr:col>
      <xdr:colOff>104775</xdr:colOff>
      <xdr:row>29</xdr:row>
      <xdr:rowOff>152400</xdr:rowOff>
    </xdr:to>
    <xdr:sp>
      <xdr:nvSpPr>
        <xdr:cNvPr id="8" name="AutoShape 20"/>
        <xdr:cNvSpPr>
          <a:spLocks/>
        </xdr:cNvSpPr>
      </xdr:nvSpPr>
      <xdr:spPr>
        <a:xfrm>
          <a:off x="12382500" y="534352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36</xdr:row>
      <xdr:rowOff>142875</xdr:rowOff>
    </xdr:from>
    <xdr:to>
      <xdr:col>1</xdr:col>
      <xdr:colOff>104775</xdr:colOff>
      <xdr:row>39</xdr:row>
      <xdr:rowOff>152400</xdr:rowOff>
    </xdr:to>
    <xdr:sp>
      <xdr:nvSpPr>
        <xdr:cNvPr id="9" name="AutoShape 21"/>
        <xdr:cNvSpPr>
          <a:spLocks/>
        </xdr:cNvSpPr>
      </xdr:nvSpPr>
      <xdr:spPr>
        <a:xfrm>
          <a:off x="838200" y="705802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36</xdr:row>
      <xdr:rowOff>142875</xdr:rowOff>
    </xdr:from>
    <xdr:to>
      <xdr:col>15</xdr:col>
      <xdr:colOff>104775</xdr:colOff>
      <xdr:row>39</xdr:row>
      <xdr:rowOff>152400</xdr:rowOff>
    </xdr:to>
    <xdr:sp>
      <xdr:nvSpPr>
        <xdr:cNvPr id="10" name="AutoShape 22"/>
        <xdr:cNvSpPr>
          <a:spLocks/>
        </xdr:cNvSpPr>
      </xdr:nvSpPr>
      <xdr:spPr>
        <a:xfrm>
          <a:off x="12382500" y="705802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142875</xdr:rowOff>
    </xdr:from>
    <xdr:to>
      <xdr:col>1</xdr:col>
      <xdr:colOff>104775</xdr:colOff>
      <xdr:row>34</xdr:row>
      <xdr:rowOff>152400</xdr:rowOff>
    </xdr:to>
    <xdr:sp>
      <xdr:nvSpPr>
        <xdr:cNvPr id="11" name="AutoShape 25"/>
        <xdr:cNvSpPr>
          <a:spLocks/>
        </xdr:cNvSpPr>
      </xdr:nvSpPr>
      <xdr:spPr>
        <a:xfrm>
          <a:off x="838200" y="620077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31</xdr:row>
      <xdr:rowOff>142875</xdr:rowOff>
    </xdr:from>
    <xdr:to>
      <xdr:col>15</xdr:col>
      <xdr:colOff>104775</xdr:colOff>
      <xdr:row>34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12382500" y="620077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142875</xdr:rowOff>
    </xdr:from>
    <xdr:to>
      <xdr:col>1</xdr:col>
      <xdr:colOff>104775</xdr:colOff>
      <xdr:row>9</xdr:row>
      <xdr:rowOff>152400</xdr:rowOff>
    </xdr:to>
    <xdr:sp>
      <xdr:nvSpPr>
        <xdr:cNvPr id="13" name="AutoShape 29"/>
        <xdr:cNvSpPr>
          <a:spLocks/>
        </xdr:cNvSpPr>
      </xdr:nvSpPr>
      <xdr:spPr>
        <a:xfrm>
          <a:off x="838200" y="191452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6</xdr:row>
      <xdr:rowOff>142875</xdr:rowOff>
    </xdr:from>
    <xdr:to>
      <xdr:col>15</xdr:col>
      <xdr:colOff>104775</xdr:colOff>
      <xdr:row>9</xdr:row>
      <xdr:rowOff>152400</xdr:rowOff>
    </xdr:to>
    <xdr:sp>
      <xdr:nvSpPr>
        <xdr:cNvPr id="14" name="AutoShape 30"/>
        <xdr:cNvSpPr>
          <a:spLocks/>
        </xdr:cNvSpPr>
      </xdr:nvSpPr>
      <xdr:spPr>
        <a:xfrm>
          <a:off x="12382500" y="191452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53816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53816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1381125" y="53816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381125" y="53816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247650</xdr:colOff>
      <xdr:row>2</xdr:row>
      <xdr:rowOff>66675</xdr:rowOff>
    </xdr:from>
    <xdr:to>
      <xdr:col>5</xdr:col>
      <xdr:colOff>323850</xdr:colOff>
      <xdr:row>4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4524375" y="771525"/>
          <a:ext cx="762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38275" y="3867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38275" y="3867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47625</xdr:rowOff>
    </xdr:from>
    <xdr:to>
      <xdr:col>1</xdr:col>
      <xdr:colOff>85725</xdr:colOff>
      <xdr:row>6</xdr:row>
      <xdr:rowOff>95250</xdr:rowOff>
    </xdr:to>
    <xdr:sp>
      <xdr:nvSpPr>
        <xdr:cNvPr id="3" name="AutoShape 88"/>
        <xdr:cNvSpPr>
          <a:spLocks/>
        </xdr:cNvSpPr>
      </xdr:nvSpPr>
      <xdr:spPr>
        <a:xfrm>
          <a:off x="1476375" y="11144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47625</xdr:rowOff>
    </xdr:from>
    <xdr:to>
      <xdr:col>1</xdr:col>
      <xdr:colOff>85725</xdr:colOff>
      <xdr:row>8</xdr:row>
      <xdr:rowOff>95250</xdr:rowOff>
    </xdr:to>
    <xdr:sp>
      <xdr:nvSpPr>
        <xdr:cNvPr id="4" name="AutoShape 89"/>
        <xdr:cNvSpPr>
          <a:spLocks/>
        </xdr:cNvSpPr>
      </xdr:nvSpPr>
      <xdr:spPr>
        <a:xfrm>
          <a:off x="1476375" y="13811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47625</xdr:rowOff>
    </xdr:from>
    <xdr:to>
      <xdr:col>1</xdr:col>
      <xdr:colOff>85725</xdr:colOff>
      <xdr:row>10</xdr:row>
      <xdr:rowOff>95250</xdr:rowOff>
    </xdr:to>
    <xdr:sp>
      <xdr:nvSpPr>
        <xdr:cNvPr id="5" name="AutoShape 90"/>
        <xdr:cNvSpPr>
          <a:spLocks/>
        </xdr:cNvSpPr>
      </xdr:nvSpPr>
      <xdr:spPr>
        <a:xfrm>
          <a:off x="1476375" y="16478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85725</xdr:colOff>
      <xdr:row>12</xdr:row>
      <xdr:rowOff>95250</xdr:rowOff>
    </xdr:to>
    <xdr:sp>
      <xdr:nvSpPr>
        <xdr:cNvPr id="6" name="AutoShape 91"/>
        <xdr:cNvSpPr>
          <a:spLocks/>
        </xdr:cNvSpPr>
      </xdr:nvSpPr>
      <xdr:spPr>
        <a:xfrm>
          <a:off x="1476375" y="19145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47625</xdr:rowOff>
    </xdr:from>
    <xdr:to>
      <xdr:col>1</xdr:col>
      <xdr:colOff>85725</xdr:colOff>
      <xdr:row>14</xdr:row>
      <xdr:rowOff>95250</xdr:rowOff>
    </xdr:to>
    <xdr:sp>
      <xdr:nvSpPr>
        <xdr:cNvPr id="7" name="AutoShape 92"/>
        <xdr:cNvSpPr>
          <a:spLocks/>
        </xdr:cNvSpPr>
      </xdr:nvSpPr>
      <xdr:spPr>
        <a:xfrm>
          <a:off x="1476375" y="21812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47625</xdr:rowOff>
    </xdr:from>
    <xdr:to>
      <xdr:col>1</xdr:col>
      <xdr:colOff>85725</xdr:colOff>
      <xdr:row>16</xdr:row>
      <xdr:rowOff>95250</xdr:rowOff>
    </xdr:to>
    <xdr:sp>
      <xdr:nvSpPr>
        <xdr:cNvPr id="8" name="AutoShape 93"/>
        <xdr:cNvSpPr>
          <a:spLocks/>
        </xdr:cNvSpPr>
      </xdr:nvSpPr>
      <xdr:spPr>
        <a:xfrm>
          <a:off x="1476375" y="24479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85725</xdr:colOff>
      <xdr:row>18</xdr:row>
      <xdr:rowOff>95250</xdr:rowOff>
    </xdr:to>
    <xdr:sp>
      <xdr:nvSpPr>
        <xdr:cNvPr id="9" name="AutoShape 94"/>
        <xdr:cNvSpPr>
          <a:spLocks/>
        </xdr:cNvSpPr>
      </xdr:nvSpPr>
      <xdr:spPr>
        <a:xfrm>
          <a:off x="1476375" y="27146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47625</xdr:rowOff>
    </xdr:from>
    <xdr:to>
      <xdr:col>1</xdr:col>
      <xdr:colOff>85725</xdr:colOff>
      <xdr:row>20</xdr:row>
      <xdr:rowOff>95250</xdr:rowOff>
    </xdr:to>
    <xdr:sp>
      <xdr:nvSpPr>
        <xdr:cNvPr id="10" name="AutoShape 95"/>
        <xdr:cNvSpPr>
          <a:spLocks/>
        </xdr:cNvSpPr>
      </xdr:nvSpPr>
      <xdr:spPr>
        <a:xfrm>
          <a:off x="1476375" y="29813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47625</xdr:rowOff>
    </xdr:from>
    <xdr:to>
      <xdr:col>1</xdr:col>
      <xdr:colOff>85725</xdr:colOff>
      <xdr:row>26</xdr:row>
      <xdr:rowOff>95250</xdr:rowOff>
    </xdr:to>
    <xdr:sp>
      <xdr:nvSpPr>
        <xdr:cNvPr id="11" name="AutoShape 96"/>
        <xdr:cNvSpPr>
          <a:spLocks/>
        </xdr:cNvSpPr>
      </xdr:nvSpPr>
      <xdr:spPr>
        <a:xfrm>
          <a:off x="1476375" y="37814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47625</xdr:rowOff>
    </xdr:from>
    <xdr:to>
      <xdr:col>1</xdr:col>
      <xdr:colOff>85725</xdr:colOff>
      <xdr:row>28</xdr:row>
      <xdr:rowOff>95250</xdr:rowOff>
    </xdr:to>
    <xdr:sp>
      <xdr:nvSpPr>
        <xdr:cNvPr id="12" name="AutoShape 97"/>
        <xdr:cNvSpPr>
          <a:spLocks/>
        </xdr:cNvSpPr>
      </xdr:nvSpPr>
      <xdr:spPr>
        <a:xfrm>
          <a:off x="1476375" y="40481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29</xdr:row>
      <xdr:rowOff>47625</xdr:rowOff>
    </xdr:from>
    <xdr:to>
      <xdr:col>1</xdr:col>
      <xdr:colOff>85725</xdr:colOff>
      <xdr:row>30</xdr:row>
      <xdr:rowOff>95250</xdr:rowOff>
    </xdr:to>
    <xdr:sp>
      <xdr:nvSpPr>
        <xdr:cNvPr id="13" name="AutoShape 98"/>
        <xdr:cNvSpPr>
          <a:spLocks/>
        </xdr:cNvSpPr>
      </xdr:nvSpPr>
      <xdr:spPr>
        <a:xfrm>
          <a:off x="1476375" y="43148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47625</xdr:rowOff>
    </xdr:from>
    <xdr:to>
      <xdr:col>1</xdr:col>
      <xdr:colOff>85725</xdr:colOff>
      <xdr:row>32</xdr:row>
      <xdr:rowOff>95250</xdr:rowOff>
    </xdr:to>
    <xdr:sp>
      <xdr:nvSpPr>
        <xdr:cNvPr id="14" name="AutoShape 99"/>
        <xdr:cNvSpPr>
          <a:spLocks/>
        </xdr:cNvSpPr>
      </xdr:nvSpPr>
      <xdr:spPr>
        <a:xfrm>
          <a:off x="1476375" y="45815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47625</xdr:rowOff>
    </xdr:from>
    <xdr:to>
      <xdr:col>1</xdr:col>
      <xdr:colOff>85725</xdr:colOff>
      <xdr:row>34</xdr:row>
      <xdr:rowOff>95250</xdr:rowOff>
    </xdr:to>
    <xdr:sp>
      <xdr:nvSpPr>
        <xdr:cNvPr id="15" name="AutoShape 100"/>
        <xdr:cNvSpPr>
          <a:spLocks/>
        </xdr:cNvSpPr>
      </xdr:nvSpPr>
      <xdr:spPr>
        <a:xfrm>
          <a:off x="1476375" y="48482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47625</xdr:rowOff>
    </xdr:from>
    <xdr:to>
      <xdr:col>1</xdr:col>
      <xdr:colOff>85725</xdr:colOff>
      <xdr:row>36</xdr:row>
      <xdr:rowOff>95250</xdr:rowOff>
    </xdr:to>
    <xdr:sp>
      <xdr:nvSpPr>
        <xdr:cNvPr id="16" name="AutoShape 101"/>
        <xdr:cNvSpPr>
          <a:spLocks/>
        </xdr:cNvSpPr>
      </xdr:nvSpPr>
      <xdr:spPr>
        <a:xfrm>
          <a:off x="1476375" y="51149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47625</xdr:rowOff>
    </xdr:from>
    <xdr:to>
      <xdr:col>1</xdr:col>
      <xdr:colOff>85725</xdr:colOff>
      <xdr:row>38</xdr:row>
      <xdr:rowOff>95250</xdr:rowOff>
    </xdr:to>
    <xdr:sp>
      <xdr:nvSpPr>
        <xdr:cNvPr id="17" name="AutoShape 102"/>
        <xdr:cNvSpPr>
          <a:spLocks/>
        </xdr:cNvSpPr>
      </xdr:nvSpPr>
      <xdr:spPr>
        <a:xfrm>
          <a:off x="1476375" y="53816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47625</xdr:rowOff>
    </xdr:from>
    <xdr:to>
      <xdr:col>1</xdr:col>
      <xdr:colOff>85725</xdr:colOff>
      <xdr:row>40</xdr:row>
      <xdr:rowOff>95250</xdr:rowOff>
    </xdr:to>
    <xdr:sp>
      <xdr:nvSpPr>
        <xdr:cNvPr id="18" name="AutoShape 103"/>
        <xdr:cNvSpPr>
          <a:spLocks/>
        </xdr:cNvSpPr>
      </xdr:nvSpPr>
      <xdr:spPr>
        <a:xfrm>
          <a:off x="1476375" y="56483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47625</xdr:rowOff>
    </xdr:from>
    <xdr:to>
      <xdr:col>1</xdr:col>
      <xdr:colOff>85725</xdr:colOff>
      <xdr:row>42</xdr:row>
      <xdr:rowOff>95250</xdr:rowOff>
    </xdr:to>
    <xdr:sp>
      <xdr:nvSpPr>
        <xdr:cNvPr id="19" name="AutoShape 104"/>
        <xdr:cNvSpPr>
          <a:spLocks/>
        </xdr:cNvSpPr>
      </xdr:nvSpPr>
      <xdr:spPr>
        <a:xfrm>
          <a:off x="1476375" y="59150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47625</xdr:rowOff>
    </xdr:from>
    <xdr:to>
      <xdr:col>1</xdr:col>
      <xdr:colOff>85725</xdr:colOff>
      <xdr:row>44</xdr:row>
      <xdr:rowOff>95250</xdr:rowOff>
    </xdr:to>
    <xdr:sp>
      <xdr:nvSpPr>
        <xdr:cNvPr id="20" name="AutoShape 105"/>
        <xdr:cNvSpPr>
          <a:spLocks/>
        </xdr:cNvSpPr>
      </xdr:nvSpPr>
      <xdr:spPr>
        <a:xfrm>
          <a:off x="1476375" y="61817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45</xdr:row>
      <xdr:rowOff>47625</xdr:rowOff>
    </xdr:from>
    <xdr:to>
      <xdr:col>1</xdr:col>
      <xdr:colOff>85725</xdr:colOff>
      <xdr:row>46</xdr:row>
      <xdr:rowOff>95250</xdr:rowOff>
    </xdr:to>
    <xdr:sp>
      <xdr:nvSpPr>
        <xdr:cNvPr id="21" name="AutoShape 106"/>
        <xdr:cNvSpPr>
          <a:spLocks/>
        </xdr:cNvSpPr>
      </xdr:nvSpPr>
      <xdr:spPr>
        <a:xfrm>
          <a:off x="1476375" y="64484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47</xdr:row>
      <xdr:rowOff>47625</xdr:rowOff>
    </xdr:from>
    <xdr:to>
      <xdr:col>1</xdr:col>
      <xdr:colOff>85725</xdr:colOff>
      <xdr:row>48</xdr:row>
      <xdr:rowOff>95250</xdr:rowOff>
    </xdr:to>
    <xdr:sp>
      <xdr:nvSpPr>
        <xdr:cNvPr id="22" name="AutoShape 107"/>
        <xdr:cNvSpPr>
          <a:spLocks/>
        </xdr:cNvSpPr>
      </xdr:nvSpPr>
      <xdr:spPr>
        <a:xfrm>
          <a:off x="1476375" y="67151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49</xdr:row>
      <xdr:rowOff>47625</xdr:rowOff>
    </xdr:from>
    <xdr:to>
      <xdr:col>1</xdr:col>
      <xdr:colOff>85725</xdr:colOff>
      <xdr:row>50</xdr:row>
      <xdr:rowOff>95250</xdr:rowOff>
    </xdr:to>
    <xdr:sp>
      <xdr:nvSpPr>
        <xdr:cNvPr id="23" name="AutoShape 108"/>
        <xdr:cNvSpPr>
          <a:spLocks/>
        </xdr:cNvSpPr>
      </xdr:nvSpPr>
      <xdr:spPr>
        <a:xfrm>
          <a:off x="1476375" y="69818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51</xdr:row>
      <xdr:rowOff>47625</xdr:rowOff>
    </xdr:from>
    <xdr:to>
      <xdr:col>1</xdr:col>
      <xdr:colOff>85725</xdr:colOff>
      <xdr:row>52</xdr:row>
      <xdr:rowOff>95250</xdr:rowOff>
    </xdr:to>
    <xdr:sp>
      <xdr:nvSpPr>
        <xdr:cNvPr id="24" name="AutoShape 109"/>
        <xdr:cNvSpPr>
          <a:spLocks/>
        </xdr:cNvSpPr>
      </xdr:nvSpPr>
      <xdr:spPr>
        <a:xfrm>
          <a:off x="1476375" y="72485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53</xdr:row>
      <xdr:rowOff>47625</xdr:rowOff>
    </xdr:from>
    <xdr:to>
      <xdr:col>1</xdr:col>
      <xdr:colOff>85725</xdr:colOff>
      <xdr:row>54</xdr:row>
      <xdr:rowOff>95250</xdr:rowOff>
    </xdr:to>
    <xdr:sp>
      <xdr:nvSpPr>
        <xdr:cNvPr id="25" name="AutoShape 110"/>
        <xdr:cNvSpPr>
          <a:spLocks/>
        </xdr:cNvSpPr>
      </xdr:nvSpPr>
      <xdr:spPr>
        <a:xfrm>
          <a:off x="1476375" y="75152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47625</xdr:rowOff>
    </xdr:from>
    <xdr:to>
      <xdr:col>1</xdr:col>
      <xdr:colOff>85725</xdr:colOff>
      <xdr:row>24</xdr:row>
      <xdr:rowOff>95250</xdr:rowOff>
    </xdr:to>
    <xdr:sp>
      <xdr:nvSpPr>
        <xdr:cNvPr id="26" name="AutoShape 111"/>
        <xdr:cNvSpPr>
          <a:spLocks/>
        </xdr:cNvSpPr>
      </xdr:nvSpPr>
      <xdr:spPr>
        <a:xfrm>
          <a:off x="1476375" y="35147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47625</xdr:rowOff>
    </xdr:from>
    <xdr:to>
      <xdr:col>1</xdr:col>
      <xdr:colOff>85725</xdr:colOff>
      <xdr:row>22</xdr:row>
      <xdr:rowOff>95250</xdr:rowOff>
    </xdr:to>
    <xdr:sp>
      <xdr:nvSpPr>
        <xdr:cNvPr id="27" name="AutoShape 112"/>
        <xdr:cNvSpPr>
          <a:spLocks/>
        </xdr:cNvSpPr>
      </xdr:nvSpPr>
      <xdr:spPr>
        <a:xfrm>
          <a:off x="1476375" y="32480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47625</xdr:rowOff>
    </xdr:from>
    <xdr:to>
      <xdr:col>1</xdr:col>
      <xdr:colOff>95250</xdr:colOff>
      <xdr:row>9</xdr:row>
      <xdr:rowOff>66675</xdr:rowOff>
    </xdr:to>
    <xdr:sp>
      <xdr:nvSpPr>
        <xdr:cNvPr id="1" name="AutoShape 465"/>
        <xdr:cNvSpPr>
          <a:spLocks/>
        </xdr:cNvSpPr>
      </xdr:nvSpPr>
      <xdr:spPr>
        <a:xfrm>
          <a:off x="923925" y="12287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95250</xdr:colOff>
      <xdr:row>14</xdr:row>
      <xdr:rowOff>66675</xdr:rowOff>
    </xdr:to>
    <xdr:sp>
      <xdr:nvSpPr>
        <xdr:cNvPr id="2" name="AutoShape 466"/>
        <xdr:cNvSpPr>
          <a:spLocks/>
        </xdr:cNvSpPr>
      </xdr:nvSpPr>
      <xdr:spPr>
        <a:xfrm>
          <a:off x="923925" y="17145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47625</xdr:rowOff>
    </xdr:from>
    <xdr:to>
      <xdr:col>1</xdr:col>
      <xdr:colOff>95250</xdr:colOff>
      <xdr:row>19</xdr:row>
      <xdr:rowOff>66675</xdr:rowOff>
    </xdr:to>
    <xdr:sp>
      <xdr:nvSpPr>
        <xdr:cNvPr id="3" name="AutoShape 467"/>
        <xdr:cNvSpPr>
          <a:spLocks/>
        </xdr:cNvSpPr>
      </xdr:nvSpPr>
      <xdr:spPr>
        <a:xfrm>
          <a:off x="923925" y="220027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47625</xdr:rowOff>
    </xdr:from>
    <xdr:to>
      <xdr:col>1</xdr:col>
      <xdr:colOff>95250</xdr:colOff>
      <xdr:row>24</xdr:row>
      <xdr:rowOff>66675</xdr:rowOff>
    </xdr:to>
    <xdr:sp>
      <xdr:nvSpPr>
        <xdr:cNvPr id="4" name="AutoShape 468"/>
        <xdr:cNvSpPr>
          <a:spLocks/>
        </xdr:cNvSpPr>
      </xdr:nvSpPr>
      <xdr:spPr>
        <a:xfrm>
          <a:off x="923925" y="26860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47625</xdr:rowOff>
    </xdr:from>
    <xdr:to>
      <xdr:col>1</xdr:col>
      <xdr:colOff>95250</xdr:colOff>
      <xdr:row>29</xdr:row>
      <xdr:rowOff>66675</xdr:rowOff>
    </xdr:to>
    <xdr:sp>
      <xdr:nvSpPr>
        <xdr:cNvPr id="5" name="AutoShape 469"/>
        <xdr:cNvSpPr>
          <a:spLocks/>
        </xdr:cNvSpPr>
      </xdr:nvSpPr>
      <xdr:spPr>
        <a:xfrm>
          <a:off x="923925" y="31718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47625</xdr:rowOff>
    </xdr:from>
    <xdr:to>
      <xdr:col>1</xdr:col>
      <xdr:colOff>95250</xdr:colOff>
      <xdr:row>39</xdr:row>
      <xdr:rowOff>66675</xdr:rowOff>
    </xdr:to>
    <xdr:sp>
      <xdr:nvSpPr>
        <xdr:cNvPr id="6" name="AutoShape 470"/>
        <xdr:cNvSpPr>
          <a:spLocks/>
        </xdr:cNvSpPr>
      </xdr:nvSpPr>
      <xdr:spPr>
        <a:xfrm>
          <a:off x="923925" y="414337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47625</xdr:rowOff>
    </xdr:from>
    <xdr:to>
      <xdr:col>1</xdr:col>
      <xdr:colOff>95250</xdr:colOff>
      <xdr:row>34</xdr:row>
      <xdr:rowOff>66675</xdr:rowOff>
    </xdr:to>
    <xdr:sp>
      <xdr:nvSpPr>
        <xdr:cNvPr id="7" name="AutoShape 471"/>
        <xdr:cNvSpPr>
          <a:spLocks/>
        </xdr:cNvSpPr>
      </xdr:nvSpPr>
      <xdr:spPr>
        <a:xfrm>
          <a:off x="923925" y="36576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47625</xdr:rowOff>
    </xdr:from>
    <xdr:to>
      <xdr:col>1</xdr:col>
      <xdr:colOff>95250</xdr:colOff>
      <xdr:row>44</xdr:row>
      <xdr:rowOff>66675</xdr:rowOff>
    </xdr:to>
    <xdr:sp>
      <xdr:nvSpPr>
        <xdr:cNvPr id="8" name="AutoShape 472"/>
        <xdr:cNvSpPr>
          <a:spLocks/>
        </xdr:cNvSpPr>
      </xdr:nvSpPr>
      <xdr:spPr>
        <a:xfrm>
          <a:off x="923925" y="46291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46</xdr:row>
      <xdr:rowOff>47625</xdr:rowOff>
    </xdr:from>
    <xdr:to>
      <xdr:col>1</xdr:col>
      <xdr:colOff>95250</xdr:colOff>
      <xdr:row>49</xdr:row>
      <xdr:rowOff>66675</xdr:rowOff>
    </xdr:to>
    <xdr:sp>
      <xdr:nvSpPr>
        <xdr:cNvPr id="9" name="AutoShape 473"/>
        <xdr:cNvSpPr>
          <a:spLocks/>
        </xdr:cNvSpPr>
      </xdr:nvSpPr>
      <xdr:spPr>
        <a:xfrm>
          <a:off x="923925" y="51149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51</xdr:row>
      <xdr:rowOff>47625</xdr:rowOff>
    </xdr:from>
    <xdr:to>
      <xdr:col>1</xdr:col>
      <xdr:colOff>95250</xdr:colOff>
      <xdr:row>54</xdr:row>
      <xdr:rowOff>66675</xdr:rowOff>
    </xdr:to>
    <xdr:sp>
      <xdr:nvSpPr>
        <xdr:cNvPr id="10" name="AutoShape 474"/>
        <xdr:cNvSpPr>
          <a:spLocks/>
        </xdr:cNvSpPr>
      </xdr:nvSpPr>
      <xdr:spPr>
        <a:xfrm>
          <a:off x="923925" y="56007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47625</xdr:rowOff>
    </xdr:from>
    <xdr:to>
      <xdr:col>1</xdr:col>
      <xdr:colOff>95250</xdr:colOff>
      <xdr:row>59</xdr:row>
      <xdr:rowOff>66675</xdr:rowOff>
    </xdr:to>
    <xdr:sp>
      <xdr:nvSpPr>
        <xdr:cNvPr id="11" name="AutoShape 475"/>
        <xdr:cNvSpPr>
          <a:spLocks/>
        </xdr:cNvSpPr>
      </xdr:nvSpPr>
      <xdr:spPr>
        <a:xfrm>
          <a:off x="923925" y="608647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47625</xdr:rowOff>
    </xdr:from>
    <xdr:to>
      <xdr:col>1</xdr:col>
      <xdr:colOff>95250</xdr:colOff>
      <xdr:row>64</xdr:row>
      <xdr:rowOff>66675</xdr:rowOff>
    </xdr:to>
    <xdr:sp>
      <xdr:nvSpPr>
        <xdr:cNvPr id="12" name="AutoShape 476"/>
        <xdr:cNvSpPr>
          <a:spLocks/>
        </xdr:cNvSpPr>
      </xdr:nvSpPr>
      <xdr:spPr>
        <a:xfrm>
          <a:off x="923925" y="65722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66</xdr:row>
      <xdr:rowOff>47625</xdr:rowOff>
    </xdr:from>
    <xdr:to>
      <xdr:col>1</xdr:col>
      <xdr:colOff>95250</xdr:colOff>
      <xdr:row>69</xdr:row>
      <xdr:rowOff>66675</xdr:rowOff>
    </xdr:to>
    <xdr:sp>
      <xdr:nvSpPr>
        <xdr:cNvPr id="13" name="AutoShape 477"/>
        <xdr:cNvSpPr>
          <a:spLocks/>
        </xdr:cNvSpPr>
      </xdr:nvSpPr>
      <xdr:spPr>
        <a:xfrm>
          <a:off x="923925" y="70580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71</xdr:row>
      <xdr:rowOff>47625</xdr:rowOff>
    </xdr:from>
    <xdr:to>
      <xdr:col>1</xdr:col>
      <xdr:colOff>95250</xdr:colOff>
      <xdr:row>74</xdr:row>
      <xdr:rowOff>66675</xdr:rowOff>
    </xdr:to>
    <xdr:sp>
      <xdr:nvSpPr>
        <xdr:cNvPr id="14" name="AutoShape 478"/>
        <xdr:cNvSpPr>
          <a:spLocks/>
        </xdr:cNvSpPr>
      </xdr:nvSpPr>
      <xdr:spPr>
        <a:xfrm>
          <a:off x="923925" y="75438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6</xdr:row>
      <xdr:rowOff>47625</xdr:rowOff>
    </xdr:from>
    <xdr:to>
      <xdr:col>15</xdr:col>
      <xdr:colOff>95250</xdr:colOff>
      <xdr:row>9</xdr:row>
      <xdr:rowOff>66675</xdr:rowOff>
    </xdr:to>
    <xdr:sp>
      <xdr:nvSpPr>
        <xdr:cNvPr id="15" name="AutoShape 479"/>
        <xdr:cNvSpPr>
          <a:spLocks/>
        </xdr:cNvSpPr>
      </xdr:nvSpPr>
      <xdr:spPr>
        <a:xfrm>
          <a:off x="12353925" y="12287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47625</xdr:rowOff>
    </xdr:from>
    <xdr:to>
      <xdr:col>15</xdr:col>
      <xdr:colOff>95250</xdr:colOff>
      <xdr:row>14</xdr:row>
      <xdr:rowOff>66675</xdr:rowOff>
    </xdr:to>
    <xdr:sp>
      <xdr:nvSpPr>
        <xdr:cNvPr id="16" name="AutoShape 480"/>
        <xdr:cNvSpPr>
          <a:spLocks/>
        </xdr:cNvSpPr>
      </xdr:nvSpPr>
      <xdr:spPr>
        <a:xfrm>
          <a:off x="12353925" y="17145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16</xdr:row>
      <xdr:rowOff>47625</xdr:rowOff>
    </xdr:from>
    <xdr:to>
      <xdr:col>15</xdr:col>
      <xdr:colOff>95250</xdr:colOff>
      <xdr:row>19</xdr:row>
      <xdr:rowOff>66675</xdr:rowOff>
    </xdr:to>
    <xdr:sp>
      <xdr:nvSpPr>
        <xdr:cNvPr id="17" name="AutoShape 481"/>
        <xdr:cNvSpPr>
          <a:spLocks/>
        </xdr:cNvSpPr>
      </xdr:nvSpPr>
      <xdr:spPr>
        <a:xfrm>
          <a:off x="12353925" y="220027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47625</xdr:rowOff>
    </xdr:from>
    <xdr:to>
      <xdr:col>15</xdr:col>
      <xdr:colOff>95250</xdr:colOff>
      <xdr:row>24</xdr:row>
      <xdr:rowOff>66675</xdr:rowOff>
    </xdr:to>
    <xdr:sp>
      <xdr:nvSpPr>
        <xdr:cNvPr id="18" name="AutoShape 482"/>
        <xdr:cNvSpPr>
          <a:spLocks/>
        </xdr:cNvSpPr>
      </xdr:nvSpPr>
      <xdr:spPr>
        <a:xfrm>
          <a:off x="12353925" y="26860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47625</xdr:rowOff>
    </xdr:from>
    <xdr:to>
      <xdr:col>15</xdr:col>
      <xdr:colOff>95250</xdr:colOff>
      <xdr:row>29</xdr:row>
      <xdr:rowOff>66675</xdr:rowOff>
    </xdr:to>
    <xdr:sp>
      <xdr:nvSpPr>
        <xdr:cNvPr id="19" name="AutoShape 483"/>
        <xdr:cNvSpPr>
          <a:spLocks/>
        </xdr:cNvSpPr>
      </xdr:nvSpPr>
      <xdr:spPr>
        <a:xfrm>
          <a:off x="12353925" y="31718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36</xdr:row>
      <xdr:rowOff>47625</xdr:rowOff>
    </xdr:from>
    <xdr:to>
      <xdr:col>15</xdr:col>
      <xdr:colOff>95250</xdr:colOff>
      <xdr:row>39</xdr:row>
      <xdr:rowOff>66675</xdr:rowOff>
    </xdr:to>
    <xdr:sp>
      <xdr:nvSpPr>
        <xdr:cNvPr id="20" name="AutoShape 484"/>
        <xdr:cNvSpPr>
          <a:spLocks/>
        </xdr:cNvSpPr>
      </xdr:nvSpPr>
      <xdr:spPr>
        <a:xfrm>
          <a:off x="12353925" y="414337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47625</xdr:rowOff>
    </xdr:from>
    <xdr:to>
      <xdr:col>15</xdr:col>
      <xdr:colOff>95250</xdr:colOff>
      <xdr:row>34</xdr:row>
      <xdr:rowOff>66675</xdr:rowOff>
    </xdr:to>
    <xdr:sp>
      <xdr:nvSpPr>
        <xdr:cNvPr id="21" name="AutoShape 485"/>
        <xdr:cNvSpPr>
          <a:spLocks/>
        </xdr:cNvSpPr>
      </xdr:nvSpPr>
      <xdr:spPr>
        <a:xfrm>
          <a:off x="12353925" y="36576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41</xdr:row>
      <xdr:rowOff>47625</xdr:rowOff>
    </xdr:from>
    <xdr:to>
      <xdr:col>15</xdr:col>
      <xdr:colOff>95250</xdr:colOff>
      <xdr:row>44</xdr:row>
      <xdr:rowOff>66675</xdr:rowOff>
    </xdr:to>
    <xdr:sp>
      <xdr:nvSpPr>
        <xdr:cNvPr id="22" name="AutoShape 486"/>
        <xdr:cNvSpPr>
          <a:spLocks/>
        </xdr:cNvSpPr>
      </xdr:nvSpPr>
      <xdr:spPr>
        <a:xfrm>
          <a:off x="12353925" y="46291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47625</xdr:rowOff>
    </xdr:from>
    <xdr:to>
      <xdr:col>15</xdr:col>
      <xdr:colOff>95250</xdr:colOff>
      <xdr:row>49</xdr:row>
      <xdr:rowOff>66675</xdr:rowOff>
    </xdr:to>
    <xdr:sp>
      <xdr:nvSpPr>
        <xdr:cNvPr id="23" name="AutoShape 487"/>
        <xdr:cNvSpPr>
          <a:spLocks/>
        </xdr:cNvSpPr>
      </xdr:nvSpPr>
      <xdr:spPr>
        <a:xfrm>
          <a:off x="12353925" y="51149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51</xdr:row>
      <xdr:rowOff>47625</xdr:rowOff>
    </xdr:from>
    <xdr:to>
      <xdr:col>15</xdr:col>
      <xdr:colOff>95250</xdr:colOff>
      <xdr:row>54</xdr:row>
      <xdr:rowOff>66675</xdr:rowOff>
    </xdr:to>
    <xdr:sp>
      <xdr:nvSpPr>
        <xdr:cNvPr id="24" name="AutoShape 488"/>
        <xdr:cNvSpPr>
          <a:spLocks/>
        </xdr:cNvSpPr>
      </xdr:nvSpPr>
      <xdr:spPr>
        <a:xfrm>
          <a:off x="12353925" y="56007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56</xdr:row>
      <xdr:rowOff>47625</xdr:rowOff>
    </xdr:from>
    <xdr:to>
      <xdr:col>15</xdr:col>
      <xdr:colOff>95250</xdr:colOff>
      <xdr:row>59</xdr:row>
      <xdr:rowOff>66675</xdr:rowOff>
    </xdr:to>
    <xdr:sp>
      <xdr:nvSpPr>
        <xdr:cNvPr id="25" name="AutoShape 489"/>
        <xdr:cNvSpPr>
          <a:spLocks/>
        </xdr:cNvSpPr>
      </xdr:nvSpPr>
      <xdr:spPr>
        <a:xfrm>
          <a:off x="12353925" y="608647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61</xdr:row>
      <xdr:rowOff>47625</xdr:rowOff>
    </xdr:from>
    <xdr:to>
      <xdr:col>15</xdr:col>
      <xdr:colOff>95250</xdr:colOff>
      <xdr:row>64</xdr:row>
      <xdr:rowOff>66675</xdr:rowOff>
    </xdr:to>
    <xdr:sp>
      <xdr:nvSpPr>
        <xdr:cNvPr id="26" name="AutoShape 490"/>
        <xdr:cNvSpPr>
          <a:spLocks/>
        </xdr:cNvSpPr>
      </xdr:nvSpPr>
      <xdr:spPr>
        <a:xfrm>
          <a:off x="12353925" y="65722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66</xdr:row>
      <xdr:rowOff>47625</xdr:rowOff>
    </xdr:from>
    <xdr:to>
      <xdr:col>15</xdr:col>
      <xdr:colOff>95250</xdr:colOff>
      <xdr:row>69</xdr:row>
      <xdr:rowOff>66675</xdr:rowOff>
    </xdr:to>
    <xdr:sp>
      <xdr:nvSpPr>
        <xdr:cNvPr id="27" name="AutoShape 491"/>
        <xdr:cNvSpPr>
          <a:spLocks/>
        </xdr:cNvSpPr>
      </xdr:nvSpPr>
      <xdr:spPr>
        <a:xfrm>
          <a:off x="12353925" y="7058025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71</xdr:row>
      <xdr:rowOff>47625</xdr:rowOff>
    </xdr:from>
    <xdr:to>
      <xdr:col>15</xdr:col>
      <xdr:colOff>95250</xdr:colOff>
      <xdr:row>74</xdr:row>
      <xdr:rowOff>66675</xdr:rowOff>
    </xdr:to>
    <xdr:sp>
      <xdr:nvSpPr>
        <xdr:cNvPr id="28" name="AutoShape 492"/>
        <xdr:cNvSpPr>
          <a:spLocks/>
        </xdr:cNvSpPr>
      </xdr:nvSpPr>
      <xdr:spPr>
        <a:xfrm>
          <a:off x="12353925" y="75438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91450" y="4695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791450" y="4695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62325" y="4314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362325" y="4314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66925" y="52482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66925" y="52482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28825" y="37623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28825" y="37623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28825" y="3590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28825" y="3590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00225" y="59150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0225" y="59150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00225" y="4819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0225" y="4819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6.5"/>
  <cols>
    <col min="1" max="1" width="8.125" style="3" customWidth="1"/>
    <col min="2" max="2" width="10.625" style="3" customWidth="1"/>
    <col min="3" max="3" width="18.625" style="3" customWidth="1"/>
    <col min="4" max="4" width="10.625" style="3" customWidth="1"/>
    <col min="5" max="16384" width="8.875" style="3" customWidth="1"/>
  </cols>
  <sheetData>
    <row r="1" s="4" customFormat="1" ht="18" customHeight="1">
      <c r="G1" s="58" t="s">
        <v>932</v>
      </c>
    </row>
    <row r="2" spans="1:7" s="4" customFormat="1" ht="24.75" customHeight="1">
      <c r="A2" s="616" t="s">
        <v>65</v>
      </c>
      <c r="B2" s="606"/>
      <c r="C2" s="606"/>
      <c r="D2" s="606"/>
      <c r="E2" s="606"/>
      <c r="F2" s="606"/>
      <c r="G2" s="606"/>
    </row>
    <row r="3" spans="1:7" s="4" customFormat="1" ht="19.5" customHeight="1">
      <c r="A3" s="605" t="s">
        <v>387</v>
      </c>
      <c r="B3" s="606"/>
      <c r="C3" s="606"/>
      <c r="D3" s="606"/>
      <c r="E3" s="606"/>
      <c r="F3" s="606"/>
      <c r="G3" s="606"/>
    </row>
    <row r="4" spans="1:7" s="4" customFormat="1" ht="15.75" customHeight="1">
      <c r="A4" s="607" t="s">
        <v>389</v>
      </c>
      <c r="B4" s="608"/>
      <c r="C4" s="608"/>
      <c r="D4" s="608"/>
      <c r="E4" s="608"/>
      <c r="F4" s="608"/>
      <c r="G4" s="608"/>
    </row>
    <row r="5" spans="1:7" s="4" customFormat="1" ht="13.5" customHeight="1" thickBot="1">
      <c r="A5" s="617" t="s">
        <v>388</v>
      </c>
      <c r="B5" s="608"/>
      <c r="C5" s="608"/>
      <c r="D5" s="608"/>
      <c r="E5" s="608"/>
      <c r="F5" s="608"/>
      <c r="G5" s="608"/>
    </row>
    <row r="6" spans="1:7" s="4" customFormat="1" ht="27.75" customHeight="1">
      <c r="A6" s="618" t="s">
        <v>913</v>
      </c>
      <c r="B6" s="619"/>
      <c r="C6" s="622" t="s">
        <v>914</v>
      </c>
      <c r="D6" s="624" t="s">
        <v>915</v>
      </c>
      <c r="E6" s="625"/>
      <c r="F6" s="625"/>
      <c r="G6" s="625"/>
    </row>
    <row r="7" spans="1:7" s="4" customFormat="1" ht="27.75" customHeight="1" thickBot="1">
      <c r="A7" s="620"/>
      <c r="B7" s="621"/>
      <c r="C7" s="623"/>
      <c r="D7" s="5"/>
      <c r="E7" s="125" t="s">
        <v>916</v>
      </c>
      <c r="F7" s="125" t="s">
        <v>917</v>
      </c>
      <c r="G7" s="126" t="s">
        <v>918</v>
      </c>
    </row>
    <row r="8" spans="1:7" s="4" customFormat="1" ht="30" customHeight="1">
      <c r="A8" s="618" t="s">
        <v>919</v>
      </c>
      <c r="B8" s="627"/>
      <c r="C8" s="588" t="s">
        <v>920</v>
      </c>
      <c r="D8" s="127" t="s">
        <v>921</v>
      </c>
      <c r="E8" s="6">
        <v>121</v>
      </c>
      <c r="F8" s="7">
        <v>13</v>
      </c>
      <c r="G8" s="8">
        <v>17</v>
      </c>
    </row>
    <row r="9" spans="1:7" s="4" customFormat="1" ht="9.75" customHeight="1">
      <c r="A9" s="628"/>
      <c r="B9" s="597"/>
      <c r="C9" s="613"/>
      <c r="D9" s="9"/>
      <c r="E9" s="6"/>
      <c r="F9" s="6"/>
      <c r="G9" s="8"/>
    </row>
    <row r="10" spans="1:7" s="4" customFormat="1" ht="30" customHeight="1">
      <c r="A10" s="598"/>
      <c r="B10" s="599"/>
      <c r="C10" s="614"/>
      <c r="D10" s="128" t="s">
        <v>922</v>
      </c>
      <c r="E10" s="10">
        <v>24</v>
      </c>
      <c r="F10" s="10">
        <v>51</v>
      </c>
      <c r="G10" s="11">
        <v>46</v>
      </c>
    </row>
    <row r="11" spans="1:7" s="4" customFormat="1" ht="30" customHeight="1">
      <c r="A11" s="589" t="s">
        <v>923</v>
      </c>
      <c r="B11" s="609" t="s">
        <v>924</v>
      </c>
      <c r="C11" s="612" t="s">
        <v>925</v>
      </c>
      <c r="D11" s="127" t="s">
        <v>921</v>
      </c>
      <c r="E11" s="6">
        <v>121</v>
      </c>
      <c r="F11" s="12">
        <v>28</v>
      </c>
      <c r="G11" s="13">
        <v>34</v>
      </c>
    </row>
    <row r="12" spans="1:7" s="4" customFormat="1" ht="9.75" customHeight="1">
      <c r="A12" s="590"/>
      <c r="B12" s="610"/>
      <c r="C12" s="613"/>
      <c r="D12" s="9"/>
      <c r="E12" s="6"/>
      <c r="F12" s="6"/>
      <c r="G12" s="8"/>
    </row>
    <row r="13" spans="1:7" s="4" customFormat="1" ht="30" customHeight="1">
      <c r="A13" s="590"/>
      <c r="B13" s="611"/>
      <c r="C13" s="614"/>
      <c r="D13" s="128" t="s">
        <v>922</v>
      </c>
      <c r="E13" s="10">
        <v>24</v>
      </c>
      <c r="F13" s="10">
        <v>41</v>
      </c>
      <c r="G13" s="11">
        <v>10</v>
      </c>
    </row>
    <row r="14" spans="1:7" s="4" customFormat="1" ht="30" customHeight="1">
      <c r="A14" s="590"/>
      <c r="B14" s="609" t="s">
        <v>926</v>
      </c>
      <c r="C14" s="612" t="s">
        <v>927</v>
      </c>
      <c r="D14" s="127" t="s">
        <v>921</v>
      </c>
      <c r="E14" s="12">
        <v>120</v>
      </c>
      <c r="F14" s="12">
        <v>58</v>
      </c>
      <c r="G14" s="14">
        <v>0</v>
      </c>
    </row>
    <row r="15" spans="1:7" s="4" customFormat="1" ht="9.75" customHeight="1">
      <c r="A15" s="590"/>
      <c r="B15" s="610"/>
      <c r="C15" s="613"/>
      <c r="D15" s="9"/>
      <c r="E15" s="6"/>
      <c r="F15" s="6"/>
      <c r="G15" s="15"/>
    </row>
    <row r="16" spans="1:7" s="4" customFormat="1" ht="30" customHeight="1">
      <c r="A16" s="590"/>
      <c r="B16" s="611"/>
      <c r="C16" s="614"/>
      <c r="D16" s="128" t="s">
        <v>922</v>
      </c>
      <c r="E16" s="10">
        <v>24</v>
      </c>
      <c r="F16" s="10">
        <v>56</v>
      </c>
      <c r="G16" s="16">
        <v>36</v>
      </c>
    </row>
    <row r="17" spans="1:7" s="4" customFormat="1" ht="30" customHeight="1">
      <c r="A17" s="590"/>
      <c r="B17" s="609" t="s">
        <v>928</v>
      </c>
      <c r="C17" s="612" t="s">
        <v>929</v>
      </c>
      <c r="D17" s="127" t="s">
        <v>921</v>
      </c>
      <c r="E17" s="12">
        <v>121</v>
      </c>
      <c r="F17" s="12">
        <v>22</v>
      </c>
      <c r="G17" s="14">
        <v>48</v>
      </c>
    </row>
    <row r="18" spans="1:7" s="4" customFormat="1" ht="9.75" customHeight="1">
      <c r="A18" s="590"/>
      <c r="B18" s="610"/>
      <c r="C18" s="613"/>
      <c r="D18" s="9"/>
      <c r="E18" s="6"/>
      <c r="F18" s="6"/>
      <c r="G18" s="15"/>
    </row>
    <row r="19" spans="1:7" s="4" customFormat="1" ht="30" customHeight="1">
      <c r="A19" s="590"/>
      <c r="B19" s="611"/>
      <c r="C19" s="614"/>
      <c r="D19" s="128" t="s">
        <v>922</v>
      </c>
      <c r="E19" s="10">
        <v>24</v>
      </c>
      <c r="F19" s="10">
        <v>35</v>
      </c>
      <c r="G19" s="16">
        <v>22</v>
      </c>
    </row>
    <row r="20" spans="1:7" s="4" customFormat="1" ht="30" customHeight="1">
      <c r="A20" s="590"/>
      <c r="B20" s="609" t="s">
        <v>930</v>
      </c>
      <c r="C20" s="612" t="s">
        <v>931</v>
      </c>
      <c r="D20" s="129" t="s">
        <v>921</v>
      </c>
      <c r="E20" s="12">
        <v>121</v>
      </c>
      <c r="F20" s="12">
        <v>15</v>
      </c>
      <c r="G20" s="14">
        <v>20</v>
      </c>
    </row>
    <row r="21" spans="1:7" s="4" customFormat="1" ht="9.75" customHeight="1">
      <c r="A21" s="590"/>
      <c r="B21" s="610"/>
      <c r="C21" s="613"/>
      <c r="D21" s="9"/>
      <c r="E21" s="6"/>
      <c r="F21" s="6"/>
      <c r="G21" s="15"/>
    </row>
    <row r="22" spans="1:7" s="4" customFormat="1" ht="30" customHeight="1" thickBot="1">
      <c r="A22" s="591"/>
      <c r="B22" s="615"/>
      <c r="C22" s="626"/>
      <c r="D22" s="130" t="s">
        <v>922</v>
      </c>
      <c r="E22" s="17">
        <v>25</v>
      </c>
      <c r="F22" s="17">
        <v>7</v>
      </c>
      <c r="G22" s="18">
        <v>9</v>
      </c>
    </row>
    <row r="23" spans="1:7" s="4" customFormat="1" ht="13.5" customHeight="1">
      <c r="A23" s="302" t="s">
        <v>390</v>
      </c>
      <c r="B23" s="303"/>
      <c r="C23" s="303"/>
      <c r="D23" s="303"/>
      <c r="E23" s="303"/>
      <c r="F23" s="303"/>
      <c r="G23" s="303"/>
    </row>
    <row r="24" spans="1:7" s="4" customFormat="1" ht="13.5" customHeight="1">
      <c r="A24" s="304" t="s">
        <v>344</v>
      </c>
      <c r="B24" s="304"/>
      <c r="C24" s="304"/>
      <c r="D24" s="304"/>
      <c r="E24" s="304"/>
      <c r="F24" s="304"/>
      <c r="G24" s="304"/>
    </row>
  </sheetData>
  <mergeCells count="18">
    <mergeCell ref="B20:B22"/>
    <mergeCell ref="A2:G2"/>
    <mergeCell ref="A5:G5"/>
    <mergeCell ref="A6:B7"/>
    <mergeCell ref="C6:C7"/>
    <mergeCell ref="D6:G6"/>
    <mergeCell ref="C20:C22"/>
    <mergeCell ref="A8:B10"/>
    <mergeCell ref="C8:C10"/>
    <mergeCell ref="A11:A22"/>
    <mergeCell ref="A3:G3"/>
    <mergeCell ref="A4:G4"/>
    <mergeCell ref="B17:B19"/>
    <mergeCell ref="C17:C19"/>
    <mergeCell ref="B11:B13"/>
    <mergeCell ref="C11:C13"/>
    <mergeCell ref="B14:B16"/>
    <mergeCell ref="C14:C16"/>
  </mergeCells>
  <printOptions/>
  <pageMargins left="1.1811023622047245" right="1.1811023622047245" top="1.5748031496062993" bottom="1.5748031496062993" header="0.5118110236220472" footer="0.9055118110236221"/>
  <pageSetup firstPageNumber="3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115" zoomScaleNormal="115" workbookViewId="0" topLeftCell="A1">
      <selection activeCell="A2" sqref="A2:G2"/>
    </sheetView>
  </sheetViews>
  <sheetFormatPr defaultColWidth="9.00390625" defaultRowHeight="16.5"/>
  <cols>
    <col min="1" max="1" width="26.625" style="73" customWidth="1"/>
    <col min="2" max="2" width="11.625" style="2" customWidth="1"/>
    <col min="3" max="4" width="8.625" style="19" customWidth="1"/>
    <col min="5" max="5" width="7.125" style="19" customWidth="1"/>
    <col min="6" max="7" width="6.625" style="19" customWidth="1"/>
    <col min="8" max="8" width="7.625" style="73" customWidth="1"/>
    <col min="9" max="9" width="8.125" style="2" customWidth="1"/>
    <col min="10" max="10" width="6.125" style="19" customWidth="1"/>
    <col min="11" max="11" width="7.125" style="19" customWidth="1"/>
    <col min="12" max="12" width="6.625" style="19" customWidth="1"/>
    <col min="13" max="13" width="7.25390625" style="19" customWidth="1"/>
    <col min="14" max="14" width="11.00390625" style="19" customWidth="1"/>
    <col min="15" max="16" width="11.125" style="19" customWidth="1"/>
    <col min="17" max="16384" width="8.875" style="19" customWidth="1"/>
  </cols>
  <sheetData>
    <row r="1" spans="1:16" ht="18" customHeight="1">
      <c r="A1" s="284" t="s">
        <v>285</v>
      </c>
      <c r="B1" s="59"/>
      <c r="C1" s="59"/>
      <c r="D1" s="59"/>
      <c r="E1" s="59"/>
      <c r="F1" s="59"/>
      <c r="G1" s="59"/>
      <c r="I1" s="59"/>
      <c r="J1" s="59"/>
      <c r="K1" s="59"/>
      <c r="L1" s="59"/>
      <c r="M1" s="59"/>
      <c r="O1" s="60"/>
      <c r="P1" s="58" t="s">
        <v>370</v>
      </c>
    </row>
    <row r="2" spans="1:16" s="70" customFormat="1" ht="25.5" customHeight="1">
      <c r="A2" s="579" t="s">
        <v>557</v>
      </c>
      <c r="B2" s="606"/>
      <c r="C2" s="606"/>
      <c r="D2" s="606"/>
      <c r="E2" s="606"/>
      <c r="F2" s="606"/>
      <c r="G2" s="606"/>
      <c r="H2" s="606" t="s">
        <v>78</v>
      </c>
      <c r="I2" s="606"/>
      <c r="J2" s="606"/>
      <c r="K2" s="606"/>
      <c r="L2" s="606"/>
      <c r="M2" s="606"/>
      <c r="N2" s="606"/>
      <c r="O2" s="606"/>
      <c r="P2" s="606"/>
    </row>
    <row r="3" ht="12" customHeight="1" thickBot="1"/>
    <row r="4" spans="1:16" s="26" customFormat="1" ht="25.5" customHeight="1">
      <c r="A4" s="766" t="s">
        <v>380</v>
      </c>
      <c r="B4" s="770" t="s">
        <v>378</v>
      </c>
      <c r="C4" s="152" t="s">
        <v>377</v>
      </c>
      <c r="D4" s="776" t="s">
        <v>271</v>
      </c>
      <c r="E4" s="774" t="s">
        <v>252</v>
      </c>
      <c r="F4" s="775"/>
      <c r="G4" s="775"/>
      <c r="H4" s="784" t="s">
        <v>253</v>
      </c>
      <c r="I4" s="775"/>
      <c r="J4" s="775"/>
      <c r="K4" s="775"/>
      <c r="L4" s="775"/>
      <c r="M4" s="785"/>
      <c r="N4" s="777" t="s">
        <v>667</v>
      </c>
      <c r="O4" s="778"/>
      <c r="P4" s="778"/>
    </row>
    <row r="5" spans="1:16" s="26" customFormat="1" ht="25.5" customHeight="1">
      <c r="A5" s="767"/>
      <c r="B5" s="771"/>
      <c r="C5" s="758" t="s">
        <v>516</v>
      </c>
      <c r="D5" s="758"/>
      <c r="E5" s="757" t="s">
        <v>517</v>
      </c>
      <c r="F5" s="779" t="s">
        <v>518</v>
      </c>
      <c r="G5" s="757" t="s">
        <v>519</v>
      </c>
      <c r="H5" s="150" t="s">
        <v>520</v>
      </c>
      <c r="I5" s="157" t="s">
        <v>521</v>
      </c>
      <c r="J5" s="150" t="s">
        <v>522</v>
      </c>
      <c r="K5" s="158" t="s">
        <v>523</v>
      </c>
      <c r="L5" s="150" t="s">
        <v>524</v>
      </c>
      <c r="M5" s="150" t="s">
        <v>525</v>
      </c>
      <c r="N5" s="757" t="s">
        <v>526</v>
      </c>
      <c r="O5" s="760" t="s">
        <v>527</v>
      </c>
      <c r="P5" s="763" t="s">
        <v>528</v>
      </c>
    </row>
    <row r="6" spans="1:16" s="26" customFormat="1" ht="13.5" customHeight="1">
      <c r="A6" s="768"/>
      <c r="B6" s="772"/>
      <c r="C6" s="758"/>
      <c r="D6" s="758"/>
      <c r="E6" s="782"/>
      <c r="F6" s="780"/>
      <c r="G6" s="782"/>
      <c r="H6" s="771" t="s">
        <v>529</v>
      </c>
      <c r="I6" s="758" t="s">
        <v>530</v>
      </c>
      <c r="J6" s="758" t="s">
        <v>531</v>
      </c>
      <c r="K6" s="758" t="s">
        <v>532</v>
      </c>
      <c r="L6" s="758" t="s">
        <v>533</v>
      </c>
      <c r="M6" s="758" t="s">
        <v>534</v>
      </c>
      <c r="N6" s="758"/>
      <c r="O6" s="761"/>
      <c r="P6" s="764"/>
    </row>
    <row r="7" spans="1:16" s="26" customFormat="1" ht="13.5" customHeight="1" thickBot="1">
      <c r="A7" s="769"/>
      <c r="B7" s="773"/>
      <c r="C7" s="759"/>
      <c r="D7" s="759"/>
      <c r="E7" s="783"/>
      <c r="F7" s="781"/>
      <c r="G7" s="783"/>
      <c r="H7" s="786"/>
      <c r="I7" s="759"/>
      <c r="J7" s="759"/>
      <c r="K7" s="759"/>
      <c r="L7" s="759"/>
      <c r="M7" s="759"/>
      <c r="N7" s="759"/>
      <c r="O7" s="762"/>
      <c r="P7" s="765"/>
    </row>
    <row r="8" spans="1:16" s="26" customFormat="1" ht="23.25" customHeight="1">
      <c r="A8" s="159" t="s">
        <v>535</v>
      </c>
      <c r="B8" s="449" t="s">
        <v>536</v>
      </c>
      <c r="C8" s="453">
        <v>0.462789</v>
      </c>
      <c r="D8" s="453">
        <v>0.359788</v>
      </c>
      <c r="E8" s="453">
        <f>SUM(F8:M8)</f>
        <v>0.103001</v>
      </c>
      <c r="F8" s="453">
        <v>0.103001</v>
      </c>
      <c r="G8" s="456" t="s">
        <v>674</v>
      </c>
      <c r="H8" s="455" t="s">
        <v>674</v>
      </c>
      <c r="I8" s="455" t="s">
        <v>674</v>
      </c>
      <c r="J8" s="455" t="s">
        <v>674</v>
      </c>
      <c r="K8" s="455" t="s">
        <v>674</v>
      </c>
      <c r="L8" s="455" t="s">
        <v>674</v>
      </c>
      <c r="M8" s="455" t="s">
        <v>674</v>
      </c>
      <c r="N8" s="450">
        <f>O8+P8</f>
        <v>7002767</v>
      </c>
      <c r="O8" s="450">
        <v>3631767</v>
      </c>
      <c r="P8" s="451">
        <v>3371000</v>
      </c>
    </row>
    <row r="9" spans="1:16" s="26" customFormat="1" ht="23.25" customHeight="1">
      <c r="A9" s="159" t="s">
        <v>537</v>
      </c>
      <c r="B9" s="449" t="s">
        <v>675</v>
      </c>
      <c r="C9" s="453">
        <v>5.758221</v>
      </c>
      <c r="D9" s="453">
        <v>4.677908</v>
      </c>
      <c r="E9" s="453">
        <f>SUM(F9:M9)</f>
        <v>1.080313</v>
      </c>
      <c r="F9" s="453">
        <v>1.080313</v>
      </c>
      <c r="G9" s="456" t="s">
        <v>674</v>
      </c>
      <c r="H9" s="455" t="s">
        <v>674</v>
      </c>
      <c r="I9" s="455" t="s">
        <v>674</v>
      </c>
      <c r="J9" s="455" t="s">
        <v>674</v>
      </c>
      <c r="K9" s="455" t="s">
        <v>674</v>
      </c>
      <c r="L9" s="455" t="s">
        <v>674</v>
      </c>
      <c r="M9" s="455" t="s">
        <v>674</v>
      </c>
      <c r="N9" s="450">
        <f>O9+P9</f>
        <v>76599941</v>
      </c>
      <c r="O9" s="450">
        <v>52486193</v>
      </c>
      <c r="P9" s="451">
        <v>24113748</v>
      </c>
    </row>
    <row r="10" spans="1:16" s="26" customFormat="1" ht="23.25" customHeight="1">
      <c r="A10" s="159" t="s">
        <v>538</v>
      </c>
      <c r="B10" s="449" t="s">
        <v>676</v>
      </c>
      <c r="C10" s="453">
        <v>1.335447</v>
      </c>
      <c r="D10" s="453">
        <v>1.151674</v>
      </c>
      <c r="E10" s="453">
        <f aca="true" t="shared" si="0" ref="E10:E23">SUM(F10:M10)</f>
        <v>0.183773</v>
      </c>
      <c r="F10" s="453">
        <v>0.183773</v>
      </c>
      <c r="G10" s="456" t="s">
        <v>674</v>
      </c>
      <c r="H10" s="455" t="s">
        <v>674</v>
      </c>
      <c r="I10" s="455" t="s">
        <v>674</v>
      </c>
      <c r="J10" s="455" t="s">
        <v>674</v>
      </c>
      <c r="K10" s="455" t="s">
        <v>674</v>
      </c>
      <c r="L10" s="455" t="s">
        <v>674</v>
      </c>
      <c r="M10" s="455" t="s">
        <v>674</v>
      </c>
      <c r="N10" s="450">
        <f aca="true" t="shared" si="1" ref="N10:N17">O10+P10</f>
        <v>51760644</v>
      </c>
      <c r="O10" s="450">
        <v>46576644</v>
      </c>
      <c r="P10" s="451">
        <v>5184000</v>
      </c>
    </row>
    <row r="11" spans="1:16" s="26" customFormat="1" ht="23.25" customHeight="1">
      <c r="A11" s="159" t="s">
        <v>539</v>
      </c>
      <c r="B11" s="449" t="s">
        <v>677</v>
      </c>
      <c r="C11" s="453">
        <v>2.603109</v>
      </c>
      <c r="D11" s="453">
        <v>1.798001</v>
      </c>
      <c r="E11" s="453">
        <f t="shared" si="0"/>
        <v>0.8051079999999999</v>
      </c>
      <c r="F11" s="453">
        <v>0.651311</v>
      </c>
      <c r="G11" s="456" t="s">
        <v>674</v>
      </c>
      <c r="H11" s="455" t="s">
        <v>674</v>
      </c>
      <c r="I11" s="453">
        <v>0.153797</v>
      </c>
      <c r="J11" s="455" t="s">
        <v>674</v>
      </c>
      <c r="K11" s="455" t="s">
        <v>674</v>
      </c>
      <c r="L11" s="455" t="s">
        <v>674</v>
      </c>
      <c r="M11" s="455" t="s">
        <v>674</v>
      </c>
      <c r="N11" s="450">
        <f t="shared" si="1"/>
        <v>220450767</v>
      </c>
      <c r="O11" s="450">
        <v>207783287</v>
      </c>
      <c r="P11" s="451">
        <v>12667480</v>
      </c>
    </row>
    <row r="12" spans="1:16" s="26" customFormat="1" ht="23.25" customHeight="1">
      <c r="A12" s="159" t="s">
        <v>540</v>
      </c>
      <c r="B12" s="449" t="s">
        <v>678</v>
      </c>
      <c r="C12" s="453">
        <v>1.522147</v>
      </c>
      <c r="D12" s="453">
        <v>0.715251</v>
      </c>
      <c r="E12" s="453">
        <f t="shared" si="0"/>
        <v>0.806896</v>
      </c>
      <c r="F12" s="453">
        <v>0.130509</v>
      </c>
      <c r="G12" s="456" t="s">
        <v>674</v>
      </c>
      <c r="H12" s="455" t="s">
        <v>674</v>
      </c>
      <c r="I12" s="455" t="s">
        <v>674</v>
      </c>
      <c r="J12" s="455" t="s">
        <v>674</v>
      </c>
      <c r="K12" s="455" t="s">
        <v>674</v>
      </c>
      <c r="L12" s="455" t="s">
        <v>674</v>
      </c>
      <c r="M12" s="453">
        <v>0.676387</v>
      </c>
      <c r="N12" s="450">
        <v>529942073</v>
      </c>
      <c r="O12" s="450">
        <v>529942073</v>
      </c>
      <c r="P12" s="452" t="s">
        <v>674</v>
      </c>
    </row>
    <row r="13" spans="1:16" s="26" customFormat="1" ht="23.25" customHeight="1">
      <c r="A13" s="159" t="s">
        <v>541</v>
      </c>
      <c r="B13" s="449" t="s">
        <v>679</v>
      </c>
      <c r="C13" s="453">
        <v>9.230441</v>
      </c>
      <c r="D13" s="453">
        <v>6.652816</v>
      </c>
      <c r="E13" s="453">
        <f t="shared" si="0"/>
        <v>2.577625</v>
      </c>
      <c r="F13" s="453">
        <v>2.341921</v>
      </c>
      <c r="G13" s="456" t="s">
        <v>674</v>
      </c>
      <c r="H13" s="455" t="s">
        <v>674</v>
      </c>
      <c r="I13" s="453">
        <v>0.038645</v>
      </c>
      <c r="J13" s="455" t="s">
        <v>674</v>
      </c>
      <c r="K13" s="455" t="s">
        <v>674</v>
      </c>
      <c r="L13" s="453">
        <v>0.197059</v>
      </c>
      <c r="M13" s="455" t="s">
        <v>674</v>
      </c>
      <c r="N13" s="450">
        <f t="shared" si="1"/>
        <v>240717988</v>
      </c>
      <c r="O13" s="450">
        <v>130573720</v>
      </c>
      <c r="P13" s="451">
        <v>110144268</v>
      </c>
    </row>
    <row r="14" spans="1:16" s="26" customFormat="1" ht="23.25" customHeight="1">
      <c r="A14" s="159" t="s">
        <v>542</v>
      </c>
      <c r="B14" s="449" t="s">
        <v>680</v>
      </c>
      <c r="C14" s="453">
        <v>1.452958</v>
      </c>
      <c r="D14" s="453">
        <v>1.118446</v>
      </c>
      <c r="E14" s="453">
        <f t="shared" si="0"/>
        <v>0.334512</v>
      </c>
      <c r="F14" s="453">
        <v>0.334512</v>
      </c>
      <c r="G14" s="456" t="s">
        <v>674</v>
      </c>
      <c r="H14" s="455" t="s">
        <v>674</v>
      </c>
      <c r="I14" s="455" t="s">
        <v>674</v>
      </c>
      <c r="J14" s="455" t="s">
        <v>674</v>
      </c>
      <c r="K14" s="455" t="s">
        <v>674</v>
      </c>
      <c r="L14" s="455" t="s">
        <v>674</v>
      </c>
      <c r="M14" s="455" t="s">
        <v>674</v>
      </c>
      <c r="N14" s="450">
        <f t="shared" si="1"/>
        <v>31847766</v>
      </c>
      <c r="O14" s="450">
        <v>15436766</v>
      </c>
      <c r="P14" s="451">
        <v>16411000</v>
      </c>
    </row>
    <row r="15" spans="1:16" s="26" customFormat="1" ht="23.25" customHeight="1">
      <c r="A15" s="159" t="s">
        <v>543</v>
      </c>
      <c r="B15" s="449" t="s">
        <v>681</v>
      </c>
      <c r="C15" s="453">
        <v>0.617724</v>
      </c>
      <c r="D15" s="453">
        <v>0.388033</v>
      </c>
      <c r="E15" s="453">
        <f t="shared" si="0"/>
        <v>0.229691</v>
      </c>
      <c r="F15" s="453">
        <v>0.229691</v>
      </c>
      <c r="G15" s="456" t="s">
        <v>674</v>
      </c>
      <c r="H15" s="455" t="s">
        <v>674</v>
      </c>
      <c r="I15" s="455" t="s">
        <v>674</v>
      </c>
      <c r="J15" s="455" t="s">
        <v>674</v>
      </c>
      <c r="K15" s="455" t="s">
        <v>674</v>
      </c>
      <c r="L15" s="455" t="s">
        <v>674</v>
      </c>
      <c r="M15" s="455" t="s">
        <v>674</v>
      </c>
      <c r="N15" s="450">
        <f t="shared" si="1"/>
        <v>23275536</v>
      </c>
      <c r="O15" s="450">
        <v>15394710</v>
      </c>
      <c r="P15" s="451">
        <v>7880826</v>
      </c>
    </row>
    <row r="16" spans="1:16" s="26" customFormat="1" ht="23.25" customHeight="1">
      <c r="A16" s="159" t="s">
        <v>544</v>
      </c>
      <c r="B16" s="449" t="s">
        <v>682</v>
      </c>
      <c r="C16" s="453">
        <v>35.3965</v>
      </c>
      <c r="D16" s="453">
        <v>26.0731</v>
      </c>
      <c r="E16" s="453">
        <f t="shared" si="0"/>
        <v>9.323399999999998</v>
      </c>
      <c r="F16" s="453">
        <v>7.4514</v>
      </c>
      <c r="G16" s="453">
        <v>0.777</v>
      </c>
      <c r="H16" s="454">
        <v>0.4348</v>
      </c>
      <c r="I16" s="455" t="s">
        <v>674</v>
      </c>
      <c r="J16" s="455" t="s">
        <v>674</v>
      </c>
      <c r="K16" s="453">
        <v>0.3852</v>
      </c>
      <c r="L16" s="453">
        <v>0.1734</v>
      </c>
      <c r="M16" s="453">
        <v>0.1016</v>
      </c>
      <c r="N16" s="450">
        <f t="shared" si="1"/>
        <v>653228800</v>
      </c>
      <c r="O16" s="450">
        <v>513600000</v>
      </c>
      <c r="P16" s="451">
        <v>139628800</v>
      </c>
    </row>
    <row r="17" spans="1:16" s="26" customFormat="1" ht="23.25" customHeight="1">
      <c r="A17" s="159" t="s">
        <v>545</v>
      </c>
      <c r="B17" s="449" t="s">
        <v>683</v>
      </c>
      <c r="C17" s="453">
        <v>31.5445</v>
      </c>
      <c r="D17" s="453">
        <v>22.6401</v>
      </c>
      <c r="E17" s="453">
        <f t="shared" si="0"/>
        <v>8.904399999999999</v>
      </c>
      <c r="F17" s="453">
        <v>6.7012</v>
      </c>
      <c r="G17" s="453">
        <v>0.8417</v>
      </c>
      <c r="H17" s="454">
        <v>0.5958</v>
      </c>
      <c r="I17" s="453">
        <v>0.4493</v>
      </c>
      <c r="J17" s="455" t="s">
        <v>674</v>
      </c>
      <c r="K17" s="453">
        <v>0.1213</v>
      </c>
      <c r="L17" s="453">
        <v>0.1951</v>
      </c>
      <c r="M17" s="456" t="s">
        <v>674</v>
      </c>
      <c r="N17" s="450">
        <f t="shared" si="1"/>
        <v>724137100</v>
      </c>
      <c r="O17" s="450">
        <v>517855000</v>
      </c>
      <c r="P17" s="451">
        <v>206282100</v>
      </c>
    </row>
    <row r="18" spans="1:16" s="26" customFormat="1" ht="23.25" customHeight="1">
      <c r="A18" s="159" t="s">
        <v>546</v>
      </c>
      <c r="B18" s="449" t="s">
        <v>684</v>
      </c>
      <c r="C18" s="453">
        <v>6.341861</v>
      </c>
      <c r="D18" s="453">
        <v>4.18534</v>
      </c>
      <c r="E18" s="453">
        <f t="shared" si="0"/>
        <v>2.156521</v>
      </c>
      <c r="F18" s="453">
        <v>1.374567</v>
      </c>
      <c r="G18" s="456" t="s">
        <v>674</v>
      </c>
      <c r="H18" s="454">
        <v>0.542422</v>
      </c>
      <c r="I18" s="455" t="s">
        <v>674</v>
      </c>
      <c r="J18" s="455" t="s">
        <v>674</v>
      </c>
      <c r="K18" s="453">
        <v>0.239532</v>
      </c>
      <c r="L18" s="456" t="s">
        <v>674</v>
      </c>
      <c r="M18" s="456" t="s">
        <v>674</v>
      </c>
      <c r="N18" s="450">
        <f aca="true" t="shared" si="2" ref="N18:N23">O18+P18</f>
        <v>701620528</v>
      </c>
      <c r="O18" s="450">
        <v>348090027</v>
      </c>
      <c r="P18" s="451">
        <v>353530501</v>
      </c>
    </row>
    <row r="19" spans="1:16" s="26" customFormat="1" ht="23.25" customHeight="1">
      <c r="A19" s="159" t="s">
        <v>547</v>
      </c>
      <c r="B19" s="449" t="s">
        <v>685</v>
      </c>
      <c r="C19" s="453">
        <v>3.437424</v>
      </c>
      <c r="D19" s="453">
        <v>2.545677</v>
      </c>
      <c r="E19" s="453">
        <f t="shared" si="0"/>
        <v>0.891747</v>
      </c>
      <c r="F19" s="453">
        <v>0.847718</v>
      </c>
      <c r="G19" s="456" t="s">
        <v>674</v>
      </c>
      <c r="H19" s="455" t="s">
        <v>674</v>
      </c>
      <c r="I19" s="453">
        <v>0.044029</v>
      </c>
      <c r="J19" s="455" t="s">
        <v>674</v>
      </c>
      <c r="K19" s="456" t="s">
        <v>674</v>
      </c>
      <c r="L19" s="456" t="s">
        <v>674</v>
      </c>
      <c r="M19" s="456" t="s">
        <v>674</v>
      </c>
      <c r="N19" s="450">
        <f t="shared" si="2"/>
        <v>33944998</v>
      </c>
      <c r="O19" s="450">
        <v>15874020</v>
      </c>
      <c r="P19" s="451">
        <v>18070978</v>
      </c>
    </row>
    <row r="20" spans="1:16" s="26" customFormat="1" ht="23.25" customHeight="1">
      <c r="A20" s="159" t="s">
        <v>548</v>
      </c>
      <c r="B20" s="449" t="s">
        <v>686</v>
      </c>
      <c r="C20" s="453">
        <v>4.580095</v>
      </c>
      <c r="D20" s="453">
        <v>3.660847</v>
      </c>
      <c r="E20" s="453">
        <f t="shared" si="0"/>
        <v>0.9192480000000001</v>
      </c>
      <c r="F20" s="453">
        <v>0.727877</v>
      </c>
      <c r="G20" s="456" t="s">
        <v>674</v>
      </c>
      <c r="H20" s="454">
        <v>0.191371</v>
      </c>
      <c r="I20" s="455" t="s">
        <v>674</v>
      </c>
      <c r="J20" s="455" t="s">
        <v>674</v>
      </c>
      <c r="K20" s="456" t="s">
        <v>674</v>
      </c>
      <c r="L20" s="456" t="s">
        <v>674</v>
      </c>
      <c r="M20" s="456" t="s">
        <v>674</v>
      </c>
      <c r="N20" s="450">
        <f t="shared" si="2"/>
        <v>286172840</v>
      </c>
      <c r="O20" s="450">
        <v>272045301</v>
      </c>
      <c r="P20" s="451">
        <v>14127539</v>
      </c>
    </row>
    <row r="21" spans="1:16" s="26" customFormat="1" ht="23.25" customHeight="1">
      <c r="A21" s="159" t="s">
        <v>549</v>
      </c>
      <c r="B21" s="449" t="s">
        <v>687</v>
      </c>
      <c r="C21" s="453">
        <v>9.354125</v>
      </c>
      <c r="D21" s="453">
        <v>6.038276</v>
      </c>
      <c r="E21" s="453">
        <f t="shared" si="0"/>
        <v>3.315849</v>
      </c>
      <c r="F21" s="453">
        <v>2.211784</v>
      </c>
      <c r="G21" s="456" t="s">
        <v>674</v>
      </c>
      <c r="H21" s="454">
        <v>0.3703</v>
      </c>
      <c r="I21" s="455" t="s">
        <v>674</v>
      </c>
      <c r="J21" s="455" t="s">
        <v>674</v>
      </c>
      <c r="K21" s="453">
        <v>0.550992</v>
      </c>
      <c r="L21" s="456" t="s">
        <v>674</v>
      </c>
      <c r="M21" s="453">
        <v>0.182773</v>
      </c>
      <c r="N21" s="450">
        <f t="shared" si="2"/>
        <v>3180059231</v>
      </c>
      <c r="O21" s="450">
        <v>2494314736</v>
      </c>
      <c r="P21" s="451">
        <v>685744495</v>
      </c>
    </row>
    <row r="22" spans="1:16" s="26" customFormat="1" ht="23.25" customHeight="1">
      <c r="A22" s="159" t="s">
        <v>550</v>
      </c>
      <c r="B22" s="449" t="s">
        <v>688</v>
      </c>
      <c r="C22" s="453">
        <v>0.445041</v>
      </c>
      <c r="D22" s="453">
        <v>0.33608</v>
      </c>
      <c r="E22" s="453">
        <f t="shared" si="0"/>
        <v>0.108961</v>
      </c>
      <c r="F22" s="453">
        <v>0.108961</v>
      </c>
      <c r="G22" s="456" t="s">
        <v>674</v>
      </c>
      <c r="H22" s="455" t="s">
        <v>674</v>
      </c>
      <c r="I22" s="455" t="s">
        <v>674</v>
      </c>
      <c r="J22" s="455" t="s">
        <v>674</v>
      </c>
      <c r="K22" s="456" t="s">
        <v>674</v>
      </c>
      <c r="L22" s="456" t="s">
        <v>674</v>
      </c>
      <c r="M22" s="456" t="s">
        <v>674</v>
      </c>
      <c r="N22" s="450">
        <f t="shared" si="2"/>
        <v>9373170</v>
      </c>
      <c r="O22" s="450">
        <v>6849520</v>
      </c>
      <c r="P22" s="451">
        <v>2523650</v>
      </c>
    </row>
    <row r="23" spans="1:16" s="26" customFormat="1" ht="23.25" customHeight="1">
      <c r="A23" s="159" t="s">
        <v>551</v>
      </c>
      <c r="B23" s="449" t="s">
        <v>689</v>
      </c>
      <c r="C23" s="453">
        <v>0.474057</v>
      </c>
      <c r="D23" s="453">
        <v>0.35506</v>
      </c>
      <c r="E23" s="453">
        <f t="shared" si="0"/>
        <v>0.118997</v>
      </c>
      <c r="F23" s="453">
        <v>0.118997</v>
      </c>
      <c r="G23" s="456" t="s">
        <v>674</v>
      </c>
      <c r="H23" s="455" t="s">
        <v>674</v>
      </c>
      <c r="I23" s="456" t="s">
        <v>674</v>
      </c>
      <c r="J23" s="456" t="s">
        <v>674</v>
      </c>
      <c r="K23" s="456" t="s">
        <v>674</v>
      </c>
      <c r="L23" s="456" t="s">
        <v>674</v>
      </c>
      <c r="M23" s="456" t="s">
        <v>674</v>
      </c>
      <c r="N23" s="450">
        <f t="shared" si="2"/>
        <v>100644387</v>
      </c>
      <c r="O23" s="450">
        <v>82455240</v>
      </c>
      <c r="P23" s="451">
        <v>18189147</v>
      </c>
    </row>
    <row r="24" spans="1:16" s="26" customFormat="1" ht="23.25" customHeight="1">
      <c r="A24" s="159" t="s">
        <v>360</v>
      </c>
      <c r="B24" s="457" t="s">
        <v>690</v>
      </c>
      <c r="C24" s="453">
        <v>6.9433</v>
      </c>
      <c r="D24" s="453">
        <v>4.590179</v>
      </c>
      <c r="E24" s="453">
        <f aca="true" t="shared" si="3" ref="E24:E29">SUM(F24:M24)</f>
        <v>2.353155</v>
      </c>
      <c r="F24" s="453">
        <v>2.152155</v>
      </c>
      <c r="G24" s="456" t="s">
        <v>674</v>
      </c>
      <c r="H24" s="454">
        <v>0.201</v>
      </c>
      <c r="I24" s="456" t="s">
        <v>674</v>
      </c>
      <c r="J24" s="456" t="s">
        <v>674</v>
      </c>
      <c r="K24" s="456" t="s">
        <v>674</v>
      </c>
      <c r="L24" s="456" t="s">
        <v>674</v>
      </c>
      <c r="M24" s="456" t="s">
        <v>674</v>
      </c>
      <c r="N24" s="450">
        <f aca="true" t="shared" si="4" ref="N24:N29">O24+P24</f>
        <v>132653600</v>
      </c>
      <c r="O24" s="450">
        <v>90956000</v>
      </c>
      <c r="P24" s="451">
        <v>41697600</v>
      </c>
    </row>
    <row r="25" spans="1:16" s="26" customFormat="1" ht="23.25" customHeight="1">
      <c r="A25" s="159" t="s">
        <v>552</v>
      </c>
      <c r="B25" s="449" t="s">
        <v>691</v>
      </c>
      <c r="C25" s="453">
        <v>1.5893</v>
      </c>
      <c r="D25" s="453">
        <v>0.640941</v>
      </c>
      <c r="E25" s="453">
        <f t="shared" si="3"/>
        <v>0.7456</v>
      </c>
      <c r="F25" s="453">
        <v>0.38</v>
      </c>
      <c r="G25" s="456" t="s">
        <v>674</v>
      </c>
      <c r="H25" s="454">
        <v>0.16876</v>
      </c>
      <c r="I25" s="456" t="s">
        <v>674</v>
      </c>
      <c r="J25" s="456" t="s">
        <v>674</v>
      </c>
      <c r="K25" s="453">
        <v>0.19684</v>
      </c>
      <c r="L25" s="456" t="s">
        <v>674</v>
      </c>
      <c r="M25" s="456" t="s">
        <v>674</v>
      </c>
      <c r="N25" s="450">
        <f t="shared" si="4"/>
        <v>129967000</v>
      </c>
      <c r="O25" s="450">
        <v>106400000</v>
      </c>
      <c r="P25" s="451">
        <v>23567000</v>
      </c>
    </row>
    <row r="26" spans="1:16" s="26" customFormat="1" ht="23.25" customHeight="1">
      <c r="A26" s="159" t="s">
        <v>553</v>
      </c>
      <c r="B26" s="449" t="s">
        <v>692</v>
      </c>
      <c r="C26" s="453">
        <v>2.7159</v>
      </c>
      <c r="D26" s="453">
        <v>1.842304</v>
      </c>
      <c r="E26" s="453">
        <f t="shared" si="3"/>
        <v>0.503933</v>
      </c>
      <c r="F26" s="453">
        <v>0.293516</v>
      </c>
      <c r="G26" s="456" t="s">
        <v>674</v>
      </c>
      <c r="H26" s="455" t="s">
        <v>674</v>
      </c>
      <c r="I26" s="453">
        <v>0.210417</v>
      </c>
      <c r="J26" s="456" t="s">
        <v>674</v>
      </c>
      <c r="K26" s="456" t="s">
        <v>674</v>
      </c>
      <c r="L26" s="456" t="s">
        <v>674</v>
      </c>
      <c r="M26" s="456" t="s">
        <v>674</v>
      </c>
      <c r="N26" s="450">
        <f t="shared" si="4"/>
        <v>75910000</v>
      </c>
      <c r="O26" s="450">
        <v>33660000</v>
      </c>
      <c r="P26" s="451">
        <v>42250000</v>
      </c>
    </row>
    <row r="27" spans="1:16" s="26" customFormat="1" ht="23.25" customHeight="1">
      <c r="A27" s="159" t="s">
        <v>554</v>
      </c>
      <c r="B27" s="449" t="s">
        <v>693</v>
      </c>
      <c r="C27" s="453">
        <v>0.5858</v>
      </c>
      <c r="D27" s="453">
        <v>0.352078</v>
      </c>
      <c r="E27" s="453">
        <f t="shared" si="3"/>
        <v>0.146962</v>
      </c>
      <c r="F27" s="453">
        <v>0.146962</v>
      </c>
      <c r="G27" s="456" t="s">
        <v>674</v>
      </c>
      <c r="H27" s="455" t="s">
        <v>674</v>
      </c>
      <c r="I27" s="456" t="s">
        <v>674</v>
      </c>
      <c r="J27" s="456" t="s">
        <v>674</v>
      </c>
      <c r="K27" s="456" t="s">
        <v>674</v>
      </c>
      <c r="L27" s="456" t="s">
        <v>674</v>
      </c>
      <c r="M27" s="456" t="s">
        <v>674</v>
      </c>
      <c r="N27" s="450">
        <f t="shared" si="4"/>
        <v>147130000</v>
      </c>
      <c r="O27" s="450">
        <v>123630000</v>
      </c>
      <c r="P27" s="451">
        <v>23500000</v>
      </c>
    </row>
    <row r="28" spans="1:16" s="26" customFormat="1" ht="23.25" customHeight="1">
      <c r="A28" s="159" t="s">
        <v>555</v>
      </c>
      <c r="B28" s="449" t="s">
        <v>694</v>
      </c>
      <c r="C28" s="453">
        <v>2.5342</v>
      </c>
      <c r="D28" s="453">
        <v>1.6502</v>
      </c>
      <c r="E28" s="453">
        <f t="shared" si="3"/>
        <v>0.5866</v>
      </c>
      <c r="F28" s="453">
        <v>0.2536</v>
      </c>
      <c r="G28" s="453">
        <v>0.0371</v>
      </c>
      <c r="H28" s="454">
        <v>0.2959</v>
      </c>
      <c r="I28" s="456" t="s">
        <v>674</v>
      </c>
      <c r="J28" s="456" t="s">
        <v>674</v>
      </c>
      <c r="K28" s="456" t="s">
        <v>674</v>
      </c>
      <c r="L28" s="456" t="s">
        <v>674</v>
      </c>
      <c r="M28" s="456" t="s">
        <v>674</v>
      </c>
      <c r="N28" s="450">
        <f t="shared" si="4"/>
        <v>283900000</v>
      </c>
      <c r="O28" s="450">
        <v>225550000</v>
      </c>
      <c r="P28" s="451">
        <v>58350000</v>
      </c>
    </row>
    <row r="29" spans="1:16" s="26" customFormat="1" ht="23.25" customHeight="1" thickBot="1">
      <c r="A29" s="161" t="s">
        <v>556</v>
      </c>
      <c r="B29" s="458" t="s">
        <v>695</v>
      </c>
      <c r="C29" s="508">
        <v>0.9888</v>
      </c>
      <c r="D29" s="508">
        <v>0.8464</v>
      </c>
      <c r="E29" s="508">
        <f t="shared" si="3"/>
        <v>0.1424</v>
      </c>
      <c r="F29" s="509">
        <v>0.1424</v>
      </c>
      <c r="G29" s="510" t="s">
        <v>674</v>
      </c>
      <c r="H29" s="511" t="s">
        <v>674</v>
      </c>
      <c r="I29" s="510" t="s">
        <v>674</v>
      </c>
      <c r="J29" s="510" t="s">
        <v>674</v>
      </c>
      <c r="K29" s="510" t="s">
        <v>372</v>
      </c>
      <c r="L29" s="510" t="s">
        <v>372</v>
      </c>
      <c r="M29" s="510" t="s">
        <v>372</v>
      </c>
      <c r="N29" s="459">
        <f t="shared" si="4"/>
        <v>244288930</v>
      </c>
      <c r="O29" s="459">
        <v>70716130</v>
      </c>
      <c r="P29" s="460">
        <v>173572800</v>
      </c>
    </row>
    <row r="30" spans="1:16" s="26" customFormat="1" ht="22.5" customHeight="1">
      <c r="A30" s="408"/>
      <c r="B30" s="29"/>
      <c r="C30" s="299"/>
      <c r="D30" s="299"/>
      <c r="E30" s="297"/>
      <c r="F30" s="297"/>
      <c r="G30" s="297"/>
      <c r="H30" s="297"/>
      <c r="I30" s="297"/>
      <c r="J30" s="297"/>
      <c r="K30" s="297"/>
      <c r="L30" s="297"/>
      <c r="M30" s="297"/>
      <c r="N30" s="298"/>
      <c r="O30" s="298"/>
      <c r="P30" s="298"/>
    </row>
    <row r="31" spans="1:16" s="26" customFormat="1" ht="22.5" customHeight="1">
      <c r="A31" s="408"/>
      <c r="B31" s="29"/>
      <c r="C31" s="299"/>
      <c r="D31" s="299"/>
      <c r="E31" s="297"/>
      <c r="F31" s="297"/>
      <c r="G31" s="297"/>
      <c r="H31" s="297"/>
      <c r="I31" s="297"/>
      <c r="J31" s="297"/>
      <c r="K31" s="297"/>
      <c r="L31" s="297"/>
      <c r="M31" s="297"/>
      <c r="N31" s="298"/>
      <c r="O31" s="298"/>
      <c r="P31" s="298"/>
    </row>
    <row r="32" spans="3:16" ht="15" customHeight="1">
      <c r="C32" s="57"/>
      <c r="D32" s="75"/>
      <c r="E32" s="75"/>
      <c r="F32" s="75"/>
      <c r="G32" s="75"/>
      <c r="J32" s="117"/>
      <c r="K32" s="118"/>
      <c r="L32" s="118"/>
      <c r="M32" s="118"/>
      <c r="N32" s="118"/>
      <c r="O32" s="118"/>
      <c r="P32" s="117"/>
    </row>
    <row r="33" spans="3:16" ht="15" customHeight="1">
      <c r="C33" s="57"/>
      <c r="D33" s="75"/>
      <c r="E33" s="75"/>
      <c r="F33" s="75"/>
      <c r="G33" s="75"/>
      <c r="J33" s="117"/>
      <c r="K33" s="118"/>
      <c r="L33" s="118"/>
      <c r="M33" s="118"/>
      <c r="N33" s="118"/>
      <c r="O33" s="118"/>
      <c r="P33" s="117"/>
    </row>
    <row r="34" spans="3:16" ht="15" customHeight="1">
      <c r="C34" s="57"/>
      <c r="D34" s="75"/>
      <c r="E34" s="75"/>
      <c r="F34" s="75"/>
      <c r="G34" s="75"/>
      <c r="J34" s="117"/>
      <c r="K34" s="118"/>
      <c r="L34" s="118"/>
      <c r="M34" s="118"/>
      <c r="N34" s="118"/>
      <c r="O34" s="118"/>
      <c r="P34" s="117"/>
    </row>
    <row r="35" spans="3:16" ht="15" customHeight="1">
      <c r="C35" s="57"/>
      <c r="D35" s="75"/>
      <c r="E35" s="75"/>
      <c r="F35" s="75"/>
      <c r="G35" s="75"/>
      <c r="J35" s="117"/>
      <c r="K35" s="118"/>
      <c r="L35" s="118"/>
      <c r="M35" s="118"/>
      <c r="N35" s="118"/>
      <c r="O35" s="118"/>
      <c r="P35" s="117"/>
    </row>
    <row r="36" spans="3:16" ht="15" customHeight="1">
      <c r="C36" s="57"/>
      <c r="D36" s="75"/>
      <c r="E36" s="75"/>
      <c r="F36" s="75"/>
      <c r="G36" s="119"/>
      <c r="J36" s="117"/>
      <c r="K36" s="118"/>
      <c r="L36" s="118"/>
      <c r="M36" s="118"/>
      <c r="N36" s="120"/>
      <c r="O36" s="118"/>
      <c r="P36" s="117"/>
    </row>
    <row r="37" spans="3:16" ht="15" customHeight="1">
      <c r="C37" s="57"/>
      <c r="D37" s="75"/>
      <c r="E37" s="75"/>
      <c r="F37" s="75"/>
      <c r="G37" s="119"/>
      <c r="J37" s="117"/>
      <c r="K37" s="118"/>
      <c r="L37" s="118"/>
      <c r="M37" s="118"/>
      <c r="N37" s="120"/>
      <c r="O37" s="118"/>
      <c r="P37" s="117"/>
    </row>
    <row r="38" spans="2:16" ht="12" customHeight="1">
      <c r="B38" s="121"/>
      <c r="C38" s="117"/>
      <c r="D38" s="118"/>
      <c r="E38" s="117"/>
      <c r="F38" s="117"/>
      <c r="G38" s="117"/>
      <c r="I38" s="121"/>
      <c r="J38" s="117"/>
      <c r="K38" s="118"/>
      <c r="L38" s="117"/>
      <c r="M38" s="117"/>
      <c r="N38" s="117"/>
      <c r="O38" s="117"/>
      <c r="P38" s="117"/>
    </row>
    <row r="39" spans="2:14" ht="12" customHeight="1">
      <c r="B39" s="121"/>
      <c r="C39" s="117"/>
      <c r="D39" s="118"/>
      <c r="E39" s="117"/>
      <c r="F39" s="117"/>
      <c r="G39" s="117"/>
      <c r="I39" s="121"/>
      <c r="J39" s="117"/>
      <c r="K39" s="118"/>
      <c r="L39" s="117"/>
      <c r="M39" s="117"/>
      <c r="N39" s="117"/>
    </row>
    <row r="40" spans="2:14" ht="12" customHeight="1">
      <c r="B40" s="121"/>
      <c r="C40" s="117"/>
      <c r="D40" s="118"/>
      <c r="E40" s="117"/>
      <c r="F40" s="117"/>
      <c r="G40" s="117"/>
      <c r="I40" s="121"/>
      <c r="J40" s="117"/>
      <c r="K40" s="118"/>
      <c r="L40" s="117"/>
      <c r="M40" s="117"/>
      <c r="N40" s="117"/>
    </row>
    <row r="41" spans="2:14" ht="12" customHeight="1">
      <c r="B41" s="121"/>
      <c r="C41" s="117"/>
      <c r="D41" s="118"/>
      <c r="E41" s="117"/>
      <c r="F41" s="117"/>
      <c r="G41" s="117"/>
      <c r="I41" s="121"/>
      <c r="J41" s="117"/>
      <c r="K41" s="118"/>
      <c r="L41" s="117"/>
      <c r="M41" s="117"/>
      <c r="N41" s="117"/>
    </row>
    <row r="42" spans="2:14" ht="12" customHeight="1">
      <c r="B42" s="121"/>
      <c r="C42" s="117"/>
      <c r="D42" s="118"/>
      <c r="E42" s="117"/>
      <c r="F42" s="117"/>
      <c r="G42" s="117"/>
      <c r="I42" s="121"/>
      <c r="J42" s="117"/>
      <c r="K42" s="118"/>
      <c r="L42" s="117"/>
      <c r="M42" s="117"/>
      <c r="N42" s="117"/>
    </row>
    <row r="43" spans="2:14" ht="12" customHeight="1">
      <c r="B43" s="121"/>
      <c r="C43" s="117"/>
      <c r="D43" s="118"/>
      <c r="E43" s="117"/>
      <c r="F43" s="117"/>
      <c r="G43" s="117"/>
      <c r="I43" s="121"/>
      <c r="J43" s="117"/>
      <c r="K43" s="118"/>
      <c r="L43" s="117"/>
      <c r="M43" s="117"/>
      <c r="N43" s="117"/>
    </row>
    <row r="44" spans="2:10" ht="12" customHeight="1">
      <c r="B44" s="121"/>
      <c r="C44" s="117"/>
      <c r="I44" s="121"/>
      <c r="J44" s="117"/>
    </row>
  </sheetData>
  <mergeCells count="21">
    <mergeCell ref="F5:F7"/>
    <mergeCell ref="I6:I7"/>
    <mergeCell ref="E5:E7"/>
    <mergeCell ref="H4:M4"/>
    <mergeCell ref="G5:G7"/>
    <mergeCell ref="H6:H7"/>
    <mergeCell ref="J6:J7"/>
    <mergeCell ref="H2:P2"/>
    <mergeCell ref="A2:G2"/>
    <mergeCell ref="A4:A7"/>
    <mergeCell ref="B4:B7"/>
    <mergeCell ref="E4:G4"/>
    <mergeCell ref="C5:C7"/>
    <mergeCell ref="D4:D7"/>
    <mergeCell ref="L6:L7"/>
    <mergeCell ref="N4:P4"/>
    <mergeCell ref="K6:K7"/>
    <mergeCell ref="N5:N7"/>
    <mergeCell ref="O5:O7"/>
    <mergeCell ref="P5:P7"/>
    <mergeCell ref="M6:M7"/>
  </mergeCells>
  <printOptions/>
  <pageMargins left="1.141732283464567" right="1.141732283464567" top="1.5748031496062993" bottom="1.4960629921259843" header="0.5118110236220472" footer="0.9055118110236221"/>
  <pageSetup firstPageNumber="2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115" zoomScaleNormal="115" workbookViewId="0" topLeftCell="A1">
      <selection activeCell="B8" sqref="B8:H29"/>
    </sheetView>
  </sheetViews>
  <sheetFormatPr defaultColWidth="9.00390625" defaultRowHeight="16.5"/>
  <cols>
    <col min="1" max="1" width="26.625" style="73" customWidth="1"/>
    <col min="2" max="2" width="9.625" style="2" customWidth="1"/>
    <col min="3" max="5" width="10.00390625" style="19" customWidth="1"/>
    <col min="6" max="6" width="9.625" style="19" customWidth="1"/>
    <col min="7" max="7" width="11.125" style="73" customWidth="1"/>
    <col min="8" max="8" width="11.125" style="2" customWidth="1"/>
    <col min="9" max="9" width="15.125" style="19" customWidth="1"/>
    <col min="10" max="10" width="22.625" style="19" customWidth="1"/>
    <col min="11" max="11" width="16.125" style="19" customWidth="1"/>
    <col min="12" max="16384" width="8.875" style="19" customWidth="1"/>
  </cols>
  <sheetData>
    <row r="1" spans="1:11" ht="18" customHeight="1">
      <c r="A1" s="284" t="s">
        <v>285</v>
      </c>
      <c r="B1" s="59"/>
      <c r="C1" s="59"/>
      <c r="D1" s="59"/>
      <c r="E1" s="59"/>
      <c r="F1" s="59"/>
      <c r="G1" s="19"/>
      <c r="H1" s="59"/>
      <c r="I1" s="59"/>
      <c r="J1" s="59"/>
      <c r="K1" s="58" t="s">
        <v>370</v>
      </c>
    </row>
    <row r="2" spans="1:11" s="74" customFormat="1" ht="25.5" customHeight="1">
      <c r="A2" s="579" t="s">
        <v>558</v>
      </c>
      <c r="B2" s="606"/>
      <c r="C2" s="606"/>
      <c r="D2" s="606"/>
      <c r="E2" s="606"/>
      <c r="F2" s="606"/>
      <c r="G2" s="606" t="s">
        <v>560</v>
      </c>
      <c r="H2" s="606"/>
      <c r="I2" s="606"/>
      <c r="J2" s="606"/>
      <c r="K2" s="606"/>
    </row>
    <row r="3" ht="12" customHeight="1" thickBot="1"/>
    <row r="4" spans="1:11" s="29" customFormat="1" ht="27.75" customHeight="1">
      <c r="A4" s="766" t="s">
        <v>380</v>
      </c>
      <c r="B4" s="789" t="s">
        <v>383</v>
      </c>
      <c r="C4" s="790"/>
      <c r="D4" s="790"/>
      <c r="E4" s="777" t="s">
        <v>272</v>
      </c>
      <c r="F4" s="791"/>
      <c r="G4" s="162" t="s">
        <v>384</v>
      </c>
      <c r="H4" s="123" t="s">
        <v>273</v>
      </c>
      <c r="I4" s="776" t="s">
        <v>668</v>
      </c>
      <c r="J4" s="776" t="s">
        <v>381</v>
      </c>
      <c r="K4" s="787" t="s">
        <v>382</v>
      </c>
    </row>
    <row r="5" spans="1:11" s="29" customFormat="1" ht="15" customHeight="1">
      <c r="A5" s="767"/>
      <c r="B5" s="160" t="s">
        <v>780</v>
      </c>
      <c r="C5" s="151" t="s">
        <v>781</v>
      </c>
      <c r="D5" s="151" t="s">
        <v>782</v>
      </c>
      <c r="E5" s="151" t="s">
        <v>783</v>
      </c>
      <c r="F5" s="151" t="s">
        <v>784</v>
      </c>
      <c r="G5" s="160" t="s">
        <v>785</v>
      </c>
      <c r="H5" s="151" t="s">
        <v>786</v>
      </c>
      <c r="I5" s="723"/>
      <c r="J5" s="723"/>
      <c r="K5" s="788"/>
    </row>
    <row r="6" spans="1:11" s="29" customFormat="1" ht="13.5" customHeight="1">
      <c r="A6" s="768"/>
      <c r="B6" s="67"/>
      <c r="C6" s="61" t="s">
        <v>787</v>
      </c>
      <c r="D6" s="61" t="s">
        <v>787</v>
      </c>
      <c r="E6" s="61" t="s">
        <v>788</v>
      </c>
      <c r="F6" s="61" t="s">
        <v>789</v>
      </c>
      <c r="G6" s="67"/>
      <c r="H6" s="61"/>
      <c r="I6" s="61" t="s">
        <v>790</v>
      </c>
      <c r="J6" s="61" t="s">
        <v>375</v>
      </c>
      <c r="K6" s="34" t="s">
        <v>791</v>
      </c>
    </row>
    <row r="7" spans="1:11" s="29" customFormat="1" ht="13.5" customHeight="1" thickBot="1">
      <c r="A7" s="769"/>
      <c r="B7" s="76" t="s">
        <v>296</v>
      </c>
      <c r="C7" s="27" t="s">
        <v>792</v>
      </c>
      <c r="D7" s="27" t="s">
        <v>792</v>
      </c>
      <c r="E7" s="27" t="s">
        <v>793</v>
      </c>
      <c r="F7" s="27" t="s">
        <v>794</v>
      </c>
      <c r="G7" s="62" t="s">
        <v>373</v>
      </c>
      <c r="H7" s="27" t="s">
        <v>374</v>
      </c>
      <c r="I7" s="27" t="s">
        <v>795</v>
      </c>
      <c r="J7" s="27" t="s">
        <v>796</v>
      </c>
      <c r="K7" s="35" t="s">
        <v>797</v>
      </c>
    </row>
    <row r="8" spans="1:11" s="29" customFormat="1" ht="22.5" customHeight="1">
      <c r="A8" s="159" t="s">
        <v>798</v>
      </c>
      <c r="B8" s="461">
        <f>C8+D8</f>
        <v>25.259999999999998</v>
      </c>
      <c r="C8" s="462">
        <v>16.58</v>
      </c>
      <c r="D8" s="462">
        <v>8.68</v>
      </c>
      <c r="E8" s="463" t="s">
        <v>376</v>
      </c>
      <c r="F8" s="464" t="s">
        <v>376</v>
      </c>
      <c r="G8" s="465" t="s">
        <v>376</v>
      </c>
      <c r="H8" s="464" t="s">
        <v>376</v>
      </c>
      <c r="I8" s="466" t="s">
        <v>696</v>
      </c>
      <c r="J8" s="112" t="s">
        <v>800</v>
      </c>
      <c r="K8" s="481" t="s">
        <v>711</v>
      </c>
    </row>
    <row r="9" spans="1:11" s="29" customFormat="1" ht="22.5" customHeight="1">
      <c r="A9" s="159" t="s">
        <v>801</v>
      </c>
      <c r="B9" s="461">
        <f>C9+D9</f>
        <v>24.78</v>
      </c>
      <c r="C9" s="462">
        <v>18.21</v>
      </c>
      <c r="D9" s="462">
        <v>6.57</v>
      </c>
      <c r="E9" s="463" t="s">
        <v>799</v>
      </c>
      <c r="F9" s="464" t="s">
        <v>799</v>
      </c>
      <c r="G9" s="465" t="s">
        <v>799</v>
      </c>
      <c r="H9" s="464" t="s">
        <v>799</v>
      </c>
      <c r="I9" s="466" t="s">
        <v>697</v>
      </c>
      <c r="J9" s="112" t="s">
        <v>802</v>
      </c>
      <c r="K9" s="481" t="s">
        <v>712</v>
      </c>
    </row>
    <row r="10" spans="1:11" s="26" customFormat="1" ht="22.5" customHeight="1">
      <c r="A10" s="159" t="s">
        <v>803</v>
      </c>
      <c r="B10" s="461">
        <f aca="true" t="shared" si="0" ref="B10:B23">C10+D10</f>
        <v>14.91</v>
      </c>
      <c r="C10" s="462">
        <v>13.84</v>
      </c>
      <c r="D10" s="462">
        <v>1.07</v>
      </c>
      <c r="E10" s="463" t="s">
        <v>799</v>
      </c>
      <c r="F10" s="464" t="s">
        <v>799</v>
      </c>
      <c r="G10" s="465" t="s">
        <v>799</v>
      </c>
      <c r="H10" s="464" t="s">
        <v>799</v>
      </c>
      <c r="I10" s="466" t="s">
        <v>698</v>
      </c>
      <c r="J10" s="112" t="s">
        <v>804</v>
      </c>
      <c r="K10" s="481" t="s">
        <v>713</v>
      </c>
    </row>
    <row r="11" spans="1:11" s="26" customFormat="1" ht="22.5" customHeight="1">
      <c r="A11" s="159" t="s">
        <v>805</v>
      </c>
      <c r="B11" s="461">
        <f t="shared" si="0"/>
        <v>31.39</v>
      </c>
      <c r="C11" s="462">
        <v>30.32</v>
      </c>
      <c r="D11" s="462">
        <v>1.07</v>
      </c>
      <c r="E11" s="463" t="s">
        <v>799</v>
      </c>
      <c r="F11" s="464" t="s">
        <v>799</v>
      </c>
      <c r="G11" s="467">
        <v>32000</v>
      </c>
      <c r="H11" s="468">
        <v>46000</v>
      </c>
      <c r="I11" s="466" t="s">
        <v>698</v>
      </c>
      <c r="J11" s="112" t="s">
        <v>806</v>
      </c>
      <c r="K11" s="481" t="s">
        <v>714</v>
      </c>
    </row>
    <row r="12" spans="1:11" s="26" customFormat="1" ht="22.5" customHeight="1">
      <c r="A12" s="159" t="s">
        <v>807</v>
      </c>
      <c r="B12" s="461">
        <v>54.49</v>
      </c>
      <c r="C12" s="462">
        <v>54.49</v>
      </c>
      <c r="D12" s="469" t="s">
        <v>799</v>
      </c>
      <c r="E12" s="463" t="s">
        <v>799</v>
      </c>
      <c r="F12" s="464" t="s">
        <v>799</v>
      </c>
      <c r="G12" s="467">
        <v>68000</v>
      </c>
      <c r="H12" s="468">
        <v>74000</v>
      </c>
      <c r="I12" s="466" t="s">
        <v>699</v>
      </c>
      <c r="J12" s="112" t="s">
        <v>808</v>
      </c>
      <c r="K12" s="481" t="s">
        <v>715</v>
      </c>
    </row>
    <row r="13" spans="1:11" s="26" customFormat="1" ht="22.5" customHeight="1">
      <c r="A13" s="159" t="s">
        <v>809</v>
      </c>
      <c r="B13" s="461">
        <f t="shared" si="0"/>
        <v>43.25</v>
      </c>
      <c r="C13" s="462">
        <v>27.69</v>
      </c>
      <c r="D13" s="462">
        <v>15.56</v>
      </c>
      <c r="E13" s="463" t="s">
        <v>799</v>
      </c>
      <c r="F13" s="464" t="s">
        <v>799</v>
      </c>
      <c r="G13" s="467">
        <v>5300</v>
      </c>
      <c r="H13" s="468">
        <v>7800</v>
      </c>
      <c r="I13" s="466" t="s">
        <v>700</v>
      </c>
      <c r="J13" s="112" t="s">
        <v>810</v>
      </c>
      <c r="K13" s="481" t="s">
        <v>716</v>
      </c>
    </row>
    <row r="14" spans="1:11" s="26" customFormat="1" ht="22.5" customHeight="1">
      <c r="A14" s="159" t="s">
        <v>811</v>
      </c>
      <c r="B14" s="461">
        <f t="shared" si="0"/>
        <v>19.06</v>
      </c>
      <c r="C14" s="462">
        <v>15.04</v>
      </c>
      <c r="D14" s="462">
        <v>4.02</v>
      </c>
      <c r="E14" s="463" t="s">
        <v>799</v>
      </c>
      <c r="F14" s="464" t="s">
        <v>799</v>
      </c>
      <c r="G14" s="467">
        <v>22000</v>
      </c>
      <c r="H14" s="468">
        <v>31000</v>
      </c>
      <c r="I14" s="466" t="s">
        <v>700</v>
      </c>
      <c r="J14" s="112" t="s">
        <v>812</v>
      </c>
      <c r="K14" s="481" t="s">
        <v>717</v>
      </c>
    </row>
    <row r="15" spans="1:11" s="26" customFormat="1" ht="22.5" customHeight="1">
      <c r="A15" s="159" t="s">
        <v>813</v>
      </c>
      <c r="B15" s="461">
        <f t="shared" si="0"/>
        <v>50.28</v>
      </c>
      <c r="C15" s="462">
        <v>36.71</v>
      </c>
      <c r="D15" s="462">
        <v>13.57</v>
      </c>
      <c r="E15" s="463" t="s">
        <v>799</v>
      </c>
      <c r="F15" s="464" t="s">
        <v>799</v>
      </c>
      <c r="G15" s="467">
        <v>6800</v>
      </c>
      <c r="H15" s="468">
        <v>10200</v>
      </c>
      <c r="I15" s="466" t="s">
        <v>697</v>
      </c>
      <c r="J15" s="112" t="s">
        <v>814</v>
      </c>
      <c r="K15" s="481" t="s">
        <v>718</v>
      </c>
    </row>
    <row r="16" spans="1:11" s="26" customFormat="1" ht="22.5" customHeight="1">
      <c r="A16" s="159" t="s">
        <v>815</v>
      </c>
      <c r="B16" s="461">
        <f t="shared" si="0"/>
        <v>31.27</v>
      </c>
      <c r="C16" s="462">
        <v>27.47</v>
      </c>
      <c r="D16" s="462">
        <v>3.8</v>
      </c>
      <c r="E16" s="470">
        <v>0.7802</v>
      </c>
      <c r="F16" s="468">
        <v>27000</v>
      </c>
      <c r="G16" s="467">
        <v>4980</v>
      </c>
      <c r="H16" s="468">
        <v>25000</v>
      </c>
      <c r="I16" s="471" t="s">
        <v>701</v>
      </c>
      <c r="J16" s="112" t="s">
        <v>816</v>
      </c>
      <c r="K16" s="482" t="s">
        <v>559</v>
      </c>
    </row>
    <row r="17" spans="1:11" s="26" customFormat="1" ht="22.5" customHeight="1">
      <c r="A17" s="159" t="s">
        <v>817</v>
      </c>
      <c r="B17" s="461">
        <f t="shared" si="0"/>
        <v>35.839999999999996</v>
      </c>
      <c r="C17" s="462">
        <v>29.56</v>
      </c>
      <c r="D17" s="462">
        <v>6.28</v>
      </c>
      <c r="E17" s="470">
        <v>1.4</v>
      </c>
      <c r="F17" s="468">
        <v>27000</v>
      </c>
      <c r="G17" s="467">
        <v>5000</v>
      </c>
      <c r="H17" s="468">
        <v>25000</v>
      </c>
      <c r="I17" s="471" t="s">
        <v>702</v>
      </c>
      <c r="J17" s="112" t="s">
        <v>818</v>
      </c>
      <c r="K17" s="482" t="s">
        <v>719</v>
      </c>
    </row>
    <row r="18" spans="1:11" s="26" customFormat="1" ht="22.5" customHeight="1">
      <c r="A18" s="159" t="s">
        <v>819</v>
      </c>
      <c r="B18" s="461">
        <f t="shared" si="0"/>
        <v>45.24</v>
      </c>
      <c r="C18" s="462">
        <v>33.99</v>
      </c>
      <c r="D18" s="462">
        <v>11.25</v>
      </c>
      <c r="E18" s="463" t="s">
        <v>799</v>
      </c>
      <c r="F18" s="464" t="s">
        <v>799</v>
      </c>
      <c r="G18" s="472">
        <v>31264.97</v>
      </c>
      <c r="H18" s="462">
        <v>51685.36</v>
      </c>
      <c r="I18" s="471" t="s">
        <v>703</v>
      </c>
      <c r="J18" s="112" t="s">
        <v>820</v>
      </c>
      <c r="K18" s="481" t="s">
        <v>720</v>
      </c>
    </row>
    <row r="19" spans="1:11" s="26" customFormat="1" ht="22.5" customHeight="1">
      <c r="A19" s="159" t="s">
        <v>821</v>
      </c>
      <c r="B19" s="461">
        <f t="shared" si="0"/>
        <v>48.74</v>
      </c>
      <c r="C19" s="462">
        <v>25.17</v>
      </c>
      <c r="D19" s="462">
        <v>23.57</v>
      </c>
      <c r="E19" s="463" t="s">
        <v>799</v>
      </c>
      <c r="F19" s="464" t="s">
        <v>799</v>
      </c>
      <c r="G19" s="467">
        <v>2000</v>
      </c>
      <c r="H19" s="468">
        <v>2756</v>
      </c>
      <c r="I19" s="471" t="s">
        <v>704</v>
      </c>
      <c r="J19" s="112" t="s">
        <v>822</v>
      </c>
      <c r="K19" s="481" t="s">
        <v>721</v>
      </c>
    </row>
    <row r="20" spans="1:11" s="26" customFormat="1" ht="22.5" customHeight="1">
      <c r="A20" s="159" t="s">
        <v>823</v>
      </c>
      <c r="B20" s="461">
        <f t="shared" si="0"/>
        <v>21.39</v>
      </c>
      <c r="C20" s="462">
        <v>20.36</v>
      </c>
      <c r="D20" s="462">
        <v>1.03</v>
      </c>
      <c r="E20" s="463" t="s">
        <v>799</v>
      </c>
      <c r="F20" s="464" t="s">
        <v>799</v>
      </c>
      <c r="G20" s="467">
        <v>30000</v>
      </c>
      <c r="H20" s="468">
        <v>34000</v>
      </c>
      <c r="I20" s="471" t="s">
        <v>705</v>
      </c>
      <c r="J20" s="112" t="s">
        <v>824</v>
      </c>
      <c r="K20" s="481" t="s">
        <v>722</v>
      </c>
    </row>
    <row r="21" spans="1:11" s="26" customFormat="1" ht="22.5" customHeight="1">
      <c r="A21" s="159" t="s">
        <v>825</v>
      </c>
      <c r="B21" s="461">
        <f t="shared" si="0"/>
        <v>39.620000000000005</v>
      </c>
      <c r="C21" s="462">
        <v>34.38</v>
      </c>
      <c r="D21" s="462">
        <v>5.24</v>
      </c>
      <c r="E21" s="473">
        <v>0.04432</v>
      </c>
      <c r="F21" s="464" t="s">
        <v>799</v>
      </c>
      <c r="G21" s="472">
        <v>81829.36</v>
      </c>
      <c r="H21" s="462">
        <v>139528.2</v>
      </c>
      <c r="I21" s="471" t="s">
        <v>706</v>
      </c>
      <c r="J21" s="112" t="s">
        <v>826</v>
      </c>
      <c r="K21" s="481" t="s">
        <v>723</v>
      </c>
    </row>
    <row r="22" spans="1:11" s="26" customFormat="1" ht="22.5" customHeight="1">
      <c r="A22" s="159" t="s">
        <v>827</v>
      </c>
      <c r="B22" s="461">
        <f t="shared" si="0"/>
        <v>29.21</v>
      </c>
      <c r="C22" s="462">
        <v>24.48</v>
      </c>
      <c r="D22" s="462">
        <v>4.73</v>
      </c>
      <c r="E22" s="463" t="s">
        <v>799</v>
      </c>
      <c r="F22" s="464" t="s">
        <v>799</v>
      </c>
      <c r="G22" s="467">
        <v>8000</v>
      </c>
      <c r="H22" s="468">
        <v>12000</v>
      </c>
      <c r="I22" s="471" t="s">
        <v>700</v>
      </c>
      <c r="J22" s="112" t="s">
        <v>828</v>
      </c>
      <c r="K22" s="482" t="s">
        <v>724</v>
      </c>
    </row>
    <row r="23" spans="1:11" s="26" customFormat="1" ht="22.5" customHeight="1">
      <c r="A23" s="159" t="s">
        <v>829</v>
      </c>
      <c r="B23" s="461">
        <f t="shared" si="0"/>
        <v>26.02</v>
      </c>
      <c r="C23" s="462">
        <v>20.96</v>
      </c>
      <c r="D23" s="462">
        <v>5.06</v>
      </c>
      <c r="E23" s="463" t="s">
        <v>799</v>
      </c>
      <c r="F23" s="463" t="s">
        <v>799</v>
      </c>
      <c r="G23" s="467">
        <v>70000</v>
      </c>
      <c r="H23" s="468">
        <v>80000</v>
      </c>
      <c r="I23" s="471" t="s">
        <v>707</v>
      </c>
      <c r="J23" s="112" t="s">
        <v>830</v>
      </c>
      <c r="K23" s="481" t="s">
        <v>725</v>
      </c>
    </row>
    <row r="24" spans="1:11" s="26" customFormat="1" ht="22.5" customHeight="1">
      <c r="A24" s="159" t="s">
        <v>361</v>
      </c>
      <c r="B24" s="461">
        <f aca="true" t="shared" si="1" ref="B24:B29">C24+D24</f>
        <v>42.480000000000004</v>
      </c>
      <c r="C24" s="462">
        <v>30.98</v>
      </c>
      <c r="D24" s="462">
        <v>11.5</v>
      </c>
      <c r="E24" s="470">
        <v>0.843669</v>
      </c>
      <c r="F24" s="468">
        <v>88585245</v>
      </c>
      <c r="G24" s="467">
        <v>6500</v>
      </c>
      <c r="H24" s="468">
        <v>11400</v>
      </c>
      <c r="I24" s="474" t="s">
        <v>708</v>
      </c>
      <c r="J24" s="112" t="s">
        <v>831</v>
      </c>
      <c r="K24" s="482" t="s">
        <v>726</v>
      </c>
    </row>
    <row r="25" spans="1:11" s="26" customFormat="1" ht="22.5" customHeight="1">
      <c r="A25" s="159" t="s">
        <v>832</v>
      </c>
      <c r="B25" s="461">
        <f t="shared" si="1"/>
        <v>50.59</v>
      </c>
      <c r="C25" s="462">
        <v>40.21</v>
      </c>
      <c r="D25" s="462">
        <v>10.38</v>
      </c>
      <c r="E25" s="470">
        <v>0.03155</v>
      </c>
      <c r="F25" s="468">
        <v>3786000</v>
      </c>
      <c r="G25" s="467">
        <v>9544</v>
      </c>
      <c r="H25" s="468">
        <v>13406</v>
      </c>
      <c r="I25" s="471" t="s">
        <v>709</v>
      </c>
      <c r="J25" s="112" t="s">
        <v>833</v>
      </c>
      <c r="K25" s="482" t="s">
        <v>727</v>
      </c>
    </row>
    <row r="26" spans="1:11" s="26" customFormat="1" ht="22.5" customHeight="1">
      <c r="A26" s="159" t="s">
        <v>834</v>
      </c>
      <c r="B26" s="461">
        <f t="shared" si="1"/>
        <v>39</v>
      </c>
      <c r="C26" s="462">
        <v>20.03</v>
      </c>
      <c r="D26" s="462">
        <v>18.97</v>
      </c>
      <c r="E26" s="470">
        <v>0.3421</v>
      </c>
      <c r="F26" s="468">
        <v>9578492</v>
      </c>
      <c r="G26" s="467">
        <v>6000</v>
      </c>
      <c r="H26" s="468">
        <v>8400</v>
      </c>
      <c r="I26" s="471" t="s">
        <v>709</v>
      </c>
      <c r="J26" s="112" t="s">
        <v>835</v>
      </c>
      <c r="K26" s="482" t="s">
        <v>728</v>
      </c>
    </row>
    <row r="27" spans="1:11" s="26" customFormat="1" ht="22.5" customHeight="1">
      <c r="A27" s="159" t="s">
        <v>836</v>
      </c>
      <c r="B27" s="461">
        <f t="shared" si="1"/>
        <v>44.96</v>
      </c>
      <c r="C27" s="462">
        <v>39.06</v>
      </c>
      <c r="D27" s="462">
        <v>5.9</v>
      </c>
      <c r="E27" s="470">
        <v>0.0049</v>
      </c>
      <c r="F27" s="468">
        <v>3527267</v>
      </c>
      <c r="G27" s="467">
        <v>46625</v>
      </c>
      <c r="H27" s="468">
        <v>68146</v>
      </c>
      <c r="I27" s="471" t="s">
        <v>849</v>
      </c>
      <c r="J27" s="112" t="s">
        <v>837</v>
      </c>
      <c r="K27" s="482" t="s">
        <v>729</v>
      </c>
    </row>
    <row r="28" spans="1:11" s="26" customFormat="1" ht="22.5" customHeight="1">
      <c r="A28" s="159" t="s">
        <v>838</v>
      </c>
      <c r="B28" s="461">
        <f t="shared" si="1"/>
        <v>54.870000000000005</v>
      </c>
      <c r="C28" s="462">
        <v>31.73</v>
      </c>
      <c r="D28" s="462">
        <v>23.14</v>
      </c>
      <c r="E28" s="463" t="s">
        <v>799</v>
      </c>
      <c r="F28" s="463" t="s">
        <v>799</v>
      </c>
      <c r="G28" s="467">
        <v>21000</v>
      </c>
      <c r="H28" s="468">
        <v>29400</v>
      </c>
      <c r="I28" s="471" t="s">
        <v>710</v>
      </c>
      <c r="J28" s="112" t="s">
        <v>839</v>
      </c>
      <c r="K28" s="482" t="s">
        <v>730</v>
      </c>
    </row>
    <row r="29" spans="1:11" s="26" customFormat="1" ht="22.5" customHeight="1" thickBot="1">
      <c r="A29" s="161" t="s">
        <v>840</v>
      </c>
      <c r="B29" s="475">
        <f t="shared" si="1"/>
        <v>43.17</v>
      </c>
      <c r="C29" s="476">
        <v>14.4</v>
      </c>
      <c r="D29" s="476">
        <v>28.77</v>
      </c>
      <c r="E29" s="477">
        <v>0.0152</v>
      </c>
      <c r="F29" s="478">
        <v>84700</v>
      </c>
      <c r="G29" s="479">
        <v>57767</v>
      </c>
      <c r="H29" s="478">
        <v>80891</v>
      </c>
      <c r="I29" s="480" t="s">
        <v>849</v>
      </c>
      <c r="J29" s="113" t="s">
        <v>841</v>
      </c>
      <c r="K29" s="483" t="s">
        <v>731</v>
      </c>
    </row>
    <row r="30" spans="1:8" s="26" customFormat="1" ht="12.75" customHeight="1">
      <c r="A30" s="290" t="s">
        <v>842</v>
      </c>
      <c r="B30" s="29"/>
      <c r="G30" s="26" t="s">
        <v>351</v>
      </c>
      <c r="H30" s="29"/>
    </row>
  </sheetData>
  <mergeCells count="8">
    <mergeCell ref="K4:K5"/>
    <mergeCell ref="G2:K2"/>
    <mergeCell ref="A2:F2"/>
    <mergeCell ref="B4:D4"/>
    <mergeCell ref="A4:A7"/>
    <mergeCell ref="E4:F4"/>
    <mergeCell ref="I4:I5"/>
    <mergeCell ref="J4:J5"/>
  </mergeCells>
  <printOptions/>
  <pageMargins left="1.141732283464567" right="1.141732283464567" top="1.5748031496062993" bottom="1.5748031496062993" header="0.5118110236220472" footer="0.9055118110236221"/>
  <pageSetup firstPageNumber="2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="115" zoomScaleNormal="115" workbookViewId="0" topLeftCell="A1">
      <selection activeCell="A2" sqref="A2:G2"/>
    </sheetView>
  </sheetViews>
  <sheetFormatPr defaultColWidth="9.00390625" defaultRowHeight="16.5"/>
  <cols>
    <col min="1" max="1" width="23.625" style="73" customWidth="1"/>
    <col min="2" max="2" width="10.625" style="2" customWidth="1"/>
    <col min="3" max="4" width="8.875" style="19" customWidth="1"/>
    <col min="5" max="6" width="8.625" style="19" customWidth="1"/>
    <col min="7" max="7" width="6.125" style="19" customWidth="1"/>
    <col min="8" max="8" width="8.125" style="73" customWidth="1"/>
    <col min="9" max="9" width="8.625" style="2" customWidth="1"/>
    <col min="10" max="10" width="6.625" style="19" customWidth="1"/>
    <col min="11" max="11" width="7.125" style="19" customWidth="1"/>
    <col min="12" max="12" width="6.125" style="19" customWidth="1"/>
    <col min="13" max="13" width="7.25390625" style="19" customWidth="1"/>
    <col min="14" max="14" width="10.125" style="19" customWidth="1"/>
    <col min="15" max="15" width="11.125" style="19" customWidth="1"/>
    <col min="16" max="16" width="10.125" style="19" customWidth="1"/>
    <col min="17" max="16384" width="8.875" style="19" customWidth="1"/>
  </cols>
  <sheetData>
    <row r="1" spans="1:16" ht="18" customHeight="1">
      <c r="A1" s="284" t="s">
        <v>285</v>
      </c>
      <c r="B1" s="59"/>
      <c r="C1" s="59"/>
      <c r="D1" s="59"/>
      <c r="E1" s="59"/>
      <c r="F1" s="59"/>
      <c r="G1" s="59"/>
      <c r="I1" s="59"/>
      <c r="J1" s="59"/>
      <c r="K1" s="59"/>
      <c r="L1" s="59"/>
      <c r="M1" s="59"/>
      <c r="O1" s="60"/>
      <c r="P1" s="58" t="s">
        <v>370</v>
      </c>
    </row>
    <row r="2" spans="1:16" s="74" customFormat="1" ht="25.5" customHeight="1">
      <c r="A2" s="579" t="s">
        <v>602</v>
      </c>
      <c r="B2" s="606"/>
      <c r="C2" s="606"/>
      <c r="D2" s="606"/>
      <c r="E2" s="606"/>
      <c r="F2" s="606"/>
      <c r="G2" s="606"/>
      <c r="H2" s="606" t="s">
        <v>603</v>
      </c>
      <c r="I2" s="606"/>
      <c r="J2" s="606"/>
      <c r="K2" s="606"/>
      <c r="L2" s="606"/>
      <c r="M2" s="606"/>
      <c r="N2" s="606"/>
      <c r="O2" s="606"/>
      <c r="P2" s="606"/>
    </row>
    <row r="3" ht="15.75" customHeight="1" thickBot="1"/>
    <row r="4" spans="1:16" s="26" customFormat="1" ht="27.75" customHeight="1">
      <c r="A4" s="792" t="s">
        <v>734</v>
      </c>
      <c r="B4" s="796" t="s">
        <v>582</v>
      </c>
      <c r="C4" s="800" t="s">
        <v>254</v>
      </c>
      <c r="D4" s="800" t="s">
        <v>583</v>
      </c>
      <c r="E4" s="803" t="s">
        <v>385</v>
      </c>
      <c r="F4" s="804"/>
      <c r="G4" s="804"/>
      <c r="H4" s="805" t="s">
        <v>379</v>
      </c>
      <c r="I4" s="805"/>
      <c r="J4" s="805"/>
      <c r="K4" s="805"/>
      <c r="L4" s="805"/>
      <c r="M4" s="806"/>
      <c r="N4" s="816" t="s">
        <v>584</v>
      </c>
      <c r="O4" s="817"/>
      <c r="P4" s="817"/>
    </row>
    <row r="5" spans="1:16" s="26" customFormat="1" ht="27.75" customHeight="1">
      <c r="A5" s="793"/>
      <c r="B5" s="797"/>
      <c r="C5" s="801"/>
      <c r="D5" s="801"/>
      <c r="E5" s="810" t="s">
        <v>257</v>
      </c>
      <c r="F5" s="807" t="s">
        <v>256</v>
      </c>
      <c r="G5" s="810" t="s">
        <v>255</v>
      </c>
      <c r="H5" s="522" t="s">
        <v>585</v>
      </c>
      <c r="I5" s="523" t="s">
        <v>586</v>
      </c>
      <c r="J5" s="522" t="s">
        <v>587</v>
      </c>
      <c r="K5" s="524" t="s">
        <v>588</v>
      </c>
      <c r="L5" s="522" t="s">
        <v>589</v>
      </c>
      <c r="M5" s="522" t="s">
        <v>590</v>
      </c>
      <c r="N5" s="810" t="s">
        <v>591</v>
      </c>
      <c r="O5" s="813" t="s">
        <v>592</v>
      </c>
      <c r="P5" s="818" t="s">
        <v>593</v>
      </c>
    </row>
    <row r="6" spans="1:16" s="26" customFormat="1" ht="18" customHeight="1">
      <c r="A6" s="794"/>
      <c r="B6" s="798"/>
      <c r="C6" s="801"/>
      <c r="D6" s="801"/>
      <c r="E6" s="811"/>
      <c r="F6" s="808"/>
      <c r="G6" s="811"/>
      <c r="H6" s="797" t="s">
        <v>594</v>
      </c>
      <c r="I6" s="801" t="s">
        <v>595</v>
      </c>
      <c r="J6" s="801" t="s">
        <v>596</v>
      </c>
      <c r="K6" s="801" t="s">
        <v>597</v>
      </c>
      <c r="L6" s="801" t="s">
        <v>598</v>
      </c>
      <c r="M6" s="801" t="s">
        <v>599</v>
      </c>
      <c r="N6" s="801"/>
      <c r="O6" s="814"/>
      <c r="P6" s="819"/>
    </row>
    <row r="7" spans="1:16" s="26" customFormat="1" ht="18" customHeight="1" thickBot="1">
      <c r="A7" s="795"/>
      <c r="B7" s="799"/>
      <c r="C7" s="802"/>
      <c r="D7" s="802"/>
      <c r="E7" s="812"/>
      <c r="F7" s="809"/>
      <c r="G7" s="812"/>
      <c r="H7" s="821"/>
      <c r="I7" s="802"/>
      <c r="J7" s="802"/>
      <c r="K7" s="802"/>
      <c r="L7" s="802"/>
      <c r="M7" s="802"/>
      <c r="N7" s="802"/>
      <c r="O7" s="815"/>
      <c r="P7" s="820"/>
    </row>
    <row r="8" spans="1:16" s="26" customFormat="1" ht="45" customHeight="1">
      <c r="A8" s="512" t="s">
        <v>600</v>
      </c>
      <c r="B8" s="1" t="s">
        <v>601</v>
      </c>
      <c r="C8" s="78">
        <v>50.6658</v>
      </c>
      <c r="D8" s="78">
        <v>30.7953</v>
      </c>
      <c r="E8" s="78">
        <f aca="true" t="shared" si="0" ref="E8:E14">SUM(F8:M8)</f>
        <v>15.536200000000001</v>
      </c>
      <c r="F8" s="78">
        <v>7.4825</v>
      </c>
      <c r="G8" s="131" t="s">
        <v>572</v>
      </c>
      <c r="H8" s="79">
        <v>5.9344</v>
      </c>
      <c r="I8" s="79">
        <v>2.1193</v>
      </c>
      <c r="J8" s="131" t="s">
        <v>572</v>
      </c>
      <c r="K8" s="131" t="s">
        <v>572</v>
      </c>
      <c r="L8" s="131" t="s">
        <v>572</v>
      </c>
      <c r="M8" s="131" t="s">
        <v>572</v>
      </c>
      <c r="N8" s="514">
        <f aca="true" t="shared" si="1" ref="N8:N14">SUM(O8+P8)</f>
        <v>1715909382</v>
      </c>
      <c r="O8" s="514">
        <v>735909382</v>
      </c>
      <c r="P8" s="515">
        <v>980000000</v>
      </c>
    </row>
    <row r="9" spans="1:16" s="26" customFormat="1" ht="45" customHeight="1">
      <c r="A9" s="512" t="s">
        <v>561</v>
      </c>
      <c r="B9" s="1" t="s">
        <v>571</v>
      </c>
      <c r="C9" s="78">
        <v>7.036913</v>
      </c>
      <c r="D9" s="78">
        <v>5.180257</v>
      </c>
      <c r="E9" s="78">
        <f t="shared" si="0"/>
        <v>1.753587</v>
      </c>
      <c r="F9" s="78">
        <v>0.728572</v>
      </c>
      <c r="G9" s="131" t="s">
        <v>572</v>
      </c>
      <c r="H9" s="79">
        <v>0.751756</v>
      </c>
      <c r="I9" s="79">
        <v>0.273259</v>
      </c>
      <c r="J9" s="131" t="s">
        <v>572</v>
      </c>
      <c r="K9" s="131" t="s">
        <v>572</v>
      </c>
      <c r="L9" s="131" t="s">
        <v>572</v>
      </c>
      <c r="M9" s="131" t="s">
        <v>572</v>
      </c>
      <c r="N9" s="514">
        <f t="shared" si="1"/>
        <v>598821664</v>
      </c>
      <c r="O9" s="514">
        <v>351857232</v>
      </c>
      <c r="P9" s="515">
        <v>246964432</v>
      </c>
    </row>
    <row r="10" spans="1:16" s="26" customFormat="1" ht="45" customHeight="1">
      <c r="A10" s="512" t="s">
        <v>562</v>
      </c>
      <c r="B10" s="1" t="s">
        <v>573</v>
      </c>
      <c r="C10" s="78">
        <v>8.083423</v>
      </c>
      <c r="D10" s="78">
        <v>4.338293</v>
      </c>
      <c r="E10" s="78">
        <f t="shared" si="0"/>
        <v>3.74513</v>
      </c>
      <c r="F10" s="78">
        <v>1.738823</v>
      </c>
      <c r="G10" s="131" t="s">
        <v>572</v>
      </c>
      <c r="H10" s="79">
        <v>1.86965</v>
      </c>
      <c r="I10" s="131" t="s">
        <v>572</v>
      </c>
      <c r="J10" s="131" t="s">
        <v>572</v>
      </c>
      <c r="K10" s="79">
        <v>0.136657</v>
      </c>
      <c r="L10" s="131" t="s">
        <v>572</v>
      </c>
      <c r="M10" s="131" t="s">
        <v>572</v>
      </c>
      <c r="N10" s="514">
        <f t="shared" si="1"/>
        <v>832454378</v>
      </c>
      <c r="O10" s="514">
        <v>762957884</v>
      </c>
      <c r="P10" s="515">
        <v>69496494</v>
      </c>
    </row>
    <row r="11" spans="1:16" s="26" customFormat="1" ht="45" customHeight="1">
      <c r="A11" s="512" t="s">
        <v>563</v>
      </c>
      <c r="B11" s="1" t="s">
        <v>574</v>
      </c>
      <c r="C11" s="78">
        <v>1.749466</v>
      </c>
      <c r="D11" s="78">
        <v>1.13581</v>
      </c>
      <c r="E11" s="78">
        <f t="shared" si="0"/>
        <v>0.613656</v>
      </c>
      <c r="F11" s="78">
        <v>0.058592</v>
      </c>
      <c r="G11" s="131" t="s">
        <v>572</v>
      </c>
      <c r="H11" s="79">
        <v>0.432664</v>
      </c>
      <c r="I11" s="131" t="s">
        <v>572</v>
      </c>
      <c r="J11" s="131" t="s">
        <v>572</v>
      </c>
      <c r="K11" s="79">
        <v>0.1224</v>
      </c>
      <c r="L11" s="131" t="s">
        <v>572</v>
      </c>
      <c r="M11" s="131" t="s">
        <v>572</v>
      </c>
      <c r="N11" s="514">
        <f t="shared" si="1"/>
        <v>451354113</v>
      </c>
      <c r="O11" s="514">
        <v>276218839</v>
      </c>
      <c r="P11" s="515">
        <v>175135274</v>
      </c>
    </row>
    <row r="12" spans="1:16" s="26" customFormat="1" ht="45" customHeight="1">
      <c r="A12" s="512" t="s">
        <v>564</v>
      </c>
      <c r="B12" s="1" t="s">
        <v>575</v>
      </c>
      <c r="C12" s="78">
        <v>6.169892</v>
      </c>
      <c r="D12" s="78">
        <v>4.607859</v>
      </c>
      <c r="E12" s="78">
        <f t="shared" si="0"/>
        <v>1.562033</v>
      </c>
      <c r="F12" s="78">
        <v>1.562033</v>
      </c>
      <c r="G12" s="131" t="s">
        <v>572</v>
      </c>
      <c r="H12" s="132" t="s">
        <v>572</v>
      </c>
      <c r="I12" s="131" t="s">
        <v>572</v>
      </c>
      <c r="J12" s="131" t="s">
        <v>572</v>
      </c>
      <c r="K12" s="131" t="s">
        <v>572</v>
      </c>
      <c r="L12" s="131" t="s">
        <v>572</v>
      </c>
      <c r="M12" s="131" t="s">
        <v>572</v>
      </c>
      <c r="N12" s="514">
        <f t="shared" si="1"/>
        <v>79208338</v>
      </c>
      <c r="O12" s="514">
        <v>23430495</v>
      </c>
      <c r="P12" s="515">
        <v>55777843</v>
      </c>
    </row>
    <row r="13" spans="1:16" s="26" customFormat="1" ht="45" customHeight="1">
      <c r="A13" s="512" t="s">
        <v>565</v>
      </c>
      <c r="B13" s="1" t="s">
        <v>576</v>
      </c>
      <c r="C13" s="78">
        <v>0.703301</v>
      </c>
      <c r="D13" s="78">
        <v>0.492561</v>
      </c>
      <c r="E13" s="78">
        <f t="shared" si="0"/>
        <v>2212.25</v>
      </c>
      <c r="F13" s="78">
        <v>2212.25</v>
      </c>
      <c r="G13" s="131" t="s">
        <v>572</v>
      </c>
      <c r="H13" s="132" t="s">
        <v>572</v>
      </c>
      <c r="I13" s="131" t="s">
        <v>572</v>
      </c>
      <c r="J13" s="131" t="s">
        <v>572</v>
      </c>
      <c r="K13" s="131" t="s">
        <v>572</v>
      </c>
      <c r="L13" s="131" t="s">
        <v>572</v>
      </c>
      <c r="M13" s="131" t="s">
        <v>572</v>
      </c>
      <c r="N13" s="514">
        <f t="shared" si="1"/>
        <v>132339603</v>
      </c>
      <c r="O13" s="514">
        <v>81565000</v>
      </c>
      <c r="P13" s="515">
        <v>50774603</v>
      </c>
    </row>
    <row r="14" spans="1:16" s="26" customFormat="1" ht="45" customHeight="1">
      <c r="A14" s="512" t="s">
        <v>566</v>
      </c>
      <c r="B14" s="1" t="s">
        <v>577</v>
      </c>
      <c r="C14" s="78">
        <v>0.402999</v>
      </c>
      <c r="D14" s="78">
        <v>0.341659</v>
      </c>
      <c r="E14" s="78">
        <f t="shared" si="0"/>
        <v>613.4</v>
      </c>
      <c r="F14" s="78">
        <v>613.4</v>
      </c>
      <c r="G14" s="131" t="s">
        <v>572</v>
      </c>
      <c r="H14" s="132" t="s">
        <v>572</v>
      </c>
      <c r="I14" s="131" t="s">
        <v>572</v>
      </c>
      <c r="J14" s="131" t="s">
        <v>572</v>
      </c>
      <c r="K14" s="131" t="s">
        <v>572</v>
      </c>
      <c r="L14" s="131" t="s">
        <v>572</v>
      </c>
      <c r="M14" s="131" t="s">
        <v>572</v>
      </c>
      <c r="N14" s="514">
        <f t="shared" si="1"/>
        <v>23128725</v>
      </c>
      <c r="O14" s="514">
        <v>19017000</v>
      </c>
      <c r="P14" s="515">
        <v>4111725</v>
      </c>
    </row>
    <row r="15" spans="1:16" s="26" customFormat="1" ht="45" customHeight="1">
      <c r="A15" s="512" t="s">
        <v>567</v>
      </c>
      <c r="B15" s="1" t="s">
        <v>578</v>
      </c>
      <c r="C15" s="78">
        <v>0.401702</v>
      </c>
      <c r="D15" s="78">
        <v>0.281105</v>
      </c>
      <c r="E15" s="78">
        <v>0.120597</v>
      </c>
      <c r="F15" s="78">
        <v>0.011984</v>
      </c>
      <c r="G15" s="131" t="s">
        <v>572</v>
      </c>
      <c r="H15" s="79">
        <v>0.108613</v>
      </c>
      <c r="I15" s="131" t="s">
        <v>572</v>
      </c>
      <c r="J15" s="131" t="s">
        <v>572</v>
      </c>
      <c r="K15" s="131" t="s">
        <v>572</v>
      </c>
      <c r="L15" s="131" t="s">
        <v>572</v>
      </c>
      <c r="M15" s="131" t="s">
        <v>572</v>
      </c>
      <c r="N15" s="514">
        <v>46807600</v>
      </c>
      <c r="O15" s="514">
        <v>44007600</v>
      </c>
      <c r="P15" s="515">
        <v>2800000</v>
      </c>
    </row>
    <row r="16" spans="1:16" s="26" customFormat="1" ht="45" customHeight="1">
      <c r="A16" s="512" t="s">
        <v>568</v>
      </c>
      <c r="B16" s="1" t="s">
        <v>579</v>
      </c>
      <c r="C16" s="516">
        <v>0.284601</v>
      </c>
      <c r="D16" s="516">
        <v>0.185038</v>
      </c>
      <c r="E16" s="78">
        <f>I16</f>
        <v>0.099563</v>
      </c>
      <c r="F16" s="131" t="s">
        <v>572</v>
      </c>
      <c r="G16" s="131" t="s">
        <v>572</v>
      </c>
      <c r="H16" s="132" t="s">
        <v>572</v>
      </c>
      <c r="I16" s="78">
        <v>0.099563</v>
      </c>
      <c r="J16" s="131" t="s">
        <v>572</v>
      </c>
      <c r="K16" s="131" t="s">
        <v>372</v>
      </c>
      <c r="L16" s="131" t="s">
        <v>372</v>
      </c>
      <c r="M16" s="131" t="s">
        <v>372</v>
      </c>
      <c r="N16" s="514">
        <f>O16+P16</f>
        <v>28817601</v>
      </c>
      <c r="O16" s="514">
        <v>23835382</v>
      </c>
      <c r="P16" s="515">
        <v>4982219</v>
      </c>
    </row>
    <row r="17" spans="1:16" s="26" customFormat="1" ht="45" customHeight="1">
      <c r="A17" s="512" t="s">
        <v>569</v>
      </c>
      <c r="B17" s="1" t="s">
        <v>580</v>
      </c>
      <c r="C17" s="516">
        <v>3.384697</v>
      </c>
      <c r="D17" s="516">
        <v>1.996</v>
      </c>
      <c r="E17" s="78">
        <f>F17+J17</f>
        <v>1.3900000000000001</v>
      </c>
      <c r="F17" s="78">
        <v>0.53</v>
      </c>
      <c r="G17" s="131" t="s">
        <v>572</v>
      </c>
      <c r="H17" s="132" t="s">
        <v>572</v>
      </c>
      <c r="I17" s="131" t="s">
        <v>572</v>
      </c>
      <c r="J17" s="78">
        <v>0.86</v>
      </c>
      <c r="K17" s="131" t="s">
        <v>372</v>
      </c>
      <c r="L17" s="131" t="s">
        <v>372</v>
      </c>
      <c r="M17" s="131" t="s">
        <v>372</v>
      </c>
      <c r="N17" s="514">
        <f>O17+P17</f>
        <v>70920000</v>
      </c>
      <c r="O17" s="514">
        <v>33100000</v>
      </c>
      <c r="P17" s="515">
        <v>37820000</v>
      </c>
    </row>
    <row r="18" spans="1:16" s="26" customFormat="1" ht="45" customHeight="1" thickBot="1">
      <c r="A18" s="513" t="s">
        <v>570</v>
      </c>
      <c r="B18" s="517" t="s">
        <v>581</v>
      </c>
      <c r="C18" s="518">
        <v>0.86986</v>
      </c>
      <c r="D18" s="519">
        <v>0.54585</v>
      </c>
      <c r="E18" s="42">
        <v>0.32401</v>
      </c>
      <c r="F18" s="210" t="s">
        <v>572</v>
      </c>
      <c r="G18" s="210" t="s">
        <v>572</v>
      </c>
      <c r="H18" s="45">
        <v>0.32401</v>
      </c>
      <c r="I18" s="210" t="s">
        <v>572</v>
      </c>
      <c r="J18" s="210" t="s">
        <v>572</v>
      </c>
      <c r="K18" s="210" t="s">
        <v>572</v>
      </c>
      <c r="L18" s="210" t="s">
        <v>572</v>
      </c>
      <c r="M18" s="210" t="s">
        <v>572</v>
      </c>
      <c r="N18" s="520">
        <f>O18+P18</f>
        <v>119803000</v>
      </c>
      <c r="O18" s="520">
        <v>115668000</v>
      </c>
      <c r="P18" s="521">
        <v>4135000</v>
      </c>
    </row>
    <row r="19" spans="3:16" ht="15" customHeight="1">
      <c r="C19" s="57"/>
      <c r="D19" s="75"/>
      <c r="E19" s="75"/>
      <c r="F19" s="75"/>
      <c r="G19" s="75"/>
      <c r="J19" s="117"/>
      <c r="K19" s="118"/>
      <c r="L19" s="118"/>
      <c r="M19" s="118"/>
      <c r="N19" s="118"/>
      <c r="O19" s="118"/>
      <c r="P19" s="117"/>
    </row>
    <row r="20" spans="3:16" ht="15" customHeight="1">
      <c r="C20" s="57"/>
      <c r="D20" s="75"/>
      <c r="E20" s="75"/>
      <c r="F20" s="75"/>
      <c r="G20" s="75"/>
      <c r="J20" s="117"/>
      <c r="K20" s="118"/>
      <c r="L20" s="118"/>
      <c r="M20" s="118"/>
      <c r="N20" s="118"/>
      <c r="O20" s="118"/>
      <c r="P20" s="117"/>
    </row>
    <row r="21" spans="3:16" ht="15" customHeight="1">
      <c r="C21" s="57"/>
      <c r="D21" s="75"/>
      <c r="E21" s="75"/>
      <c r="F21" s="75"/>
      <c r="G21" s="75"/>
      <c r="J21" s="117"/>
      <c r="K21" s="118"/>
      <c r="L21" s="118"/>
      <c r="M21" s="118"/>
      <c r="N21" s="118"/>
      <c r="O21" s="118"/>
      <c r="P21" s="117"/>
    </row>
    <row r="22" spans="3:16" ht="15" customHeight="1">
      <c r="C22" s="57"/>
      <c r="D22" s="75"/>
      <c r="E22" s="75"/>
      <c r="F22" s="75"/>
      <c r="G22" s="75"/>
      <c r="J22" s="117"/>
      <c r="K22" s="118"/>
      <c r="L22" s="118"/>
      <c r="M22" s="118"/>
      <c r="N22" s="118"/>
      <c r="O22" s="118"/>
      <c r="P22" s="117"/>
    </row>
    <row r="23" spans="3:16" ht="15" customHeight="1">
      <c r="C23" s="57"/>
      <c r="D23" s="75"/>
      <c r="E23" s="75"/>
      <c r="F23" s="75"/>
      <c r="G23" s="119"/>
      <c r="J23" s="117"/>
      <c r="K23" s="118"/>
      <c r="L23" s="118"/>
      <c r="M23" s="118"/>
      <c r="N23" s="120"/>
      <c r="O23" s="118"/>
      <c r="P23" s="117"/>
    </row>
    <row r="24" spans="3:16" ht="15" customHeight="1">
      <c r="C24" s="57"/>
      <c r="D24" s="75"/>
      <c r="E24" s="75"/>
      <c r="F24" s="75"/>
      <c r="G24" s="119"/>
      <c r="J24" s="117"/>
      <c r="K24" s="118"/>
      <c r="L24" s="118"/>
      <c r="M24" s="118"/>
      <c r="N24" s="120"/>
      <c r="O24" s="118"/>
      <c r="P24" s="117"/>
    </row>
    <row r="25" spans="2:16" ht="12" customHeight="1">
      <c r="B25" s="121"/>
      <c r="C25" s="117"/>
      <c r="D25" s="118"/>
      <c r="E25" s="117"/>
      <c r="F25" s="117"/>
      <c r="G25" s="117"/>
      <c r="I25" s="121"/>
      <c r="J25" s="117"/>
      <c r="K25" s="118"/>
      <c r="L25" s="117"/>
      <c r="M25" s="117"/>
      <c r="N25" s="117"/>
      <c r="O25" s="117"/>
      <c r="P25" s="117"/>
    </row>
    <row r="26" spans="2:14" ht="12" customHeight="1">
      <c r="B26" s="121"/>
      <c r="C26" s="117"/>
      <c r="D26" s="118"/>
      <c r="E26" s="117"/>
      <c r="F26" s="117"/>
      <c r="G26" s="117"/>
      <c r="I26" s="121"/>
      <c r="J26" s="117"/>
      <c r="K26" s="118"/>
      <c r="L26" s="117"/>
      <c r="M26" s="117"/>
      <c r="N26" s="117"/>
    </row>
    <row r="27" spans="2:14" ht="12" customHeight="1">
      <c r="B27" s="121"/>
      <c r="C27" s="117"/>
      <c r="D27" s="118"/>
      <c r="E27" s="117"/>
      <c r="F27" s="117"/>
      <c r="G27" s="117"/>
      <c r="I27" s="121"/>
      <c r="J27" s="117"/>
      <c r="K27" s="118"/>
      <c r="L27" s="117"/>
      <c r="M27" s="117"/>
      <c r="N27" s="117"/>
    </row>
    <row r="28" spans="2:14" ht="12" customHeight="1">
      <c r="B28" s="121"/>
      <c r="C28" s="117"/>
      <c r="D28" s="118"/>
      <c r="E28" s="117"/>
      <c r="F28" s="117"/>
      <c r="G28" s="117"/>
      <c r="I28" s="121"/>
      <c r="J28" s="117"/>
      <c r="K28" s="118"/>
      <c r="L28" s="117"/>
      <c r="M28" s="117"/>
      <c r="N28" s="117"/>
    </row>
    <row r="29" spans="2:14" ht="12" customHeight="1">
      <c r="B29" s="121"/>
      <c r="C29" s="117"/>
      <c r="D29" s="118"/>
      <c r="E29" s="117"/>
      <c r="F29" s="117"/>
      <c r="G29" s="117"/>
      <c r="I29" s="121"/>
      <c r="J29" s="117"/>
      <c r="K29" s="118"/>
      <c r="L29" s="117"/>
      <c r="M29" s="117"/>
      <c r="N29" s="117"/>
    </row>
    <row r="30" spans="2:14" ht="12" customHeight="1">
      <c r="B30" s="121"/>
      <c r="C30" s="117"/>
      <c r="D30" s="118"/>
      <c r="E30" s="117"/>
      <c r="F30" s="117"/>
      <c r="G30" s="117"/>
      <c r="I30" s="121"/>
      <c r="J30" s="117"/>
      <c r="K30" s="118"/>
      <c r="L30" s="117"/>
      <c r="M30" s="117"/>
      <c r="N30" s="117"/>
    </row>
    <row r="31" spans="2:10" ht="12" customHeight="1">
      <c r="B31" s="121"/>
      <c r="C31" s="117"/>
      <c r="I31" s="121"/>
      <c r="J31" s="117"/>
    </row>
  </sheetData>
  <mergeCells count="21">
    <mergeCell ref="M6:M7"/>
    <mergeCell ref="O5:O7"/>
    <mergeCell ref="G5:G7"/>
    <mergeCell ref="N4:P4"/>
    <mergeCell ref="C4:C7"/>
    <mergeCell ref="P5:P7"/>
    <mergeCell ref="H6:H7"/>
    <mergeCell ref="I6:I7"/>
    <mergeCell ref="J6:J7"/>
    <mergeCell ref="K6:K7"/>
    <mergeCell ref="L6:L7"/>
    <mergeCell ref="A2:G2"/>
    <mergeCell ref="H2:P2"/>
    <mergeCell ref="A4:A7"/>
    <mergeCell ref="B4:B7"/>
    <mergeCell ref="D4:D7"/>
    <mergeCell ref="E4:G4"/>
    <mergeCell ref="H4:M4"/>
    <mergeCell ref="F5:F7"/>
    <mergeCell ref="E5:E7"/>
    <mergeCell ref="N5:N7"/>
  </mergeCells>
  <printOptions horizontalCentered="1"/>
  <pageMargins left="1.1811023622047245" right="1.141732283464567" top="1.5748031496062993" bottom="1.5748031496062993" header="0.5118110236220472" footer="0.9055118110236221"/>
  <pageSetup firstPageNumber="2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="115" zoomScaleNormal="115" workbookViewId="0" topLeftCell="A1">
      <selection activeCell="G3" sqref="G3"/>
    </sheetView>
  </sheetViews>
  <sheetFormatPr defaultColWidth="9.00390625" defaultRowHeight="16.5"/>
  <cols>
    <col min="1" max="1" width="23.625" style="374" customWidth="1"/>
    <col min="2" max="2" width="9.625" style="409" customWidth="1"/>
    <col min="3" max="4" width="10.625" style="375" customWidth="1"/>
    <col min="5" max="6" width="10.125" style="375" customWidth="1"/>
    <col min="7" max="7" width="10.625" style="374" customWidth="1"/>
    <col min="8" max="8" width="10.625" style="409" customWidth="1"/>
    <col min="9" max="9" width="14.125" style="375" customWidth="1"/>
    <col min="10" max="10" width="23.625" style="375" customWidth="1"/>
    <col min="11" max="11" width="16.125" style="375" customWidth="1"/>
    <col min="12" max="16384" width="8.875" style="375" customWidth="1"/>
  </cols>
  <sheetData>
    <row r="1" spans="1:11" ht="18" customHeight="1">
      <c r="A1" s="371" t="s">
        <v>285</v>
      </c>
      <c r="B1" s="372"/>
      <c r="C1" s="372"/>
      <c r="D1" s="372"/>
      <c r="E1" s="372"/>
      <c r="F1" s="372"/>
      <c r="G1" s="375"/>
      <c r="H1" s="372"/>
      <c r="I1" s="372"/>
      <c r="J1" s="372"/>
      <c r="K1" s="331" t="s">
        <v>370</v>
      </c>
    </row>
    <row r="2" spans="1:11" s="376" customFormat="1" ht="25.5" customHeight="1">
      <c r="A2" s="729" t="s">
        <v>69</v>
      </c>
      <c r="B2" s="730"/>
      <c r="C2" s="730"/>
      <c r="D2" s="730"/>
      <c r="E2" s="730"/>
      <c r="F2" s="730"/>
      <c r="G2" s="730" t="s">
        <v>70</v>
      </c>
      <c r="H2" s="730"/>
      <c r="I2" s="730"/>
      <c r="J2" s="730"/>
      <c r="K2" s="730"/>
    </row>
    <row r="3" ht="13.5" customHeight="1" thickBot="1"/>
    <row r="4" spans="1:11" s="410" customFormat="1" ht="27.75" customHeight="1">
      <c r="A4" s="822" t="s">
        <v>734</v>
      </c>
      <c r="B4" s="826" t="s">
        <v>735</v>
      </c>
      <c r="C4" s="827"/>
      <c r="D4" s="827"/>
      <c r="E4" s="828" t="s">
        <v>736</v>
      </c>
      <c r="F4" s="829"/>
      <c r="G4" s="484" t="s">
        <v>737</v>
      </c>
      <c r="H4" s="485" t="s">
        <v>738</v>
      </c>
      <c r="I4" s="830" t="s">
        <v>604</v>
      </c>
      <c r="J4" s="830" t="s">
        <v>605</v>
      </c>
      <c r="K4" s="832" t="s">
        <v>382</v>
      </c>
    </row>
    <row r="5" spans="1:11" s="410" customFormat="1" ht="18" customHeight="1">
      <c r="A5" s="823"/>
      <c r="B5" s="486" t="s">
        <v>739</v>
      </c>
      <c r="C5" s="487" t="s">
        <v>740</v>
      </c>
      <c r="D5" s="487" t="s">
        <v>741</v>
      </c>
      <c r="E5" s="487" t="s">
        <v>742</v>
      </c>
      <c r="F5" s="488" t="s">
        <v>743</v>
      </c>
      <c r="G5" s="489" t="s">
        <v>744</v>
      </c>
      <c r="H5" s="487" t="s">
        <v>745</v>
      </c>
      <c r="I5" s="831"/>
      <c r="J5" s="831"/>
      <c r="K5" s="833"/>
    </row>
    <row r="6" spans="1:11" s="410" customFormat="1" ht="15" customHeight="1">
      <c r="A6" s="824"/>
      <c r="B6" s="492"/>
      <c r="C6" s="490" t="s">
        <v>746</v>
      </c>
      <c r="D6" s="490" t="s">
        <v>746</v>
      </c>
      <c r="E6" s="490" t="s">
        <v>747</v>
      </c>
      <c r="F6" s="490" t="s">
        <v>748</v>
      </c>
      <c r="G6" s="492"/>
      <c r="H6" s="490"/>
      <c r="I6" s="490" t="s">
        <v>749</v>
      </c>
      <c r="J6" s="490" t="s">
        <v>375</v>
      </c>
      <c r="K6" s="491" t="s">
        <v>750</v>
      </c>
    </row>
    <row r="7" spans="1:11" s="410" customFormat="1" ht="15" customHeight="1" thickBot="1">
      <c r="A7" s="825"/>
      <c r="B7" s="493" t="s">
        <v>296</v>
      </c>
      <c r="C7" s="494" t="s">
        <v>751</v>
      </c>
      <c r="D7" s="494" t="s">
        <v>751</v>
      </c>
      <c r="E7" s="494" t="s">
        <v>752</v>
      </c>
      <c r="F7" s="494" t="s">
        <v>753</v>
      </c>
      <c r="G7" s="495" t="s">
        <v>373</v>
      </c>
      <c r="H7" s="494" t="s">
        <v>374</v>
      </c>
      <c r="I7" s="494" t="s">
        <v>754</v>
      </c>
      <c r="J7" s="494" t="s">
        <v>755</v>
      </c>
      <c r="K7" s="496" t="s">
        <v>756</v>
      </c>
    </row>
    <row r="8" spans="1:11" s="110" customFormat="1" ht="35.25" customHeight="1">
      <c r="A8" s="411" t="s">
        <v>843</v>
      </c>
      <c r="B8" s="527">
        <f aca="true" t="shared" si="0" ref="B8:B14">SUM(C8+D8)</f>
        <v>44.64</v>
      </c>
      <c r="C8" s="528">
        <v>28.65</v>
      </c>
      <c r="D8" s="528">
        <v>15.99</v>
      </c>
      <c r="E8" s="529">
        <v>5.45</v>
      </c>
      <c r="F8" s="530">
        <v>991500000</v>
      </c>
      <c r="G8" s="531">
        <v>4500</v>
      </c>
      <c r="H8" s="530">
        <v>8847</v>
      </c>
      <c r="I8" s="532" t="s">
        <v>732</v>
      </c>
      <c r="J8" s="497" t="s">
        <v>757</v>
      </c>
      <c r="K8" s="541" t="s">
        <v>733</v>
      </c>
    </row>
    <row r="9" spans="1:11" s="110" customFormat="1" ht="35.25" customHeight="1">
      <c r="A9" s="411" t="s">
        <v>844</v>
      </c>
      <c r="B9" s="527">
        <f t="shared" si="0"/>
        <v>38.49</v>
      </c>
      <c r="C9" s="528">
        <v>19.94</v>
      </c>
      <c r="D9" s="528">
        <v>18.55</v>
      </c>
      <c r="E9" s="529">
        <v>1.503852</v>
      </c>
      <c r="F9" s="530">
        <v>319959552</v>
      </c>
      <c r="G9" s="531">
        <v>18215</v>
      </c>
      <c r="H9" s="530">
        <v>20065</v>
      </c>
      <c r="I9" s="532" t="s">
        <v>606</v>
      </c>
      <c r="J9" s="497" t="s">
        <v>758</v>
      </c>
      <c r="K9" s="541" t="s">
        <v>616</v>
      </c>
    </row>
    <row r="10" spans="1:11" s="110" customFormat="1" ht="35.25" customHeight="1">
      <c r="A10" s="411" t="s">
        <v>845</v>
      </c>
      <c r="B10" s="527">
        <f t="shared" si="0"/>
        <v>49.97</v>
      </c>
      <c r="C10" s="528">
        <v>45.7</v>
      </c>
      <c r="D10" s="528">
        <v>4.27</v>
      </c>
      <c r="E10" s="529">
        <v>0.377585</v>
      </c>
      <c r="F10" s="530">
        <v>70517530</v>
      </c>
      <c r="G10" s="531">
        <v>15656</v>
      </c>
      <c r="H10" s="530">
        <v>20372</v>
      </c>
      <c r="I10" s="532" t="s">
        <v>607</v>
      </c>
      <c r="J10" s="497" t="s">
        <v>759</v>
      </c>
      <c r="K10" s="541" t="s">
        <v>617</v>
      </c>
    </row>
    <row r="11" spans="1:11" s="110" customFormat="1" ht="35.25" customHeight="1">
      <c r="A11" s="411" t="s">
        <v>846</v>
      </c>
      <c r="B11" s="527">
        <f t="shared" si="0"/>
        <v>57.87</v>
      </c>
      <c r="C11" s="528">
        <v>35.62</v>
      </c>
      <c r="D11" s="528">
        <v>22.25</v>
      </c>
      <c r="E11" s="529">
        <v>0.390351</v>
      </c>
      <c r="F11" s="530">
        <v>186401394</v>
      </c>
      <c r="G11" s="531">
        <v>40500</v>
      </c>
      <c r="H11" s="530">
        <v>45012</v>
      </c>
      <c r="I11" s="532" t="s">
        <v>608</v>
      </c>
      <c r="J11" s="497" t="s">
        <v>760</v>
      </c>
      <c r="K11" s="541" t="s">
        <v>618</v>
      </c>
    </row>
    <row r="12" spans="1:11" s="110" customFormat="1" ht="35.25" customHeight="1">
      <c r="A12" s="411" t="s">
        <v>847</v>
      </c>
      <c r="B12" s="527">
        <f t="shared" si="0"/>
        <v>31.349999999999998</v>
      </c>
      <c r="C12" s="528">
        <v>25.33</v>
      </c>
      <c r="D12" s="528">
        <v>6.02</v>
      </c>
      <c r="E12" s="529">
        <v>0.322746</v>
      </c>
      <c r="F12" s="530">
        <v>54866820</v>
      </c>
      <c r="G12" s="531">
        <v>14000</v>
      </c>
      <c r="H12" s="530">
        <v>15000</v>
      </c>
      <c r="I12" s="532" t="s">
        <v>609</v>
      </c>
      <c r="J12" s="497" t="s">
        <v>761</v>
      </c>
      <c r="K12" s="541" t="s">
        <v>619</v>
      </c>
    </row>
    <row r="13" spans="1:11" s="110" customFormat="1" ht="35.25" customHeight="1">
      <c r="A13" s="411" t="s">
        <v>848</v>
      </c>
      <c r="B13" s="527">
        <f t="shared" si="0"/>
        <v>33.25</v>
      </c>
      <c r="C13" s="528">
        <v>11.19</v>
      </c>
      <c r="D13" s="528">
        <v>22.06</v>
      </c>
      <c r="E13" s="529">
        <v>0.058751</v>
      </c>
      <c r="F13" s="530">
        <v>65801120</v>
      </c>
      <c r="G13" s="531">
        <v>80000</v>
      </c>
      <c r="H13" s="530">
        <v>112000</v>
      </c>
      <c r="I13" s="532" t="s">
        <v>610</v>
      </c>
      <c r="J13" s="497" t="s">
        <v>762</v>
      </c>
      <c r="K13" s="541" t="s">
        <v>620</v>
      </c>
    </row>
    <row r="14" spans="1:11" s="110" customFormat="1" ht="35.25" customHeight="1">
      <c r="A14" s="411" t="s">
        <v>850</v>
      </c>
      <c r="B14" s="533">
        <f t="shared" si="0"/>
        <v>17.330000000000002</v>
      </c>
      <c r="C14" s="528">
        <v>15.22</v>
      </c>
      <c r="D14" s="528">
        <v>2.11</v>
      </c>
      <c r="E14" s="529">
        <v>0.009683</v>
      </c>
      <c r="F14" s="530">
        <v>7746400</v>
      </c>
      <c r="G14" s="531">
        <v>67000</v>
      </c>
      <c r="H14" s="530">
        <v>80000</v>
      </c>
      <c r="I14" s="532" t="s">
        <v>610</v>
      </c>
      <c r="J14" s="497" t="s">
        <v>763</v>
      </c>
      <c r="K14" s="541" t="s">
        <v>621</v>
      </c>
    </row>
    <row r="15" spans="1:11" s="110" customFormat="1" ht="35.25" customHeight="1">
      <c r="A15" s="411" t="s">
        <v>851</v>
      </c>
      <c r="B15" s="533">
        <v>42.99</v>
      </c>
      <c r="C15" s="528">
        <v>30</v>
      </c>
      <c r="D15" s="528">
        <v>12.99</v>
      </c>
      <c r="E15" s="529">
        <v>0.035614</v>
      </c>
      <c r="F15" s="530">
        <v>9971920</v>
      </c>
      <c r="G15" s="531">
        <v>26000</v>
      </c>
      <c r="H15" s="530">
        <v>28000</v>
      </c>
      <c r="I15" s="532" t="s">
        <v>611</v>
      </c>
      <c r="J15" s="497" t="s">
        <v>764</v>
      </c>
      <c r="K15" s="541" t="s">
        <v>622</v>
      </c>
    </row>
    <row r="16" spans="1:11" s="110" customFormat="1" ht="35.25" customHeight="1">
      <c r="A16" s="411" t="s">
        <v>852</v>
      </c>
      <c r="B16" s="533">
        <v>43.32</v>
      </c>
      <c r="C16" s="528">
        <v>34.98</v>
      </c>
      <c r="D16" s="528">
        <v>8.34</v>
      </c>
      <c r="E16" s="529">
        <v>0.00771</v>
      </c>
      <c r="F16" s="530">
        <v>1619100</v>
      </c>
      <c r="G16" s="531">
        <v>17500</v>
      </c>
      <c r="H16" s="530">
        <v>21000</v>
      </c>
      <c r="I16" s="532" t="s">
        <v>612</v>
      </c>
      <c r="J16" s="497" t="s">
        <v>765</v>
      </c>
      <c r="K16" s="541" t="s">
        <v>623</v>
      </c>
    </row>
    <row r="17" spans="1:11" s="110" customFormat="1" ht="35.25" customHeight="1">
      <c r="A17" s="411" t="s">
        <v>853</v>
      </c>
      <c r="B17" s="533">
        <v>56.6</v>
      </c>
      <c r="C17" s="528">
        <v>40.96</v>
      </c>
      <c r="D17" s="528">
        <v>15.64</v>
      </c>
      <c r="E17" s="529">
        <v>0.608754</v>
      </c>
      <c r="F17" s="530">
        <v>47482812</v>
      </c>
      <c r="G17" s="531">
        <v>3635</v>
      </c>
      <c r="H17" s="530">
        <v>7800</v>
      </c>
      <c r="I17" s="532" t="s">
        <v>613</v>
      </c>
      <c r="J17" s="497" t="s">
        <v>766</v>
      </c>
      <c r="K17" s="541" t="s">
        <v>624</v>
      </c>
    </row>
    <row r="18" spans="1:11" s="110" customFormat="1" ht="35.25" customHeight="1">
      <c r="A18" s="411" t="s">
        <v>854</v>
      </c>
      <c r="B18" s="533">
        <v>48.03</v>
      </c>
      <c r="C18" s="528">
        <v>34.98</v>
      </c>
      <c r="D18" s="528">
        <v>13.05</v>
      </c>
      <c r="E18" s="529">
        <v>0.127941</v>
      </c>
      <c r="F18" s="530">
        <v>40941120</v>
      </c>
      <c r="G18" s="531">
        <v>27500</v>
      </c>
      <c r="H18" s="530">
        <v>32000</v>
      </c>
      <c r="I18" s="532" t="s">
        <v>614</v>
      </c>
      <c r="J18" s="497" t="s">
        <v>767</v>
      </c>
      <c r="K18" s="542" t="s">
        <v>625</v>
      </c>
    </row>
    <row r="19" spans="1:11" ht="35.25" customHeight="1">
      <c r="A19" s="411" t="s">
        <v>855</v>
      </c>
      <c r="B19" s="533">
        <v>49.22</v>
      </c>
      <c r="C19" s="528">
        <v>35.17</v>
      </c>
      <c r="D19" s="528">
        <v>14.05</v>
      </c>
      <c r="E19" s="529">
        <v>1.490965</v>
      </c>
      <c r="F19" s="530">
        <v>600844668</v>
      </c>
      <c r="G19" s="531">
        <v>27619</v>
      </c>
      <c r="H19" s="530">
        <v>39280</v>
      </c>
      <c r="I19" s="532" t="s">
        <v>615</v>
      </c>
      <c r="J19" s="497" t="s">
        <v>768</v>
      </c>
      <c r="K19" s="542" t="s">
        <v>626</v>
      </c>
    </row>
    <row r="20" spans="1:11" ht="35.25" customHeight="1">
      <c r="A20" s="411" t="s">
        <v>856</v>
      </c>
      <c r="B20" s="534">
        <v>29.68</v>
      </c>
      <c r="C20" s="528">
        <v>24.79</v>
      </c>
      <c r="D20" s="528">
        <v>4.89</v>
      </c>
      <c r="E20" s="529">
        <v>0.056155</v>
      </c>
      <c r="F20" s="530">
        <v>18326131</v>
      </c>
      <c r="G20" s="531">
        <v>207372</v>
      </c>
      <c r="H20" s="530">
        <v>25614</v>
      </c>
      <c r="I20" s="532" t="s">
        <v>74</v>
      </c>
      <c r="J20" s="497" t="s">
        <v>769</v>
      </c>
      <c r="K20" s="542" t="s">
        <v>75</v>
      </c>
    </row>
    <row r="21" spans="1:11" ht="35.25" customHeight="1" thickBot="1">
      <c r="A21" s="412" t="s">
        <v>857</v>
      </c>
      <c r="B21" s="535">
        <v>40.87</v>
      </c>
      <c r="C21" s="536">
        <v>25.83</v>
      </c>
      <c r="D21" s="536">
        <v>15.04</v>
      </c>
      <c r="E21" s="537">
        <v>1.311898</v>
      </c>
      <c r="F21" s="538">
        <v>224078025</v>
      </c>
      <c r="G21" s="539">
        <v>12104</v>
      </c>
      <c r="H21" s="538">
        <v>17235</v>
      </c>
      <c r="I21" s="540" t="s">
        <v>76</v>
      </c>
      <c r="J21" s="498" t="s">
        <v>770</v>
      </c>
      <c r="K21" s="543" t="s">
        <v>77</v>
      </c>
    </row>
    <row r="22" spans="1:8" s="415" customFormat="1" ht="15" customHeight="1">
      <c r="A22" s="413" t="s">
        <v>858</v>
      </c>
      <c r="B22" s="414"/>
      <c r="G22" s="415" t="s">
        <v>351</v>
      </c>
      <c r="H22" s="414"/>
    </row>
  </sheetData>
  <mergeCells count="8">
    <mergeCell ref="A2:F2"/>
    <mergeCell ref="G2:K2"/>
    <mergeCell ref="A4:A7"/>
    <mergeCell ref="B4:D4"/>
    <mergeCell ref="E4:F4"/>
    <mergeCell ref="I4:I5"/>
    <mergeCell ref="J4:J5"/>
    <mergeCell ref="K4:K5"/>
  </mergeCells>
  <printOptions/>
  <pageMargins left="1.1811023622047245" right="1.1811023622047245" top="1.5748031496062993" bottom="1.5748031496062993" header="0.5118110236220472" footer="0.9055118110236221"/>
  <pageSetup firstPageNumber="3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8.125" style="60" customWidth="1"/>
    <col min="2" max="2" width="9.125" style="4" customWidth="1"/>
    <col min="3" max="6" width="9.625" style="4" customWidth="1"/>
    <col min="7" max="7" width="10.125" style="4" customWidth="1"/>
    <col min="8" max="16384" width="8.875" style="4" customWidth="1"/>
  </cols>
  <sheetData>
    <row r="1" spans="1:8" s="19" customFormat="1" ht="18" customHeight="1">
      <c r="A1" s="4"/>
      <c r="B1" s="59"/>
      <c r="C1" s="59"/>
      <c r="D1" s="59"/>
      <c r="E1" s="59"/>
      <c r="F1" s="59"/>
      <c r="G1" s="58" t="s">
        <v>370</v>
      </c>
      <c r="H1" s="58"/>
    </row>
    <row r="2" spans="1:7" s="26" customFormat="1" ht="37.5" customHeight="1">
      <c r="A2" s="616" t="s">
        <v>860</v>
      </c>
      <c r="B2" s="606"/>
      <c r="C2" s="606"/>
      <c r="D2" s="606"/>
      <c r="E2" s="606"/>
      <c r="F2" s="606"/>
      <c r="G2" s="606"/>
    </row>
    <row r="3" spans="1:7" s="26" customFormat="1" ht="14.25" customHeight="1">
      <c r="A3" s="22"/>
      <c r="B3" s="77"/>
      <c r="C3" s="77"/>
      <c r="D3" s="77"/>
      <c r="E3" s="77"/>
      <c r="G3" s="288" t="s">
        <v>649</v>
      </c>
    </row>
    <row r="4" spans="1:7" s="22" customFormat="1" ht="14.25" customHeight="1">
      <c r="A4" s="65"/>
      <c r="G4" s="288" t="s">
        <v>650</v>
      </c>
    </row>
    <row r="5" spans="1:7" s="22" customFormat="1" ht="14.25" customHeight="1" thickBot="1">
      <c r="A5" s="65"/>
      <c r="G5" s="288" t="s">
        <v>651</v>
      </c>
    </row>
    <row r="6" spans="1:7" s="546" customFormat="1" ht="27" customHeight="1">
      <c r="A6" s="792" t="s">
        <v>627</v>
      </c>
      <c r="B6" s="834" t="s">
        <v>628</v>
      </c>
      <c r="C6" s="837" t="s">
        <v>629</v>
      </c>
      <c r="D6" s="838"/>
      <c r="E6" s="838"/>
      <c r="F6" s="838"/>
      <c r="G6" s="839" t="s">
        <v>630</v>
      </c>
    </row>
    <row r="7" spans="1:7" s="546" customFormat="1" ht="27" customHeight="1">
      <c r="A7" s="793"/>
      <c r="B7" s="835"/>
      <c r="C7" s="544" t="s">
        <v>591</v>
      </c>
      <c r="D7" s="544" t="s">
        <v>631</v>
      </c>
      <c r="E7" s="544" t="s">
        <v>632</v>
      </c>
      <c r="F7" s="544" t="s">
        <v>633</v>
      </c>
      <c r="G7" s="840"/>
    </row>
    <row r="8" spans="1:7" s="546" customFormat="1" ht="27" customHeight="1" thickBot="1">
      <c r="A8" s="525" t="s">
        <v>634</v>
      </c>
      <c r="B8" s="836"/>
      <c r="C8" s="545" t="s">
        <v>635</v>
      </c>
      <c r="D8" s="545" t="s">
        <v>635</v>
      </c>
      <c r="E8" s="545" t="s">
        <v>635</v>
      </c>
      <c r="F8" s="545" t="s">
        <v>635</v>
      </c>
      <c r="G8" s="841"/>
    </row>
    <row r="9" spans="1:7" s="546" customFormat="1" ht="16.5" customHeight="1">
      <c r="A9" s="555" t="s">
        <v>652</v>
      </c>
      <c r="B9" s="551">
        <v>288</v>
      </c>
      <c r="C9" s="78">
        <v>91.4228</v>
      </c>
      <c r="D9" s="78">
        <v>76.0704</v>
      </c>
      <c r="E9" s="78">
        <v>11.7547</v>
      </c>
      <c r="F9" s="78">
        <v>3.5977</v>
      </c>
      <c r="G9" s="359">
        <v>18443844</v>
      </c>
    </row>
    <row r="10" spans="1:7" s="546" customFormat="1" ht="16.5" customHeight="1">
      <c r="A10" s="555" t="s">
        <v>653</v>
      </c>
      <c r="B10" s="551">
        <v>288</v>
      </c>
      <c r="C10" s="78">
        <v>91.4228</v>
      </c>
      <c r="D10" s="78">
        <v>76.0704</v>
      </c>
      <c r="E10" s="78">
        <v>11.7547</v>
      </c>
      <c r="F10" s="78">
        <v>3.5977</v>
      </c>
      <c r="G10" s="359">
        <v>18443844</v>
      </c>
    </row>
    <row r="11" spans="1:7" s="546" customFormat="1" ht="16.5" customHeight="1">
      <c r="A11" s="555" t="s">
        <v>654</v>
      </c>
      <c r="B11" s="551">
        <v>288</v>
      </c>
      <c r="C11" s="78">
        <v>91.4228</v>
      </c>
      <c r="D11" s="78">
        <v>76.0704</v>
      </c>
      <c r="E11" s="78">
        <v>11.7547</v>
      </c>
      <c r="F11" s="78">
        <v>3.5977</v>
      </c>
      <c r="G11" s="359">
        <v>18443844</v>
      </c>
    </row>
    <row r="12" spans="1:7" s="546" customFormat="1" ht="6" customHeight="1">
      <c r="A12" s="556"/>
      <c r="B12" s="551"/>
      <c r="C12" s="78"/>
      <c r="D12" s="78"/>
      <c r="E12" s="78"/>
      <c r="F12" s="78"/>
      <c r="G12" s="359"/>
    </row>
    <row r="13" spans="1:7" s="546" customFormat="1" ht="16.5" customHeight="1">
      <c r="A13" s="555" t="s">
        <v>655</v>
      </c>
      <c r="B13" s="552">
        <v>288</v>
      </c>
      <c r="C13" s="78">
        <v>91.4228</v>
      </c>
      <c r="D13" s="78">
        <v>76.0704</v>
      </c>
      <c r="E13" s="78">
        <v>11.7547</v>
      </c>
      <c r="F13" s="78">
        <v>3.5977</v>
      </c>
      <c r="G13" s="359">
        <v>18443844</v>
      </c>
    </row>
    <row r="14" spans="1:7" s="546" customFormat="1" ht="16.5" customHeight="1">
      <c r="A14" s="555" t="s">
        <v>656</v>
      </c>
      <c r="B14" s="552">
        <v>288</v>
      </c>
      <c r="C14" s="78">
        <v>91.4228</v>
      </c>
      <c r="D14" s="78">
        <v>76.0704</v>
      </c>
      <c r="E14" s="78">
        <v>11.7547</v>
      </c>
      <c r="F14" s="78">
        <v>3.5977</v>
      </c>
      <c r="G14" s="359">
        <v>18443844</v>
      </c>
    </row>
    <row r="15" spans="1:7" s="546" customFormat="1" ht="16.5" customHeight="1">
      <c r="A15" s="555" t="s">
        <v>657</v>
      </c>
      <c r="B15" s="552">
        <v>288</v>
      </c>
      <c r="C15" s="78">
        <v>91.4228</v>
      </c>
      <c r="D15" s="78">
        <v>76.0704</v>
      </c>
      <c r="E15" s="78">
        <v>11.7547</v>
      </c>
      <c r="F15" s="78">
        <v>3.5977</v>
      </c>
      <c r="G15" s="359">
        <v>18443844</v>
      </c>
    </row>
    <row r="16" spans="1:7" s="546" customFormat="1" ht="6" customHeight="1">
      <c r="A16" s="556"/>
      <c r="B16" s="552"/>
      <c r="C16" s="78"/>
      <c r="D16" s="78"/>
      <c r="E16" s="78"/>
      <c r="F16" s="78"/>
      <c r="G16" s="359"/>
    </row>
    <row r="17" spans="1:7" s="546" customFormat="1" ht="16.5" customHeight="1">
      <c r="A17" s="555" t="s">
        <v>658</v>
      </c>
      <c r="B17" s="551">
        <v>288</v>
      </c>
      <c r="C17" s="78">
        <v>91.4228</v>
      </c>
      <c r="D17" s="78">
        <v>76.07039999999999</v>
      </c>
      <c r="E17" s="78">
        <v>11.7547</v>
      </c>
      <c r="F17" s="78">
        <v>3.5977</v>
      </c>
      <c r="G17" s="359">
        <v>18443844</v>
      </c>
    </row>
    <row r="18" spans="1:7" s="546" customFormat="1" ht="16.5" customHeight="1">
      <c r="A18" s="555" t="s">
        <v>659</v>
      </c>
      <c r="B18" s="551">
        <v>288</v>
      </c>
      <c r="C18" s="78">
        <v>91.4228</v>
      </c>
      <c r="D18" s="78">
        <v>76.07039999999999</v>
      </c>
      <c r="E18" s="78">
        <v>11.7547</v>
      </c>
      <c r="F18" s="78">
        <v>3.5977</v>
      </c>
      <c r="G18" s="359">
        <v>18443844</v>
      </c>
    </row>
    <row r="19" spans="1:7" s="546" customFormat="1" ht="16.5" customHeight="1">
      <c r="A19" s="555" t="s">
        <v>660</v>
      </c>
      <c r="B19" s="551">
        <v>288</v>
      </c>
      <c r="C19" s="78">
        <v>91.4228</v>
      </c>
      <c r="D19" s="78">
        <v>76.07039999999999</v>
      </c>
      <c r="E19" s="78">
        <v>11.7547</v>
      </c>
      <c r="F19" s="78">
        <v>3.5977</v>
      </c>
      <c r="G19" s="359">
        <v>18443844</v>
      </c>
    </row>
    <row r="20" spans="1:7" s="546" customFormat="1" ht="6" customHeight="1">
      <c r="A20" s="556"/>
      <c r="B20" s="551"/>
      <c r="C20" s="78"/>
      <c r="D20" s="78"/>
      <c r="E20" s="78"/>
      <c r="F20" s="78"/>
      <c r="G20" s="359"/>
    </row>
    <row r="21" spans="1:7" s="546" customFormat="1" ht="16.5" customHeight="1">
      <c r="A21" s="555" t="s">
        <v>661</v>
      </c>
      <c r="B21" s="551">
        <f aca="true" t="shared" si="0" ref="B21:G21">SUM(B23:B39)</f>
        <v>288</v>
      </c>
      <c r="C21" s="78">
        <f t="shared" si="0"/>
        <v>91.4228</v>
      </c>
      <c r="D21" s="78">
        <f t="shared" si="0"/>
        <v>76.07039999999999</v>
      </c>
      <c r="E21" s="78">
        <f t="shared" si="0"/>
        <v>11.7547</v>
      </c>
      <c r="F21" s="78">
        <f t="shared" si="0"/>
        <v>3.5977</v>
      </c>
      <c r="G21" s="359">
        <f t="shared" si="0"/>
        <v>18443844</v>
      </c>
    </row>
    <row r="22" spans="1:7" s="546" customFormat="1" ht="6" customHeight="1">
      <c r="A22" s="547"/>
      <c r="B22" s="551"/>
      <c r="C22" s="78"/>
      <c r="D22" s="78"/>
      <c r="E22" s="78"/>
      <c r="F22" s="78"/>
      <c r="G22" s="359"/>
    </row>
    <row r="23" spans="1:7" s="546" customFormat="1" ht="16.5" customHeight="1">
      <c r="A23" s="548" t="s">
        <v>636</v>
      </c>
      <c r="B23" s="553" t="s">
        <v>376</v>
      </c>
      <c r="C23" s="131" t="s">
        <v>376</v>
      </c>
      <c r="D23" s="131" t="s">
        <v>376</v>
      </c>
      <c r="E23" s="131" t="s">
        <v>376</v>
      </c>
      <c r="F23" s="131" t="s">
        <v>376</v>
      </c>
      <c r="G23" s="360" t="s">
        <v>376</v>
      </c>
    </row>
    <row r="24" spans="1:7" s="546" customFormat="1" ht="6" customHeight="1">
      <c r="A24" s="549"/>
      <c r="B24" s="551"/>
      <c r="C24" s="78"/>
      <c r="D24" s="78"/>
      <c r="E24" s="78"/>
      <c r="F24" s="78"/>
      <c r="G24" s="359"/>
    </row>
    <row r="25" spans="1:7" s="546" customFormat="1" ht="16.5" customHeight="1">
      <c r="A25" s="548" t="s">
        <v>637</v>
      </c>
      <c r="B25" s="551">
        <v>3</v>
      </c>
      <c r="C25" s="78">
        <f>D25</f>
        <v>2.0625</v>
      </c>
      <c r="D25" s="78">
        <v>2.0625</v>
      </c>
      <c r="E25" s="131" t="s">
        <v>572</v>
      </c>
      <c r="F25" s="131" t="s">
        <v>572</v>
      </c>
      <c r="G25" s="359">
        <v>680500</v>
      </c>
    </row>
    <row r="26" spans="1:7" s="546" customFormat="1" ht="16.5" customHeight="1">
      <c r="A26" s="548" t="s">
        <v>638</v>
      </c>
      <c r="B26" s="551">
        <v>9</v>
      </c>
      <c r="C26" s="78">
        <f>SUM(D26:F26)</f>
        <v>16.743100000000002</v>
      </c>
      <c r="D26" s="78">
        <v>9.46</v>
      </c>
      <c r="E26" s="78">
        <v>6.205</v>
      </c>
      <c r="F26" s="78">
        <v>1.0781</v>
      </c>
      <c r="G26" s="359">
        <v>348000</v>
      </c>
    </row>
    <row r="27" spans="1:7" s="546" customFormat="1" ht="16.5" customHeight="1">
      <c r="A27" s="548" t="s">
        <v>639</v>
      </c>
      <c r="B27" s="551">
        <v>1</v>
      </c>
      <c r="C27" s="78">
        <f>D27</f>
        <v>1.3006</v>
      </c>
      <c r="D27" s="78">
        <v>1.3006</v>
      </c>
      <c r="E27" s="131" t="s">
        <v>572</v>
      </c>
      <c r="F27" s="131" t="s">
        <v>572</v>
      </c>
      <c r="G27" s="359">
        <v>26000</v>
      </c>
    </row>
    <row r="28" spans="1:7" s="546" customFormat="1" ht="6" customHeight="1">
      <c r="A28" s="549"/>
      <c r="B28" s="551"/>
      <c r="C28" s="78"/>
      <c r="D28" s="78"/>
      <c r="E28" s="78"/>
      <c r="F28" s="78"/>
      <c r="G28" s="359"/>
    </row>
    <row r="29" spans="1:7" s="546" customFormat="1" ht="16.5" customHeight="1">
      <c r="A29" s="548" t="s">
        <v>641</v>
      </c>
      <c r="B29" s="551">
        <v>15</v>
      </c>
      <c r="C29" s="78">
        <f>SUM(D29:F29)</f>
        <v>3.7102000000000004</v>
      </c>
      <c r="D29" s="78">
        <v>2.9361</v>
      </c>
      <c r="E29" s="78">
        <v>0.5379</v>
      </c>
      <c r="F29" s="78">
        <v>0.2362</v>
      </c>
      <c r="G29" s="359">
        <v>361400</v>
      </c>
    </row>
    <row r="30" spans="1:7" s="546" customFormat="1" ht="16.5" customHeight="1">
      <c r="A30" s="548" t="s">
        <v>640</v>
      </c>
      <c r="B30" s="551">
        <v>1</v>
      </c>
      <c r="C30" s="78">
        <f>D30</f>
        <v>1.0005</v>
      </c>
      <c r="D30" s="78">
        <v>1.0005</v>
      </c>
      <c r="E30" s="131" t="s">
        <v>572</v>
      </c>
      <c r="F30" s="131" t="s">
        <v>572</v>
      </c>
      <c r="G30" s="359">
        <v>24000</v>
      </c>
    </row>
    <row r="31" spans="1:7" s="546" customFormat="1" ht="16.5" customHeight="1">
      <c r="A31" s="548" t="s">
        <v>642</v>
      </c>
      <c r="B31" s="551">
        <v>13</v>
      </c>
      <c r="C31" s="78">
        <f>SUM(D31:F31)</f>
        <v>8.216899999999999</v>
      </c>
      <c r="D31" s="78">
        <v>7.8743</v>
      </c>
      <c r="E31" s="78">
        <v>0.1057</v>
      </c>
      <c r="F31" s="78">
        <v>0.2369</v>
      </c>
      <c r="G31" s="359">
        <v>342300</v>
      </c>
    </row>
    <row r="32" spans="1:7" s="546" customFormat="1" ht="6" customHeight="1">
      <c r="A32" s="549"/>
      <c r="B32" s="551"/>
      <c r="C32" s="78"/>
      <c r="D32" s="78"/>
      <c r="E32" s="78"/>
      <c r="F32" s="78"/>
      <c r="G32" s="359"/>
    </row>
    <row r="33" spans="1:7" s="546" customFormat="1" ht="16.5" customHeight="1">
      <c r="A33" s="548" t="s">
        <v>643</v>
      </c>
      <c r="B33" s="551">
        <v>143</v>
      </c>
      <c r="C33" s="78">
        <f>SUM(D33:F33)</f>
        <v>23.573499999999996</v>
      </c>
      <c r="D33" s="78">
        <v>20.3788</v>
      </c>
      <c r="E33" s="78">
        <v>2.4593</v>
      </c>
      <c r="F33" s="78">
        <v>0.7354</v>
      </c>
      <c r="G33" s="359">
        <v>2684144</v>
      </c>
    </row>
    <row r="34" spans="1:7" s="546" customFormat="1" ht="16.5" customHeight="1">
      <c r="A34" s="548" t="s">
        <v>644</v>
      </c>
      <c r="B34" s="362" t="s">
        <v>572</v>
      </c>
      <c r="C34" s="131" t="s">
        <v>572</v>
      </c>
      <c r="D34" s="131" t="s">
        <v>572</v>
      </c>
      <c r="E34" s="131" t="s">
        <v>572</v>
      </c>
      <c r="F34" s="131" t="s">
        <v>572</v>
      </c>
      <c r="G34" s="360" t="s">
        <v>572</v>
      </c>
    </row>
    <row r="35" spans="1:7" s="546" customFormat="1" ht="16.5" customHeight="1">
      <c r="A35" s="548" t="s">
        <v>645</v>
      </c>
      <c r="B35" s="551">
        <v>1</v>
      </c>
      <c r="C35" s="78">
        <f>D35</f>
        <v>0.8589</v>
      </c>
      <c r="D35" s="78">
        <v>0.8589</v>
      </c>
      <c r="E35" s="131" t="s">
        <v>572</v>
      </c>
      <c r="F35" s="131" t="s">
        <v>572</v>
      </c>
      <c r="G35" s="359">
        <v>40000</v>
      </c>
    </row>
    <row r="36" spans="1:7" s="546" customFormat="1" ht="6" customHeight="1">
      <c r="A36" s="549"/>
      <c r="B36" s="551"/>
      <c r="C36" s="78"/>
      <c r="D36" s="78"/>
      <c r="E36" s="78"/>
      <c r="F36" s="78"/>
      <c r="G36" s="359"/>
    </row>
    <row r="37" spans="1:7" s="546" customFormat="1" ht="16.5" customHeight="1">
      <c r="A37" s="548" t="s">
        <v>646</v>
      </c>
      <c r="B37" s="551">
        <v>95</v>
      </c>
      <c r="C37" s="78">
        <f>SUM(D37:F37)</f>
        <v>30.5264</v>
      </c>
      <c r="D37" s="78">
        <v>26.8095</v>
      </c>
      <c r="E37" s="78">
        <v>2.4468</v>
      </c>
      <c r="F37" s="78">
        <v>1.2701</v>
      </c>
      <c r="G37" s="359">
        <v>5280200</v>
      </c>
    </row>
    <row r="38" spans="1:7" s="546" customFormat="1" ht="16.5" customHeight="1">
      <c r="A38" s="548" t="s">
        <v>647</v>
      </c>
      <c r="B38" s="551">
        <v>7</v>
      </c>
      <c r="C38" s="78">
        <f>D38+F38</f>
        <v>3.4302</v>
      </c>
      <c r="D38" s="78">
        <v>3.3892</v>
      </c>
      <c r="E38" s="131" t="s">
        <v>372</v>
      </c>
      <c r="F38" s="78">
        <v>0.041</v>
      </c>
      <c r="G38" s="359">
        <v>8657300</v>
      </c>
    </row>
    <row r="39" spans="1:7" s="546" customFormat="1" ht="16.5" customHeight="1" thickBot="1">
      <c r="A39" s="550" t="s">
        <v>648</v>
      </c>
      <c r="B39" s="554" t="s">
        <v>572</v>
      </c>
      <c r="C39" s="210" t="s">
        <v>572</v>
      </c>
      <c r="D39" s="210" t="s">
        <v>572</v>
      </c>
      <c r="E39" s="210" t="s">
        <v>572</v>
      </c>
      <c r="F39" s="210" t="s">
        <v>572</v>
      </c>
      <c r="G39" s="526" t="s">
        <v>572</v>
      </c>
    </row>
    <row r="40" s="546" customFormat="1" ht="13.5" customHeight="1">
      <c r="A40" s="557" t="s">
        <v>662</v>
      </c>
    </row>
    <row r="41" s="546" customFormat="1" ht="13.5" customHeight="1">
      <c r="A41" s="546" t="s">
        <v>352</v>
      </c>
    </row>
    <row r="42" ht="12" customHeight="1"/>
    <row r="43" ht="12" customHeight="1"/>
    <row r="44" ht="12" customHeight="1"/>
    <row r="46" ht="12" customHeight="1"/>
    <row r="47" ht="12" customHeight="1"/>
    <row r="48" ht="12" customHeight="1"/>
    <row r="50" ht="12" customHeight="1"/>
    <row r="51" ht="12" customHeight="1"/>
    <row r="52" ht="12" customHeight="1"/>
    <row r="54" ht="12" customHeight="1"/>
    <row r="55" ht="12" customHeight="1"/>
    <row r="56" ht="12" customHeight="1"/>
    <row r="58" ht="12" customHeight="1"/>
    <row r="59" ht="12" customHeight="1"/>
    <row r="60" ht="12" customHeight="1"/>
  </sheetData>
  <mergeCells count="5">
    <mergeCell ref="A2:G2"/>
    <mergeCell ref="A6:A7"/>
    <mergeCell ref="B6:B8"/>
    <mergeCell ref="C6:F6"/>
    <mergeCell ref="G6:G8"/>
  </mergeCells>
  <printOptions/>
  <pageMargins left="1.141732283464567" right="1.141732283464567" top="1.5748031496062993" bottom="1.5748031496062993" header="0.5118110236220472" footer="0.9055118110236221"/>
  <pageSetup firstPageNumber="33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110" zoomScaleNormal="110" zoomScaleSheetLayoutView="100" workbookViewId="0" topLeftCell="A1">
      <selection activeCell="A2" sqref="A2:F2"/>
    </sheetView>
  </sheetViews>
  <sheetFormatPr defaultColWidth="9.00390625" defaultRowHeight="16.5"/>
  <cols>
    <col min="1" max="1" width="18.875" style="95" customWidth="1"/>
    <col min="2" max="2" width="16.375" style="96" customWidth="1"/>
    <col min="3" max="3" width="7.375" style="96" customWidth="1"/>
    <col min="4" max="4" width="10.125" style="96" customWidth="1"/>
    <col min="5" max="5" width="10.625" style="96" customWidth="1"/>
    <col min="6" max="6" width="12.625" style="96" customWidth="1"/>
    <col min="7" max="7" width="13.125" style="96" customWidth="1"/>
    <col min="8" max="8" width="7.125" style="96" customWidth="1"/>
    <col min="9" max="9" width="9.125" style="96" customWidth="1"/>
    <col min="10" max="10" width="11.875" style="96" customWidth="1"/>
    <col min="11" max="11" width="13.625" style="96" customWidth="1"/>
    <col min="12" max="12" width="14.625" style="96" customWidth="1"/>
    <col min="13" max="13" width="6.625" style="96" customWidth="1"/>
    <col min="14" max="16384" width="9.00390625" style="96" customWidth="1"/>
  </cols>
  <sheetData>
    <row r="1" spans="1:13" s="110" customFormat="1" ht="15" customHeight="1">
      <c r="A1" s="284" t="s">
        <v>285</v>
      </c>
      <c r="B1" s="108"/>
      <c r="C1" s="108"/>
      <c r="D1" s="108"/>
      <c r="E1" s="108"/>
      <c r="F1" s="108"/>
      <c r="G1" s="109"/>
      <c r="H1" s="109"/>
      <c r="I1" s="109"/>
      <c r="J1" s="109"/>
      <c r="K1" s="109"/>
      <c r="L1" s="846" t="s">
        <v>370</v>
      </c>
      <c r="M1" s="846"/>
    </row>
    <row r="2" spans="1:13" s="94" customFormat="1" ht="18" customHeight="1">
      <c r="A2" s="729" t="s">
        <v>903</v>
      </c>
      <c r="B2" s="730"/>
      <c r="C2" s="730"/>
      <c r="D2" s="730"/>
      <c r="E2" s="730"/>
      <c r="F2" s="730"/>
      <c r="G2" s="730" t="s">
        <v>771</v>
      </c>
      <c r="H2" s="730"/>
      <c r="I2" s="730"/>
      <c r="J2" s="730"/>
      <c r="K2" s="730"/>
      <c r="L2" s="730"/>
      <c r="M2" s="730"/>
    </row>
    <row r="3" spans="6:13" ht="13.5" customHeight="1" thickBot="1">
      <c r="F3" s="293" t="s">
        <v>885</v>
      </c>
      <c r="G3" s="97"/>
      <c r="M3" s="98" t="s">
        <v>258</v>
      </c>
    </row>
    <row r="4" spans="1:13" s="100" customFormat="1" ht="13.5" customHeight="1">
      <c r="A4" s="163" t="s">
        <v>861</v>
      </c>
      <c r="B4" s="99"/>
      <c r="C4" s="164" t="s">
        <v>862</v>
      </c>
      <c r="D4" s="164" t="s">
        <v>863</v>
      </c>
      <c r="E4" s="164" t="s">
        <v>864</v>
      </c>
      <c r="F4" s="164" t="s">
        <v>865</v>
      </c>
      <c r="G4" s="309" t="s">
        <v>866</v>
      </c>
      <c r="H4" s="164" t="s">
        <v>867</v>
      </c>
      <c r="I4" s="164" t="s">
        <v>868</v>
      </c>
      <c r="J4" s="164" t="s">
        <v>869</v>
      </c>
      <c r="K4" s="164" t="s">
        <v>870</v>
      </c>
      <c r="L4" s="164" t="s">
        <v>871</v>
      </c>
      <c r="M4" s="165" t="s">
        <v>872</v>
      </c>
    </row>
    <row r="5" spans="1:13" s="100" customFormat="1" ht="24" customHeight="1" thickBot="1">
      <c r="A5" s="101" t="s">
        <v>859</v>
      </c>
      <c r="B5" s="102"/>
      <c r="C5" s="103" t="s">
        <v>873</v>
      </c>
      <c r="D5" s="103" t="s">
        <v>874</v>
      </c>
      <c r="E5" s="103" t="s">
        <v>875</v>
      </c>
      <c r="F5" s="103" t="s">
        <v>876</v>
      </c>
      <c r="G5" s="310" t="s">
        <v>877</v>
      </c>
      <c r="H5" s="103" t="s">
        <v>878</v>
      </c>
      <c r="I5" s="103" t="s">
        <v>879</v>
      </c>
      <c r="J5" s="103" t="s">
        <v>880</v>
      </c>
      <c r="K5" s="103" t="s">
        <v>881</v>
      </c>
      <c r="L5" s="103" t="s">
        <v>882</v>
      </c>
      <c r="M5" s="104" t="s">
        <v>883</v>
      </c>
    </row>
    <row r="6" spans="1:13" s="107" customFormat="1" ht="10.5" customHeight="1">
      <c r="A6" s="844" t="s">
        <v>79</v>
      </c>
      <c r="B6" s="114" t="s">
        <v>886</v>
      </c>
      <c r="C6" s="105">
        <v>23</v>
      </c>
      <c r="D6" s="105">
        <v>3</v>
      </c>
      <c r="E6" s="105">
        <v>10</v>
      </c>
      <c r="F6" s="166" t="s">
        <v>372</v>
      </c>
      <c r="G6" s="167" t="s">
        <v>372</v>
      </c>
      <c r="H6" s="105">
        <v>3</v>
      </c>
      <c r="I6" s="105">
        <v>1</v>
      </c>
      <c r="J6" s="166" t="s">
        <v>372</v>
      </c>
      <c r="K6" s="105">
        <v>3</v>
      </c>
      <c r="L6" s="166" t="s">
        <v>372</v>
      </c>
      <c r="M6" s="106">
        <v>3</v>
      </c>
    </row>
    <row r="7" spans="1:13" s="107" customFormat="1" ht="10.5" customHeight="1">
      <c r="A7" s="845"/>
      <c r="B7" s="114" t="s">
        <v>887</v>
      </c>
      <c r="C7" s="105">
        <v>45</v>
      </c>
      <c r="D7" s="105">
        <v>11</v>
      </c>
      <c r="E7" s="105">
        <v>3</v>
      </c>
      <c r="F7" s="166" t="s">
        <v>372</v>
      </c>
      <c r="G7" s="167" t="s">
        <v>372</v>
      </c>
      <c r="H7" s="105">
        <v>4</v>
      </c>
      <c r="I7" s="105">
        <v>4</v>
      </c>
      <c r="J7" s="166" t="s">
        <v>372</v>
      </c>
      <c r="K7" s="166" t="s">
        <v>372</v>
      </c>
      <c r="L7" s="105">
        <v>4</v>
      </c>
      <c r="M7" s="106">
        <v>19</v>
      </c>
    </row>
    <row r="8" spans="1:13" s="107" customFormat="1" ht="10.5" customHeight="1">
      <c r="A8" s="844" t="s">
        <v>80</v>
      </c>
      <c r="B8" s="114" t="s">
        <v>886</v>
      </c>
      <c r="C8" s="105">
        <v>27</v>
      </c>
      <c r="D8" s="105">
        <v>2</v>
      </c>
      <c r="E8" s="105">
        <v>5</v>
      </c>
      <c r="F8" s="166" t="s">
        <v>372</v>
      </c>
      <c r="G8" s="167" t="s">
        <v>372</v>
      </c>
      <c r="H8" s="166" t="s">
        <v>372</v>
      </c>
      <c r="I8" s="105">
        <v>2</v>
      </c>
      <c r="J8" s="105">
        <v>2</v>
      </c>
      <c r="K8" s="105">
        <v>1</v>
      </c>
      <c r="L8" s="105">
        <v>7</v>
      </c>
      <c r="M8" s="106">
        <v>8</v>
      </c>
    </row>
    <row r="9" spans="1:13" s="107" customFormat="1" ht="10.5" customHeight="1">
      <c r="A9" s="845"/>
      <c r="B9" s="114" t="s">
        <v>887</v>
      </c>
      <c r="C9" s="105">
        <v>17</v>
      </c>
      <c r="D9" s="166" t="s">
        <v>372</v>
      </c>
      <c r="E9" s="166" t="s">
        <v>372</v>
      </c>
      <c r="F9" s="166" t="s">
        <v>372</v>
      </c>
      <c r="G9" s="167" t="s">
        <v>372</v>
      </c>
      <c r="H9" s="105">
        <v>1</v>
      </c>
      <c r="I9" s="166" t="s">
        <v>372</v>
      </c>
      <c r="J9" s="166" t="s">
        <v>372</v>
      </c>
      <c r="K9" s="105">
        <v>1</v>
      </c>
      <c r="L9" s="105">
        <v>1</v>
      </c>
      <c r="M9" s="106">
        <v>14</v>
      </c>
    </row>
    <row r="10" spans="1:13" s="107" customFormat="1" ht="10.5" customHeight="1">
      <c r="A10" s="844" t="s">
        <v>81</v>
      </c>
      <c r="B10" s="114" t="s">
        <v>886</v>
      </c>
      <c r="C10" s="105">
        <v>39</v>
      </c>
      <c r="D10" s="105">
        <v>9</v>
      </c>
      <c r="E10" s="166" t="s">
        <v>372</v>
      </c>
      <c r="F10" s="105">
        <v>5</v>
      </c>
      <c r="G10" s="167" t="s">
        <v>372</v>
      </c>
      <c r="H10" s="105">
        <v>3</v>
      </c>
      <c r="I10" s="105">
        <v>3</v>
      </c>
      <c r="J10" s="166" t="s">
        <v>372</v>
      </c>
      <c r="K10" s="105">
        <v>3</v>
      </c>
      <c r="L10" s="105">
        <v>10</v>
      </c>
      <c r="M10" s="106">
        <v>6</v>
      </c>
    </row>
    <row r="11" spans="1:13" s="107" customFormat="1" ht="10.5" customHeight="1">
      <c r="A11" s="845"/>
      <c r="B11" s="114" t="s">
        <v>887</v>
      </c>
      <c r="C11" s="105">
        <v>25</v>
      </c>
      <c r="D11" s="105">
        <v>9</v>
      </c>
      <c r="E11" s="166" t="s">
        <v>372</v>
      </c>
      <c r="F11" s="166" t="s">
        <v>372</v>
      </c>
      <c r="G11" s="167" t="s">
        <v>372</v>
      </c>
      <c r="H11" s="166" t="s">
        <v>372</v>
      </c>
      <c r="I11" s="105">
        <v>1</v>
      </c>
      <c r="J11" s="166" t="s">
        <v>372</v>
      </c>
      <c r="K11" s="105">
        <v>3</v>
      </c>
      <c r="L11" s="105">
        <v>7</v>
      </c>
      <c r="M11" s="106">
        <v>5</v>
      </c>
    </row>
    <row r="12" spans="1:13" s="107" customFormat="1" ht="10.5" customHeight="1">
      <c r="A12" s="844" t="s">
        <v>82</v>
      </c>
      <c r="B12" s="114" t="s">
        <v>886</v>
      </c>
      <c r="C12" s="105">
        <v>33</v>
      </c>
      <c r="D12" s="105">
        <v>5</v>
      </c>
      <c r="E12" s="105">
        <v>10</v>
      </c>
      <c r="F12" s="166" t="s">
        <v>372</v>
      </c>
      <c r="G12" s="167" t="s">
        <v>372</v>
      </c>
      <c r="H12" s="166" t="s">
        <v>372</v>
      </c>
      <c r="I12" s="166" t="s">
        <v>372</v>
      </c>
      <c r="J12" s="105">
        <v>1</v>
      </c>
      <c r="K12" s="166" t="s">
        <v>372</v>
      </c>
      <c r="L12" s="166" t="s">
        <v>372</v>
      </c>
      <c r="M12" s="106">
        <v>17</v>
      </c>
    </row>
    <row r="13" spans="1:13" s="107" customFormat="1" ht="10.5" customHeight="1">
      <c r="A13" s="845"/>
      <c r="B13" s="114" t="s">
        <v>887</v>
      </c>
      <c r="C13" s="105">
        <v>39</v>
      </c>
      <c r="D13" s="105">
        <v>4</v>
      </c>
      <c r="E13" s="166" t="s">
        <v>372</v>
      </c>
      <c r="F13" s="166" t="s">
        <v>372</v>
      </c>
      <c r="G13" s="167" t="s">
        <v>372</v>
      </c>
      <c r="H13" s="166" t="s">
        <v>372</v>
      </c>
      <c r="I13" s="105">
        <v>1</v>
      </c>
      <c r="J13" s="166" t="s">
        <v>372</v>
      </c>
      <c r="K13" s="166" t="s">
        <v>372</v>
      </c>
      <c r="L13" s="105">
        <v>4</v>
      </c>
      <c r="M13" s="106">
        <v>30</v>
      </c>
    </row>
    <row r="14" spans="1:13" s="107" customFormat="1" ht="10.5" customHeight="1">
      <c r="A14" s="844" t="s">
        <v>83</v>
      </c>
      <c r="B14" s="114" t="s">
        <v>886</v>
      </c>
      <c r="C14" s="105">
        <v>11</v>
      </c>
      <c r="D14" s="105">
        <v>2</v>
      </c>
      <c r="E14" s="105">
        <v>3</v>
      </c>
      <c r="F14" s="166" t="s">
        <v>372</v>
      </c>
      <c r="G14" s="167" t="s">
        <v>372</v>
      </c>
      <c r="H14" s="166" t="s">
        <v>372</v>
      </c>
      <c r="I14" s="166" t="s">
        <v>372</v>
      </c>
      <c r="J14" s="166" t="s">
        <v>372</v>
      </c>
      <c r="K14" s="166" t="s">
        <v>372</v>
      </c>
      <c r="L14" s="166" t="s">
        <v>372</v>
      </c>
      <c r="M14" s="106">
        <v>6</v>
      </c>
    </row>
    <row r="15" spans="1:13" s="107" customFormat="1" ht="10.5" customHeight="1">
      <c r="A15" s="845"/>
      <c r="B15" s="114" t="s">
        <v>887</v>
      </c>
      <c r="C15" s="105">
        <v>31</v>
      </c>
      <c r="D15" s="105">
        <v>1</v>
      </c>
      <c r="E15" s="166" t="s">
        <v>372</v>
      </c>
      <c r="F15" s="105">
        <v>1</v>
      </c>
      <c r="G15" s="167" t="s">
        <v>372</v>
      </c>
      <c r="H15" s="166" t="s">
        <v>372</v>
      </c>
      <c r="I15" s="166" t="s">
        <v>372</v>
      </c>
      <c r="J15" s="166" t="s">
        <v>372</v>
      </c>
      <c r="K15" s="166" t="s">
        <v>372</v>
      </c>
      <c r="L15" s="105">
        <v>7</v>
      </c>
      <c r="M15" s="106">
        <v>22</v>
      </c>
    </row>
    <row r="16" spans="1:13" s="107" customFormat="1" ht="10.5" customHeight="1">
      <c r="A16" s="844" t="s">
        <v>84</v>
      </c>
      <c r="B16" s="114" t="s">
        <v>886</v>
      </c>
      <c r="C16" s="105">
        <v>8</v>
      </c>
      <c r="D16" s="166" t="s">
        <v>372</v>
      </c>
      <c r="E16" s="166" t="s">
        <v>372</v>
      </c>
      <c r="F16" s="105">
        <v>1</v>
      </c>
      <c r="G16" s="167" t="s">
        <v>372</v>
      </c>
      <c r="H16" s="166" t="s">
        <v>372</v>
      </c>
      <c r="I16" s="105">
        <v>3</v>
      </c>
      <c r="J16" s="166" t="s">
        <v>372</v>
      </c>
      <c r="K16" s="166" t="s">
        <v>372</v>
      </c>
      <c r="L16" s="105">
        <v>1</v>
      </c>
      <c r="M16" s="106">
        <v>3</v>
      </c>
    </row>
    <row r="17" spans="1:13" s="107" customFormat="1" ht="10.5" customHeight="1">
      <c r="A17" s="845"/>
      <c r="B17" s="114" t="s">
        <v>887</v>
      </c>
      <c r="C17" s="105">
        <v>21</v>
      </c>
      <c r="D17" s="105">
        <v>4</v>
      </c>
      <c r="E17" s="166" t="s">
        <v>372</v>
      </c>
      <c r="F17" s="105">
        <v>1</v>
      </c>
      <c r="G17" s="167" t="s">
        <v>372</v>
      </c>
      <c r="H17" s="166" t="s">
        <v>372</v>
      </c>
      <c r="I17" s="166" t="s">
        <v>372</v>
      </c>
      <c r="J17" s="166" t="s">
        <v>372</v>
      </c>
      <c r="K17" s="105">
        <v>2</v>
      </c>
      <c r="L17" s="105">
        <v>7</v>
      </c>
      <c r="M17" s="106">
        <v>7</v>
      </c>
    </row>
    <row r="18" spans="1:14" s="107" customFormat="1" ht="10.5" customHeight="1">
      <c r="A18" s="844" t="s">
        <v>85</v>
      </c>
      <c r="B18" s="114" t="s">
        <v>886</v>
      </c>
      <c r="C18" s="105">
        <v>8</v>
      </c>
      <c r="D18" s="105">
        <v>3</v>
      </c>
      <c r="E18" s="166" t="s">
        <v>372</v>
      </c>
      <c r="F18" s="166" t="s">
        <v>372</v>
      </c>
      <c r="G18" s="167" t="s">
        <v>372</v>
      </c>
      <c r="H18" s="166" t="s">
        <v>372</v>
      </c>
      <c r="I18" s="105">
        <v>1</v>
      </c>
      <c r="J18" s="166" t="s">
        <v>372</v>
      </c>
      <c r="K18" s="166" t="s">
        <v>372</v>
      </c>
      <c r="L18" s="105">
        <v>1</v>
      </c>
      <c r="M18" s="106">
        <v>3</v>
      </c>
      <c r="N18" s="178"/>
    </row>
    <row r="19" spans="1:14" s="107" customFormat="1" ht="10.5" customHeight="1">
      <c r="A19" s="845"/>
      <c r="B19" s="114" t="s">
        <v>887</v>
      </c>
      <c r="C19" s="105">
        <v>44</v>
      </c>
      <c r="D19" s="105">
        <v>3</v>
      </c>
      <c r="E19" s="166" t="s">
        <v>372</v>
      </c>
      <c r="F19" s="166" t="s">
        <v>372</v>
      </c>
      <c r="G19" s="281">
        <v>1</v>
      </c>
      <c r="H19" s="166" t="s">
        <v>372</v>
      </c>
      <c r="I19" s="105">
        <v>4</v>
      </c>
      <c r="J19" s="105">
        <v>4</v>
      </c>
      <c r="K19" s="105">
        <v>3</v>
      </c>
      <c r="L19" s="105">
        <v>10</v>
      </c>
      <c r="M19" s="106">
        <v>19</v>
      </c>
      <c r="N19" s="178"/>
    </row>
    <row r="20" spans="1:14" s="107" customFormat="1" ht="10.5" customHeight="1">
      <c r="A20" s="844" t="s">
        <v>86</v>
      </c>
      <c r="B20" s="114" t="s">
        <v>886</v>
      </c>
      <c r="C20" s="105">
        <v>18</v>
      </c>
      <c r="D20" s="105">
        <v>4</v>
      </c>
      <c r="E20" s="105">
        <v>6</v>
      </c>
      <c r="F20" s="166" t="s">
        <v>372</v>
      </c>
      <c r="G20" s="167" t="s">
        <v>372</v>
      </c>
      <c r="H20" s="166" t="s">
        <v>372</v>
      </c>
      <c r="I20" s="105">
        <v>6</v>
      </c>
      <c r="J20" s="166" t="s">
        <v>372</v>
      </c>
      <c r="K20" s="166" t="s">
        <v>372</v>
      </c>
      <c r="L20" s="166" t="s">
        <v>372</v>
      </c>
      <c r="M20" s="106">
        <v>2</v>
      </c>
      <c r="N20" s="178"/>
    </row>
    <row r="21" spans="1:14" s="107" customFormat="1" ht="10.5" customHeight="1">
      <c r="A21" s="845"/>
      <c r="B21" s="114" t="s">
        <v>887</v>
      </c>
      <c r="C21" s="105">
        <v>23</v>
      </c>
      <c r="D21" s="105">
        <v>6</v>
      </c>
      <c r="E21" s="166" t="s">
        <v>372</v>
      </c>
      <c r="F21" s="166" t="s">
        <v>372</v>
      </c>
      <c r="G21" s="281">
        <v>2</v>
      </c>
      <c r="H21" s="166" t="s">
        <v>372</v>
      </c>
      <c r="I21" s="105">
        <v>4</v>
      </c>
      <c r="J21" s="105">
        <v>2</v>
      </c>
      <c r="K21" s="105">
        <v>2</v>
      </c>
      <c r="L21" s="105">
        <v>6</v>
      </c>
      <c r="M21" s="106">
        <v>1</v>
      </c>
      <c r="N21" s="178"/>
    </row>
    <row r="22" spans="1:14" s="107" customFormat="1" ht="10.5" customHeight="1">
      <c r="A22" s="844" t="s">
        <v>259</v>
      </c>
      <c r="B22" s="114" t="s">
        <v>886</v>
      </c>
      <c r="C22" s="105">
        <v>27</v>
      </c>
      <c r="D22" s="105">
        <v>10</v>
      </c>
      <c r="E22" s="105">
        <v>6</v>
      </c>
      <c r="F22" s="166" t="s">
        <v>372</v>
      </c>
      <c r="G22" s="167" t="s">
        <v>372</v>
      </c>
      <c r="H22" s="166" t="s">
        <v>372</v>
      </c>
      <c r="I22" s="105">
        <v>1</v>
      </c>
      <c r="J22" s="105">
        <v>1</v>
      </c>
      <c r="K22" s="166" t="s">
        <v>372</v>
      </c>
      <c r="L22" s="105">
        <v>6</v>
      </c>
      <c r="M22" s="106">
        <v>3</v>
      </c>
      <c r="N22" s="178"/>
    </row>
    <row r="23" spans="1:14" s="107" customFormat="1" ht="10.5" customHeight="1">
      <c r="A23" s="845"/>
      <c r="B23" s="114" t="s">
        <v>887</v>
      </c>
      <c r="C23" s="105">
        <v>26</v>
      </c>
      <c r="D23" s="105">
        <v>5</v>
      </c>
      <c r="E23" s="166" t="s">
        <v>372</v>
      </c>
      <c r="F23" s="166" t="s">
        <v>372</v>
      </c>
      <c r="G23" s="167" t="s">
        <v>372</v>
      </c>
      <c r="H23" s="166" t="s">
        <v>372</v>
      </c>
      <c r="I23" s="166" t="s">
        <v>372</v>
      </c>
      <c r="J23" s="105">
        <v>2</v>
      </c>
      <c r="K23" s="166" t="s">
        <v>372</v>
      </c>
      <c r="L23" s="105">
        <v>15</v>
      </c>
      <c r="M23" s="106">
        <v>4</v>
      </c>
      <c r="N23" s="178"/>
    </row>
    <row r="24" spans="1:14" s="107" customFormat="1" ht="10.5" customHeight="1">
      <c r="A24" s="844" t="s">
        <v>73</v>
      </c>
      <c r="B24" s="114" t="s">
        <v>886</v>
      </c>
      <c r="C24" s="105">
        <f aca="true" t="shared" si="0" ref="C24:C29">SUM(D24:M24)</f>
        <v>19</v>
      </c>
      <c r="D24" s="166" t="s">
        <v>289</v>
      </c>
      <c r="E24" s="105">
        <v>8</v>
      </c>
      <c r="F24" s="166" t="s">
        <v>289</v>
      </c>
      <c r="G24" s="167" t="s">
        <v>289</v>
      </c>
      <c r="H24" s="166" t="s">
        <v>289</v>
      </c>
      <c r="I24" s="166" t="s">
        <v>289</v>
      </c>
      <c r="J24" s="166" t="s">
        <v>289</v>
      </c>
      <c r="K24" s="166" t="s">
        <v>289</v>
      </c>
      <c r="L24" s="105">
        <v>3</v>
      </c>
      <c r="M24" s="106">
        <v>8</v>
      </c>
      <c r="N24" s="178"/>
    </row>
    <row r="25" spans="1:14" s="107" customFormat="1" ht="10.5" customHeight="1">
      <c r="A25" s="845"/>
      <c r="B25" s="114" t="s">
        <v>887</v>
      </c>
      <c r="C25" s="105">
        <f t="shared" si="0"/>
        <v>24</v>
      </c>
      <c r="D25" s="105">
        <v>2</v>
      </c>
      <c r="E25" s="166" t="s">
        <v>289</v>
      </c>
      <c r="F25" s="166" t="s">
        <v>289</v>
      </c>
      <c r="G25" s="167" t="s">
        <v>289</v>
      </c>
      <c r="H25" s="166" t="s">
        <v>289</v>
      </c>
      <c r="I25" s="166" t="s">
        <v>289</v>
      </c>
      <c r="J25" s="166" t="s">
        <v>289</v>
      </c>
      <c r="K25" s="166" t="s">
        <v>289</v>
      </c>
      <c r="L25" s="105">
        <v>17</v>
      </c>
      <c r="M25" s="106">
        <v>5</v>
      </c>
      <c r="N25" s="178"/>
    </row>
    <row r="26" spans="1:14" s="107" customFormat="1" ht="10.5" customHeight="1">
      <c r="A26" s="844" t="s">
        <v>884</v>
      </c>
      <c r="B26" s="114" t="s">
        <v>886</v>
      </c>
      <c r="C26" s="105">
        <f t="shared" si="0"/>
        <v>2</v>
      </c>
      <c r="D26" s="166" t="s">
        <v>289</v>
      </c>
      <c r="E26" s="166" t="s">
        <v>289</v>
      </c>
      <c r="F26" s="166" t="s">
        <v>289</v>
      </c>
      <c r="G26" s="167" t="s">
        <v>289</v>
      </c>
      <c r="H26" s="166" t="s">
        <v>289</v>
      </c>
      <c r="I26" s="166" t="s">
        <v>289</v>
      </c>
      <c r="J26" s="166" t="s">
        <v>289</v>
      </c>
      <c r="K26" s="166" t="s">
        <v>289</v>
      </c>
      <c r="L26" s="105">
        <v>1</v>
      </c>
      <c r="M26" s="106">
        <v>1</v>
      </c>
      <c r="N26" s="178"/>
    </row>
    <row r="27" spans="1:14" s="107" customFormat="1" ht="10.5" customHeight="1">
      <c r="A27" s="847"/>
      <c r="B27" s="114" t="s">
        <v>887</v>
      </c>
      <c r="C27" s="105">
        <f t="shared" si="0"/>
        <v>24</v>
      </c>
      <c r="D27" s="105">
        <v>2</v>
      </c>
      <c r="E27" s="166" t="s">
        <v>289</v>
      </c>
      <c r="F27" s="166" t="s">
        <v>289</v>
      </c>
      <c r="G27" s="167" t="s">
        <v>289</v>
      </c>
      <c r="H27" s="166" t="s">
        <v>289</v>
      </c>
      <c r="I27" s="166" t="s">
        <v>289</v>
      </c>
      <c r="J27" s="166" t="s">
        <v>289</v>
      </c>
      <c r="K27" s="166" t="s">
        <v>289</v>
      </c>
      <c r="L27" s="105">
        <v>17</v>
      </c>
      <c r="M27" s="106">
        <v>5</v>
      </c>
      <c r="N27" s="178"/>
    </row>
    <row r="28" spans="1:14" s="107" customFormat="1" ht="10.5" customHeight="1">
      <c r="A28" s="842" t="s">
        <v>888</v>
      </c>
      <c r="B28" s="114" t="s">
        <v>886</v>
      </c>
      <c r="C28" s="105">
        <f t="shared" si="0"/>
        <v>17</v>
      </c>
      <c r="D28" s="166" t="s">
        <v>376</v>
      </c>
      <c r="E28" s="105">
        <f>E32+E48+E50</f>
        <v>8</v>
      </c>
      <c r="F28" s="166" t="s">
        <v>376</v>
      </c>
      <c r="G28" s="167" t="s">
        <v>376</v>
      </c>
      <c r="H28" s="167" t="s">
        <v>376</v>
      </c>
      <c r="I28" s="166" t="s">
        <v>376</v>
      </c>
      <c r="J28" s="167" t="s">
        <v>376</v>
      </c>
      <c r="K28" s="167" t="s">
        <v>376</v>
      </c>
      <c r="L28" s="281">
        <f>L44</f>
        <v>2</v>
      </c>
      <c r="M28" s="106">
        <v>7</v>
      </c>
      <c r="N28" s="178"/>
    </row>
    <row r="29" spans="1:14" s="107" customFormat="1" ht="10.5" customHeight="1">
      <c r="A29" s="843"/>
      <c r="B29" s="114" t="s">
        <v>887</v>
      </c>
      <c r="C29" s="105">
        <f t="shared" si="0"/>
        <v>34</v>
      </c>
      <c r="D29" s="105">
        <f>D43+D45+D53</f>
        <v>3</v>
      </c>
      <c r="E29" s="166" t="s">
        <v>376</v>
      </c>
      <c r="F29" s="166" t="s">
        <v>376</v>
      </c>
      <c r="G29" s="281" t="str">
        <f>G41</f>
        <v>－</v>
      </c>
      <c r="H29" s="167" t="s">
        <v>376</v>
      </c>
      <c r="I29" s="166" t="s">
        <v>376</v>
      </c>
      <c r="J29" s="166" t="s">
        <v>376</v>
      </c>
      <c r="K29" s="166" t="s">
        <v>376</v>
      </c>
      <c r="L29" s="281">
        <f>L31+L33+L37+L39+L41+L43+L45+L47+L49+L53</f>
        <v>17</v>
      </c>
      <c r="M29" s="106">
        <f>M31+M33+M37+M45+M51+M53</f>
        <v>14</v>
      </c>
      <c r="N29" s="178"/>
    </row>
    <row r="30" spans="1:14" s="107" customFormat="1" ht="10.5" customHeight="1">
      <c r="A30" s="842" t="s">
        <v>889</v>
      </c>
      <c r="B30" s="114" t="s">
        <v>886</v>
      </c>
      <c r="C30" s="166" t="s">
        <v>376</v>
      </c>
      <c r="D30" s="166" t="s">
        <v>376</v>
      </c>
      <c r="E30" s="166" t="s">
        <v>376</v>
      </c>
      <c r="F30" s="166" t="s">
        <v>376</v>
      </c>
      <c r="G30" s="167" t="s">
        <v>376</v>
      </c>
      <c r="H30" s="166" t="s">
        <v>376</v>
      </c>
      <c r="I30" s="166" t="s">
        <v>376</v>
      </c>
      <c r="J30" s="166" t="s">
        <v>372</v>
      </c>
      <c r="K30" s="166" t="s">
        <v>376</v>
      </c>
      <c r="L30" s="166" t="s">
        <v>376</v>
      </c>
      <c r="M30" s="168" t="s">
        <v>372</v>
      </c>
      <c r="N30" s="178"/>
    </row>
    <row r="31" spans="1:14" s="107" customFormat="1" ht="10.5" customHeight="1">
      <c r="A31" s="845"/>
      <c r="B31" s="114" t="s">
        <v>887</v>
      </c>
      <c r="C31" s="105">
        <f>SUM(D31:M31)</f>
        <v>2</v>
      </c>
      <c r="D31" s="166" t="s">
        <v>376</v>
      </c>
      <c r="E31" s="166" t="s">
        <v>376</v>
      </c>
      <c r="F31" s="166" t="s">
        <v>376</v>
      </c>
      <c r="G31" s="167" t="s">
        <v>376</v>
      </c>
      <c r="H31" s="166" t="s">
        <v>376</v>
      </c>
      <c r="I31" s="166" t="s">
        <v>376</v>
      </c>
      <c r="J31" s="166" t="s">
        <v>372</v>
      </c>
      <c r="K31" s="166" t="s">
        <v>376</v>
      </c>
      <c r="L31" s="106">
        <v>1</v>
      </c>
      <c r="M31" s="106">
        <v>1</v>
      </c>
      <c r="N31" s="178"/>
    </row>
    <row r="32" spans="1:13" s="107" customFormat="1" ht="10.5" customHeight="1">
      <c r="A32" s="842" t="s">
        <v>890</v>
      </c>
      <c r="B32" s="114" t="s">
        <v>886</v>
      </c>
      <c r="C32" s="105">
        <f>SUM(D32:M32)</f>
        <v>1</v>
      </c>
      <c r="D32" s="166" t="s">
        <v>376</v>
      </c>
      <c r="E32" s="105">
        <v>1</v>
      </c>
      <c r="F32" s="166" t="s">
        <v>376</v>
      </c>
      <c r="G32" s="167" t="s">
        <v>376</v>
      </c>
      <c r="H32" s="166" t="s">
        <v>376</v>
      </c>
      <c r="I32" s="166" t="s">
        <v>376</v>
      </c>
      <c r="J32" s="166" t="s">
        <v>376</v>
      </c>
      <c r="K32" s="166" t="s">
        <v>376</v>
      </c>
      <c r="L32" s="166" t="s">
        <v>376</v>
      </c>
      <c r="M32" s="168" t="s">
        <v>372</v>
      </c>
    </row>
    <row r="33" spans="1:14" s="107" customFormat="1" ht="10.5" customHeight="1">
      <c r="A33" s="845"/>
      <c r="B33" s="114" t="s">
        <v>887</v>
      </c>
      <c r="C33" s="105">
        <f>SUM(D33:M33)</f>
        <v>3</v>
      </c>
      <c r="D33" s="166" t="s">
        <v>376</v>
      </c>
      <c r="E33" s="166" t="s">
        <v>376</v>
      </c>
      <c r="F33" s="166" t="s">
        <v>376</v>
      </c>
      <c r="G33" s="167" t="s">
        <v>376</v>
      </c>
      <c r="H33" s="166" t="s">
        <v>376</v>
      </c>
      <c r="I33" s="166" t="s">
        <v>376</v>
      </c>
      <c r="J33" s="166" t="s">
        <v>376</v>
      </c>
      <c r="K33" s="166" t="s">
        <v>376</v>
      </c>
      <c r="L33" s="105">
        <v>2</v>
      </c>
      <c r="M33" s="106">
        <v>1</v>
      </c>
      <c r="N33" s="178"/>
    </row>
    <row r="34" spans="1:14" s="107" customFormat="1" ht="10.5" customHeight="1">
      <c r="A34" s="842" t="s">
        <v>891</v>
      </c>
      <c r="B34" s="114" t="s">
        <v>886</v>
      </c>
      <c r="C34" s="166" t="s">
        <v>376</v>
      </c>
      <c r="D34" s="166" t="s">
        <v>376</v>
      </c>
      <c r="E34" s="166" t="s">
        <v>372</v>
      </c>
      <c r="F34" s="166" t="s">
        <v>376</v>
      </c>
      <c r="G34" s="167" t="s">
        <v>376</v>
      </c>
      <c r="H34" s="166" t="s">
        <v>376</v>
      </c>
      <c r="I34" s="166" t="s">
        <v>376</v>
      </c>
      <c r="J34" s="166" t="s">
        <v>376</v>
      </c>
      <c r="K34" s="166" t="s">
        <v>376</v>
      </c>
      <c r="L34" s="166" t="s">
        <v>376</v>
      </c>
      <c r="M34" s="168" t="s">
        <v>376</v>
      </c>
      <c r="N34" s="178"/>
    </row>
    <row r="35" spans="1:14" s="107" customFormat="1" ht="10.5" customHeight="1">
      <c r="A35" s="845"/>
      <c r="B35" s="114" t="s">
        <v>887</v>
      </c>
      <c r="C35" s="166" t="s">
        <v>376</v>
      </c>
      <c r="D35" s="166" t="s">
        <v>376</v>
      </c>
      <c r="E35" s="166" t="s">
        <v>372</v>
      </c>
      <c r="F35" s="166" t="s">
        <v>372</v>
      </c>
      <c r="G35" s="167" t="s">
        <v>372</v>
      </c>
      <c r="H35" s="166" t="s">
        <v>372</v>
      </c>
      <c r="I35" s="166" t="s">
        <v>372</v>
      </c>
      <c r="J35" s="166" t="s">
        <v>372</v>
      </c>
      <c r="K35" s="166" t="s">
        <v>372</v>
      </c>
      <c r="L35" s="166" t="s">
        <v>372</v>
      </c>
      <c r="M35" s="168" t="s">
        <v>376</v>
      </c>
      <c r="N35" s="178"/>
    </row>
    <row r="36" spans="1:14" s="107" customFormat="1" ht="10.5" customHeight="1">
      <c r="A36" s="842" t="s">
        <v>892</v>
      </c>
      <c r="B36" s="114" t="s">
        <v>886</v>
      </c>
      <c r="C36" s="166" t="s">
        <v>376</v>
      </c>
      <c r="D36" s="166" t="s">
        <v>376</v>
      </c>
      <c r="E36" s="166" t="s">
        <v>376</v>
      </c>
      <c r="F36" s="166" t="s">
        <v>376</v>
      </c>
      <c r="G36" s="167" t="s">
        <v>376</v>
      </c>
      <c r="H36" s="166" t="s">
        <v>376</v>
      </c>
      <c r="I36" s="166" t="s">
        <v>376</v>
      </c>
      <c r="J36" s="166" t="s">
        <v>376</v>
      </c>
      <c r="K36" s="166" t="s">
        <v>289</v>
      </c>
      <c r="L36" s="166" t="s">
        <v>376</v>
      </c>
      <c r="M36" s="168" t="s">
        <v>376</v>
      </c>
      <c r="N36" s="178"/>
    </row>
    <row r="37" spans="1:14" s="107" customFormat="1" ht="10.5" customHeight="1">
      <c r="A37" s="845"/>
      <c r="B37" s="114" t="s">
        <v>887</v>
      </c>
      <c r="C37" s="105">
        <f>SUM(D37:M37)</f>
        <v>3</v>
      </c>
      <c r="D37" s="166" t="s">
        <v>376</v>
      </c>
      <c r="E37" s="166" t="s">
        <v>376</v>
      </c>
      <c r="F37" s="166" t="s">
        <v>376</v>
      </c>
      <c r="G37" s="167" t="s">
        <v>376</v>
      </c>
      <c r="H37" s="166" t="s">
        <v>376</v>
      </c>
      <c r="I37" s="166" t="s">
        <v>376</v>
      </c>
      <c r="J37" s="166" t="s">
        <v>376</v>
      </c>
      <c r="K37" s="166" t="s">
        <v>376</v>
      </c>
      <c r="L37" s="281">
        <v>1</v>
      </c>
      <c r="M37" s="106">
        <v>2</v>
      </c>
      <c r="N37" s="178"/>
    </row>
    <row r="38" spans="1:14" s="107" customFormat="1" ht="10.5" customHeight="1">
      <c r="A38" s="842" t="s">
        <v>893</v>
      </c>
      <c r="B38" s="114" t="s">
        <v>886</v>
      </c>
      <c r="C38" s="166" t="s">
        <v>376</v>
      </c>
      <c r="D38" s="166" t="s">
        <v>376</v>
      </c>
      <c r="E38" s="166" t="s">
        <v>376</v>
      </c>
      <c r="F38" s="166" t="s">
        <v>376</v>
      </c>
      <c r="G38" s="167" t="s">
        <v>376</v>
      </c>
      <c r="H38" s="166" t="s">
        <v>376</v>
      </c>
      <c r="I38" s="166" t="s">
        <v>376</v>
      </c>
      <c r="J38" s="166" t="s">
        <v>289</v>
      </c>
      <c r="K38" s="166" t="s">
        <v>376</v>
      </c>
      <c r="L38" s="168" t="s">
        <v>376</v>
      </c>
      <c r="M38" s="168" t="s">
        <v>376</v>
      </c>
      <c r="N38" s="178"/>
    </row>
    <row r="39" spans="1:14" s="107" customFormat="1" ht="10.5" customHeight="1">
      <c r="A39" s="845"/>
      <c r="B39" s="114" t="s">
        <v>887</v>
      </c>
      <c r="C39" s="105">
        <f>SUM(D39:M39)</f>
        <v>3</v>
      </c>
      <c r="D39" s="166" t="s">
        <v>376</v>
      </c>
      <c r="E39" s="166" t="s">
        <v>376</v>
      </c>
      <c r="F39" s="166" t="s">
        <v>376</v>
      </c>
      <c r="G39" s="167" t="s">
        <v>376</v>
      </c>
      <c r="H39" s="166" t="s">
        <v>376</v>
      </c>
      <c r="I39" s="166" t="s">
        <v>376</v>
      </c>
      <c r="J39" s="166" t="s">
        <v>376</v>
      </c>
      <c r="K39" s="166" t="s">
        <v>376</v>
      </c>
      <c r="L39" s="106">
        <v>3</v>
      </c>
      <c r="M39" s="168" t="s">
        <v>376</v>
      </c>
      <c r="N39" s="178"/>
    </row>
    <row r="40" spans="1:14" s="107" customFormat="1" ht="10.5" customHeight="1">
      <c r="A40" s="842" t="s">
        <v>894</v>
      </c>
      <c r="B40" s="114" t="s">
        <v>886</v>
      </c>
      <c r="C40" s="167" t="s">
        <v>376</v>
      </c>
      <c r="D40" s="166" t="s">
        <v>376</v>
      </c>
      <c r="E40" s="166" t="s">
        <v>376</v>
      </c>
      <c r="F40" s="166" t="s">
        <v>376</v>
      </c>
      <c r="G40" s="167" t="s">
        <v>376</v>
      </c>
      <c r="H40" s="166" t="s">
        <v>376</v>
      </c>
      <c r="I40" s="166" t="s">
        <v>376</v>
      </c>
      <c r="J40" s="166" t="s">
        <v>376</v>
      </c>
      <c r="K40" s="166" t="s">
        <v>376</v>
      </c>
      <c r="L40" s="166" t="s">
        <v>376</v>
      </c>
      <c r="M40" s="168" t="s">
        <v>376</v>
      </c>
      <c r="N40" s="178"/>
    </row>
    <row r="41" spans="1:14" s="107" customFormat="1" ht="10.5" customHeight="1">
      <c r="A41" s="845"/>
      <c r="B41" s="114" t="s">
        <v>887</v>
      </c>
      <c r="C41" s="105">
        <f>SUM(D41:M41)</f>
        <v>1</v>
      </c>
      <c r="D41" s="166" t="s">
        <v>376</v>
      </c>
      <c r="E41" s="166" t="s">
        <v>376</v>
      </c>
      <c r="F41" s="166" t="s">
        <v>376</v>
      </c>
      <c r="G41" s="167" t="s">
        <v>376</v>
      </c>
      <c r="H41" s="166" t="s">
        <v>376</v>
      </c>
      <c r="I41" s="167" t="s">
        <v>376</v>
      </c>
      <c r="J41" s="166" t="s">
        <v>376</v>
      </c>
      <c r="K41" s="166" t="s">
        <v>376</v>
      </c>
      <c r="L41" s="281">
        <v>1</v>
      </c>
      <c r="M41" s="168" t="s">
        <v>376</v>
      </c>
      <c r="N41" s="178"/>
    </row>
    <row r="42" spans="1:13" s="178" customFormat="1" ht="10.5" customHeight="1">
      <c r="A42" s="842" t="s">
        <v>895</v>
      </c>
      <c r="B42" s="114" t="s">
        <v>886</v>
      </c>
      <c r="C42" s="168" t="s">
        <v>376</v>
      </c>
      <c r="D42" s="168" t="s">
        <v>376</v>
      </c>
      <c r="E42" s="166" t="s">
        <v>376</v>
      </c>
      <c r="F42" s="166" t="s">
        <v>376</v>
      </c>
      <c r="G42" s="167" t="s">
        <v>376</v>
      </c>
      <c r="H42" s="166" t="s">
        <v>376</v>
      </c>
      <c r="I42" s="166" t="s">
        <v>376</v>
      </c>
      <c r="J42" s="166" t="s">
        <v>376</v>
      </c>
      <c r="K42" s="166" t="s">
        <v>376</v>
      </c>
      <c r="L42" s="166" t="s">
        <v>376</v>
      </c>
      <c r="M42" s="168" t="s">
        <v>376</v>
      </c>
    </row>
    <row r="43" spans="1:13" s="178" customFormat="1" ht="10.5" customHeight="1">
      <c r="A43" s="848"/>
      <c r="B43" s="114" t="s">
        <v>887</v>
      </c>
      <c r="C43" s="105">
        <f>SUM(D43:M43)</f>
        <v>5</v>
      </c>
      <c r="D43" s="106">
        <v>1</v>
      </c>
      <c r="E43" s="166" t="s">
        <v>376</v>
      </c>
      <c r="F43" s="166" t="s">
        <v>376</v>
      </c>
      <c r="G43" s="167" t="s">
        <v>376</v>
      </c>
      <c r="H43" s="166" t="s">
        <v>376</v>
      </c>
      <c r="I43" s="166" t="s">
        <v>376</v>
      </c>
      <c r="J43" s="166" t="s">
        <v>376</v>
      </c>
      <c r="K43" s="166" t="s">
        <v>376</v>
      </c>
      <c r="L43" s="106">
        <v>4</v>
      </c>
      <c r="M43" s="168" t="s">
        <v>376</v>
      </c>
    </row>
    <row r="44" spans="1:13" s="178" customFormat="1" ht="10.5" customHeight="1">
      <c r="A44" s="842" t="s">
        <v>896</v>
      </c>
      <c r="B44" s="114" t="s">
        <v>886</v>
      </c>
      <c r="C44" s="105">
        <f>SUM(D44:M44)</f>
        <v>2</v>
      </c>
      <c r="D44" s="166" t="s">
        <v>376</v>
      </c>
      <c r="E44" s="166" t="s">
        <v>376</v>
      </c>
      <c r="F44" s="166" t="s">
        <v>376</v>
      </c>
      <c r="G44" s="167" t="s">
        <v>376</v>
      </c>
      <c r="H44" s="166" t="s">
        <v>376</v>
      </c>
      <c r="I44" s="166" t="s">
        <v>376</v>
      </c>
      <c r="J44" s="166" t="s">
        <v>376</v>
      </c>
      <c r="K44" s="166" t="s">
        <v>376</v>
      </c>
      <c r="L44" s="106">
        <v>2</v>
      </c>
      <c r="M44" s="168" t="s">
        <v>289</v>
      </c>
    </row>
    <row r="45" spans="1:13" s="107" customFormat="1" ht="10.5" customHeight="1">
      <c r="A45" s="845"/>
      <c r="B45" s="114" t="s">
        <v>887</v>
      </c>
      <c r="C45" s="105">
        <f>SUM(D45:M45)</f>
        <v>4</v>
      </c>
      <c r="D45" s="106">
        <v>1</v>
      </c>
      <c r="E45" s="166" t="s">
        <v>376</v>
      </c>
      <c r="F45" s="166" t="s">
        <v>376</v>
      </c>
      <c r="G45" s="167" t="s">
        <v>376</v>
      </c>
      <c r="H45" s="166" t="s">
        <v>376</v>
      </c>
      <c r="I45" s="166" t="s">
        <v>376</v>
      </c>
      <c r="J45" s="166" t="s">
        <v>376</v>
      </c>
      <c r="K45" s="166" t="s">
        <v>376</v>
      </c>
      <c r="L45" s="106">
        <v>2</v>
      </c>
      <c r="M45" s="106">
        <v>1</v>
      </c>
    </row>
    <row r="46" spans="1:13" s="107" customFormat="1" ht="10.5" customHeight="1">
      <c r="A46" s="842" t="s">
        <v>897</v>
      </c>
      <c r="B46" s="114" t="s">
        <v>886</v>
      </c>
      <c r="C46" s="166" t="s">
        <v>376</v>
      </c>
      <c r="D46" s="166" t="s">
        <v>376</v>
      </c>
      <c r="E46" s="166" t="s">
        <v>376</v>
      </c>
      <c r="F46" s="166" t="s">
        <v>376</v>
      </c>
      <c r="G46" s="167" t="s">
        <v>376</v>
      </c>
      <c r="H46" s="166" t="s">
        <v>376</v>
      </c>
      <c r="I46" s="166" t="s">
        <v>376</v>
      </c>
      <c r="J46" s="166" t="s">
        <v>376</v>
      </c>
      <c r="K46" s="166" t="s">
        <v>376</v>
      </c>
      <c r="L46" s="166" t="s">
        <v>376</v>
      </c>
      <c r="M46" s="168" t="s">
        <v>376</v>
      </c>
    </row>
    <row r="47" spans="1:13" s="107" customFormat="1" ht="10.5" customHeight="1">
      <c r="A47" s="845"/>
      <c r="B47" s="114" t="s">
        <v>887</v>
      </c>
      <c r="C47" s="105">
        <f>SUM(D47:M47)</f>
        <v>1</v>
      </c>
      <c r="D47" s="166" t="s">
        <v>376</v>
      </c>
      <c r="E47" s="166" t="s">
        <v>376</v>
      </c>
      <c r="F47" s="166" t="s">
        <v>376</v>
      </c>
      <c r="G47" s="167" t="s">
        <v>376</v>
      </c>
      <c r="H47" s="166" t="s">
        <v>376</v>
      </c>
      <c r="I47" s="166" t="s">
        <v>376</v>
      </c>
      <c r="J47" s="166" t="s">
        <v>372</v>
      </c>
      <c r="K47" s="166" t="s">
        <v>376</v>
      </c>
      <c r="L47" s="106">
        <v>1</v>
      </c>
      <c r="M47" s="168" t="s">
        <v>376</v>
      </c>
    </row>
    <row r="48" spans="1:13" s="107" customFormat="1" ht="10.5" customHeight="1">
      <c r="A48" s="842" t="s">
        <v>898</v>
      </c>
      <c r="B48" s="114" t="s">
        <v>886</v>
      </c>
      <c r="C48" s="105">
        <f>SUM(D48:M48)</f>
        <v>6</v>
      </c>
      <c r="D48" s="166" t="s">
        <v>376</v>
      </c>
      <c r="E48" s="105">
        <v>6</v>
      </c>
      <c r="F48" s="166" t="s">
        <v>376</v>
      </c>
      <c r="G48" s="167" t="s">
        <v>376</v>
      </c>
      <c r="H48" s="166" t="s">
        <v>376</v>
      </c>
      <c r="I48" s="166" t="s">
        <v>376</v>
      </c>
      <c r="J48" s="166" t="s">
        <v>376</v>
      </c>
      <c r="K48" s="166" t="s">
        <v>376</v>
      </c>
      <c r="L48" s="166" t="s">
        <v>376</v>
      </c>
      <c r="M48" s="168" t="s">
        <v>376</v>
      </c>
    </row>
    <row r="49" spans="1:13" s="107" customFormat="1" ht="10.5" customHeight="1">
      <c r="A49" s="845"/>
      <c r="B49" s="114" t="s">
        <v>887</v>
      </c>
      <c r="C49" s="105">
        <f>SUM(D49:M49)</f>
        <v>1</v>
      </c>
      <c r="D49" s="166" t="s">
        <v>376</v>
      </c>
      <c r="E49" s="166" t="s">
        <v>376</v>
      </c>
      <c r="F49" s="166" t="s">
        <v>376</v>
      </c>
      <c r="G49" s="167" t="s">
        <v>376</v>
      </c>
      <c r="H49" s="166" t="s">
        <v>376</v>
      </c>
      <c r="I49" s="166" t="s">
        <v>376</v>
      </c>
      <c r="J49" s="166" t="s">
        <v>376</v>
      </c>
      <c r="K49" s="166" t="s">
        <v>376</v>
      </c>
      <c r="L49" s="106">
        <v>1</v>
      </c>
      <c r="M49" s="168" t="s">
        <v>376</v>
      </c>
    </row>
    <row r="50" spans="1:13" s="107" customFormat="1" ht="10.5" customHeight="1">
      <c r="A50" s="842" t="s">
        <v>899</v>
      </c>
      <c r="B50" s="114" t="s">
        <v>886</v>
      </c>
      <c r="C50" s="105">
        <f>SUM(D50:M50)</f>
        <v>8</v>
      </c>
      <c r="D50" s="166" t="s">
        <v>376</v>
      </c>
      <c r="E50" s="105">
        <v>1</v>
      </c>
      <c r="F50" s="166" t="s">
        <v>376</v>
      </c>
      <c r="G50" s="167" t="s">
        <v>376</v>
      </c>
      <c r="H50" s="166" t="s">
        <v>376</v>
      </c>
      <c r="I50" s="166" t="s">
        <v>376</v>
      </c>
      <c r="J50" s="166" t="s">
        <v>376</v>
      </c>
      <c r="K50" s="166" t="s">
        <v>376</v>
      </c>
      <c r="L50" s="166" t="s">
        <v>376</v>
      </c>
      <c r="M50" s="106">
        <v>7</v>
      </c>
    </row>
    <row r="51" spans="1:13" s="107" customFormat="1" ht="10.5" customHeight="1">
      <c r="A51" s="845"/>
      <c r="B51" s="114" t="s">
        <v>887</v>
      </c>
      <c r="C51" s="105">
        <f>SUM(D51:M51)</f>
        <v>8</v>
      </c>
      <c r="D51" s="166" t="s">
        <v>376</v>
      </c>
      <c r="E51" s="166" t="s">
        <v>376</v>
      </c>
      <c r="F51" s="166" t="s">
        <v>376</v>
      </c>
      <c r="G51" s="167" t="s">
        <v>376</v>
      </c>
      <c r="H51" s="166" t="s">
        <v>376</v>
      </c>
      <c r="I51" s="166" t="s">
        <v>376</v>
      </c>
      <c r="J51" s="166" t="s">
        <v>376</v>
      </c>
      <c r="K51" s="166" t="s">
        <v>376</v>
      </c>
      <c r="L51" s="166" t="s">
        <v>376</v>
      </c>
      <c r="M51" s="106">
        <v>8</v>
      </c>
    </row>
    <row r="52" spans="1:13" s="107" customFormat="1" ht="10.5" customHeight="1">
      <c r="A52" s="842" t="s">
        <v>900</v>
      </c>
      <c r="B52" s="114" t="s">
        <v>886</v>
      </c>
      <c r="C52" s="166" t="s">
        <v>376</v>
      </c>
      <c r="D52" s="166" t="s">
        <v>376</v>
      </c>
      <c r="E52" s="166" t="s">
        <v>376</v>
      </c>
      <c r="F52" s="166" t="s">
        <v>376</v>
      </c>
      <c r="G52" s="167" t="s">
        <v>376</v>
      </c>
      <c r="H52" s="166" t="s">
        <v>376</v>
      </c>
      <c r="I52" s="166" t="s">
        <v>376</v>
      </c>
      <c r="J52" s="166" t="s">
        <v>376</v>
      </c>
      <c r="K52" s="166" t="s">
        <v>376</v>
      </c>
      <c r="L52" s="166" t="s">
        <v>376</v>
      </c>
      <c r="M52" s="168" t="s">
        <v>376</v>
      </c>
    </row>
    <row r="53" spans="1:13" s="107" customFormat="1" ht="10.5" customHeight="1">
      <c r="A53" s="845"/>
      <c r="B53" s="114" t="s">
        <v>887</v>
      </c>
      <c r="C53" s="105">
        <f>SUM(D53:M53)</f>
        <v>3</v>
      </c>
      <c r="D53" s="105">
        <v>1</v>
      </c>
      <c r="E53" s="166" t="s">
        <v>376</v>
      </c>
      <c r="F53" s="166" t="s">
        <v>376</v>
      </c>
      <c r="G53" s="167" t="s">
        <v>376</v>
      </c>
      <c r="H53" s="166" t="s">
        <v>376</v>
      </c>
      <c r="I53" s="166" t="s">
        <v>376</v>
      </c>
      <c r="J53" s="166" t="s">
        <v>376</v>
      </c>
      <c r="K53" s="166" t="s">
        <v>376</v>
      </c>
      <c r="L53" s="105">
        <v>1</v>
      </c>
      <c r="M53" s="106">
        <v>1</v>
      </c>
    </row>
    <row r="54" spans="1:13" s="107" customFormat="1" ht="10.5" customHeight="1">
      <c r="A54" s="842" t="s">
        <v>901</v>
      </c>
      <c r="B54" s="115" t="s">
        <v>886</v>
      </c>
      <c r="C54" s="166" t="s">
        <v>376</v>
      </c>
      <c r="D54" s="166" t="s">
        <v>376</v>
      </c>
      <c r="E54" s="166" t="s">
        <v>376</v>
      </c>
      <c r="F54" s="166" t="s">
        <v>376</v>
      </c>
      <c r="G54" s="167" t="s">
        <v>376</v>
      </c>
      <c r="H54" s="166" t="s">
        <v>376</v>
      </c>
      <c r="I54" s="166" t="s">
        <v>376</v>
      </c>
      <c r="J54" s="166" t="s">
        <v>376</v>
      </c>
      <c r="K54" s="166" t="s">
        <v>376</v>
      </c>
      <c r="L54" s="166" t="s">
        <v>376</v>
      </c>
      <c r="M54" s="168" t="s">
        <v>376</v>
      </c>
    </row>
    <row r="55" spans="1:13" s="107" customFormat="1" ht="10.5" customHeight="1" thickBot="1">
      <c r="A55" s="849"/>
      <c r="B55" s="116" t="s">
        <v>887</v>
      </c>
      <c r="C55" s="169" t="s">
        <v>376</v>
      </c>
      <c r="D55" s="169" t="s">
        <v>376</v>
      </c>
      <c r="E55" s="169" t="s">
        <v>376</v>
      </c>
      <c r="F55" s="169" t="s">
        <v>376</v>
      </c>
      <c r="G55" s="311" t="s">
        <v>376</v>
      </c>
      <c r="H55" s="169" t="s">
        <v>376</v>
      </c>
      <c r="I55" s="169" t="s">
        <v>376</v>
      </c>
      <c r="J55" s="169" t="s">
        <v>376</v>
      </c>
      <c r="K55" s="169" t="s">
        <v>376</v>
      </c>
      <c r="L55" s="169" t="s">
        <v>376</v>
      </c>
      <c r="M55" s="170" t="s">
        <v>376</v>
      </c>
    </row>
    <row r="56" spans="1:7" s="107" customFormat="1" ht="11.25" customHeight="1">
      <c r="A56" s="292" t="s">
        <v>902</v>
      </c>
      <c r="G56" s="107" t="s">
        <v>362</v>
      </c>
    </row>
  </sheetData>
  <mergeCells count="28">
    <mergeCell ref="A52:A53"/>
    <mergeCell ref="A54:A55"/>
    <mergeCell ref="A2:F2"/>
    <mergeCell ref="G2:M2"/>
    <mergeCell ref="A44:A45"/>
    <mergeCell ref="A46:A47"/>
    <mergeCell ref="A48:A49"/>
    <mergeCell ref="A50:A51"/>
    <mergeCell ref="A36:A37"/>
    <mergeCell ref="A38:A39"/>
    <mergeCell ref="A42:A43"/>
    <mergeCell ref="A30:A31"/>
    <mergeCell ref="A32:A33"/>
    <mergeCell ref="A34:A35"/>
    <mergeCell ref="A40:A41"/>
    <mergeCell ref="L1:M1"/>
    <mergeCell ref="A16:A17"/>
    <mergeCell ref="A20:A21"/>
    <mergeCell ref="A26:A27"/>
    <mergeCell ref="A10:A11"/>
    <mergeCell ref="A12:A13"/>
    <mergeCell ref="A14:A15"/>
    <mergeCell ref="A24:A25"/>
    <mergeCell ref="A28:A29"/>
    <mergeCell ref="A18:A19"/>
    <mergeCell ref="A8:A9"/>
    <mergeCell ref="A6:A7"/>
    <mergeCell ref="A22:A23"/>
  </mergeCells>
  <printOptions/>
  <pageMargins left="1.141732283464567" right="1.141732283464567" top="1.5748031496062993" bottom="1.535433070866142" header="0.5118110236220472" footer="0.9055118110236221"/>
  <pageSetup firstPageNumber="3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="120" zoomScaleNormal="120" workbookViewId="0" topLeftCell="A1">
      <selection activeCell="A2" sqref="A2:D2"/>
    </sheetView>
  </sheetViews>
  <sheetFormatPr defaultColWidth="9.00390625" defaultRowHeight="16.5"/>
  <cols>
    <col min="1" max="1" width="22.125" style="22" customWidth="1"/>
    <col min="2" max="3" width="15.625" style="22" customWidth="1"/>
    <col min="4" max="4" width="21.625" style="22" customWidth="1"/>
    <col min="5" max="16384" width="8.875" style="22" customWidth="1"/>
  </cols>
  <sheetData>
    <row r="1" s="4" customFormat="1" ht="18" customHeight="1">
      <c r="A1" s="284" t="s">
        <v>285</v>
      </c>
    </row>
    <row r="2" spans="1:4" s="332" customFormat="1" ht="24" customHeight="1">
      <c r="A2" s="579" t="s">
        <v>772</v>
      </c>
      <c r="B2" s="606"/>
      <c r="C2" s="606"/>
      <c r="D2" s="606"/>
    </row>
    <row r="3" spans="1:4" s="332" customFormat="1" ht="24" customHeight="1">
      <c r="A3" s="605" t="s">
        <v>773</v>
      </c>
      <c r="B3" s="606"/>
      <c r="C3" s="606"/>
      <c r="D3" s="606"/>
    </row>
    <row r="4" spans="1:4" s="4" customFormat="1" ht="18" customHeight="1">
      <c r="A4" s="607" t="s">
        <v>663</v>
      </c>
      <c r="B4" s="617"/>
      <c r="C4" s="617"/>
      <c r="D4" s="617"/>
    </row>
    <row r="5" spans="1:4" s="4" customFormat="1" ht="18" customHeight="1" thickBot="1">
      <c r="A5" s="850" t="s">
        <v>388</v>
      </c>
      <c r="B5" s="850"/>
      <c r="C5" s="850"/>
      <c r="D5" s="850"/>
    </row>
    <row r="6" spans="1:4" s="4" customFormat="1" ht="30" customHeight="1">
      <c r="A6" s="146" t="s">
        <v>280</v>
      </c>
      <c r="B6" s="147" t="s">
        <v>277</v>
      </c>
      <c r="C6" s="148" t="s">
        <v>278</v>
      </c>
      <c r="D6" s="146" t="s">
        <v>279</v>
      </c>
    </row>
    <row r="7" spans="1:4" s="4" customFormat="1" ht="39.75" customHeight="1" thickBot="1">
      <c r="A7" s="46" t="s">
        <v>281</v>
      </c>
      <c r="B7" s="47" t="s">
        <v>282</v>
      </c>
      <c r="C7" s="48" t="s">
        <v>283</v>
      </c>
      <c r="D7" s="39" t="s">
        <v>284</v>
      </c>
    </row>
    <row r="8" spans="1:4" s="4" customFormat="1" ht="15" customHeight="1">
      <c r="A8" s="38"/>
      <c r="B8" s="49"/>
      <c r="C8" s="50"/>
      <c r="D8" s="51"/>
    </row>
    <row r="9" spans="1:4" s="4" customFormat="1" ht="64.5" customHeight="1">
      <c r="A9" s="156" t="s">
        <v>664</v>
      </c>
      <c r="B9" s="1">
        <v>36</v>
      </c>
      <c r="C9" s="155" t="s">
        <v>904</v>
      </c>
      <c r="D9" s="171" t="s">
        <v>905</v>
      </c>
    </row>
    <row r="10" spans="1:4" s="4" customFormat="1" ht="64.5" customHeight="1">
      <c r="A10" s="38"/>
      <c r="B10" s="1"/>
      <c r="C10" s="155" t="s">
        <v>906</v>
      </c>
      <c r="D10" s="171" t="s">
        <v>907</v>
      </c>
    </row>
    <row r="11" spans="1:4" s="4" customFormat="1" ht="64.5" customHeight="1">
      <c r="A11" s="141" t="s">
        <v>665</v>
      </c>
      <c r="B11" s="1"/>
      <c r="C11" s="155" t="s">
        <v>908</v>
      </c>
      <c r="D11" s="171" t="s">
        <v>909</v>
      </c>
    </row>
    <row r="12" spans="1:4" s="4" customFormat="1" ht="64.5" customHeight="1">
      <c r="A12" s="38"/>
      <c r="B12" s="1"/>
      <c r="C12" s="155" t="s">
        <v>910</v>
      </c>
      <c r="D12" s="171" t="s">
        <v>911</v>
      </c>
    </row>
    <row r="13" spans="1:4" s="4" customFormat="1" ht="15" customHeight="1" thickBot="1">
      <c r="A13" s="52"/>
      <c r="B13" s="53"/>
      <c r="C13" s="54"/>
      <c r="D13" s="55"/>
    </row>
    <row r="14" s="4" customFormat="1" ht="15" customHeight="1">
      <c r="A14" s="282" t="s">
        <v>912</v>
      </c>
    </row>
    <row r="15" s="4" customFormat="1" ht="15" customHeight="1">
      <c r="A15" s="4" t="s">
        <v>666</v>
      </c>
    </row>
  </sheetData>
  <mergeCells count="4">
    <mergeCell ref="A2:D2"/>
    <mergeCell ref="A3:D3"/>
    <mergeCell ref="A4:D4"/>
    <mergeCell ref="A5:D5"/>
  </mergeCells>
  <printOptions/>
  <pageMargins left="1.1811023622047245" right="1.1811023622047245" top="1.5748031496062993" bottom="1.5748031496062993" header="0.5118110236220472" footer="0.9055118110236221"/>
  <pageSetup firstPageNumber="3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625" style="177" customWidth="1"/>
    <col min="2" max="2" width="13.875" style="177" customWidth="1"/>
    <col min="3" max="4" width="9.125" style="177" customWidth="1"/>
    <col min="5" max="5" width="10.625" style="177" customWidth="1"/>
    <col min="6" max="7" width="11.125" style="177" customWidth="1"/>
    <col min="8" max="8" width="11.625" style="177" bestFit="1" customWidth="1"/>
    <col min="9" max="14" width="10.625" style="177" customWidth="1"/>
    <col min="15" max="15" width="11.125" style="177" customWidth="1"/>
    <col min="16" max="16" width="14.625" style="177" customWidth="1"/>
    <col min="17" max="17" width="13.875" style="177" customWidth="1"/>
    <col min="18" max="18" width="12.625" style="177" customWidth="1"/>
    <col min="19" max="22" width="11.625" style="177" customWidth="1"/>
    <col min="23" max="23" width="8.625" style="177" customWidth="1"/>
    <col min="24" max="24" width="14.125" style="177" customWidth="1"/>
    <col min="25" max="25" width="11.125" style="177" customWidth="1"/>
    <col min="26" max="26" width="8.625" style="177" customWidth="1"/>
    <col min="27" max="27" width="9.625" style="177" customWidth="1"/>
    <col min="28" max="16384" width="9.00390625" style="177" customWidth="1"/>
  </cols>
  <sheetData>
    <row r="1" spans="1:27" s="4" customFormat="1" ht="18" customHeight="1">
      <c r="A1" s="284" t="s">
        <v>285</v>
      </c>
      <c r="H1" s="19"/>
      <c r="I1" s="19"/>
      <c r="J1" s="19"/>
      <c r="K1" s="19"/>
      <c r="L1" s="19"/>
      <c r="M1" s="19"/>
      <c r="N1" s="58" t="s">
        <v>386</v>
      </c>
      <c r="O1" s="284" t="s">
        <v>285</v>
      </c>
      <c r="P1" s="124"/>
      <c r="Q1" s="20"/>
      <c r="V1" s="19"/>
      <c r="W1" s="19"/>
      <c r="X1" s="19"/>
      <c r="Y1" s="19"/>
      <c r="Z1" s="19"/>
      <c r="AA1" s="58" t="s">
        <v>386</v>
      </c>
    </row>
    <row r="2" spans="1:27" s="21" customFormat="1" ht="24.75" customHeight="1">
      <c r="A2" s="579" t="s">
        <v>260</v>
      </c>
      <c r="B2" s="606"/>
      <c r="C2" s="606"/>
      <c r="D2" s="606"/>
      <c r="E2" s="606"/>
      <c r="F2" s="606"/>
      <c r="G2" s="606"/>
      <c r="H2" s="578" t="s">
        <v>261</v>
      </c>
      <c r="I2" s="578"/>
      <c r="J2" s="578"/>
      <c r="K2" s="578"/>
      <c r="L2" s="578"/>
      <c r="M2" s="578"/>
      <c r="N2" s="578"/>
      <c r="O2" s="579" t="s">
        <v>392</v>
      </c>
      <c r="P2" s="606"/>
      <c r="Q2" s="606"/>
      <c r="R2" s="606"/>
      <c r="S2" s="606"/>
      <c r="T2" s="606"/>
      <c r="U2" s="578" t="s">
        <v>393</v>
      </c>
      <c r="V2" s="578"/>
      <c r="W2" s="578"/>
      <c r="X2" s="578"/>
      <c r="Y2" s="578"/>
      <c r="Z2" s="578"/>
      <c r="AA2" s="578"/>
    </row>
    <row r="3" spans="1:27" s="4" customFormat="1" ht="15.75" customHeight="1" thickBot="1">
      <c r="A3" s="20"/>
      <c r="B3" s="2"/>
      <c r="C3" s="2"/>
      <c r="D3" s="2"/>
      <c r="E3" s="2"/>
      <c r="F3" s="2"/>
      <c r="G3" s="283" t="s">
        <v>286</v>
      </c>
      <c r="I3" s="191"/>
      <c r="J3" s="191"/>
      <c r="K3" s="191"/>
      <c r="L3" s="191"/>
      <c r="M3" s="191"/>
      <c r="N3" s="188" t="s">
        <v>66</v>
      </c>
      <c r="O3" s="20"/>
      <c r="P3" s="200"/>
      <c r="Q3" s="2"/>
      <c r="R3" s="2"/>
      <c r="S3" s="2"/>
      <c r="T3" s="283" t="s">
        <v>286</v>
      </c>
      <c r="W3" s="191"/>
      <c r="X3" s="191"/>
      <c r="Y3" s="191"/>
      <c r="Z3" s="188"/>
      <c r="AA3" s="188" t="s">
        <v>66</v>
      </c>
    </row>
    <row r="4" spans="1:27" s="4" customFormat="1" ht="21.75" customHeight="1">
      <c r="A4" s="566" t="s">
        <v>669</v>
      </c>
      <c r="B4" s="580" t="s">
        <v>287</v>
      </c>
      <c r="C4" s="582" t="s">
        <v>670</v>
      </c>
      <c r="D4" s="569" t="s">
        <v>295</v>
      </c>
      <c r="E4" s="570"/>
      <c r="F4" s="570"/>
      <c r="G4" s="570"/>
      <c r="H4" s="201"/>
      <c r="I4" s="625" t="s">
        <v>298</v>
      </c>
      <c r="J4" s="625"/>
      <c r="K4" s="625"/>
      <c r="L4" s="625"/>
      <c r="M4" s="625"/>
      <c r="N4" s="185"/>
      <c r="O4" s="565" t="s">
        <v>669</v>
      </c>
      <c r="P4" s="573" t="s">
        <v>287</v>
      </c>
      <c r="Q4" s="575" t="s">
        <v>291</v>
      </c>
      <c r="R4" s="576"/>
      <c r="S4" s="576"/>
      <c r="T4" s="576"/>
      <c r="U4" s="202"/>
      <c r="V4" s="564" t="s">
        <v>316</v>
      </c>
      <c r="W4" s="564"/>
      <c r="X4" s="564"/>
      <c r="Y4" s="564"/>
      <c r="Z4" s="564"/>
      <c r="AA4" s="571" t="s">
        <v>671</v>
      </c>
    </row>
    <row r="5" spans="1:27" s="4" customFormat="1" ht="24.75" customHeight="1">
      <c r="A5" s="597"/>
      <c r="B5" s="581"/>
      <c r="C5" s="568"/>
      <c r="D5" s="149" t="s">
        <v>933</v>
      </c>
      <c r="E5" s="149" t="s">
        <v>299</v>
      </c>
      <c r="F5" s="149" t="s">
        <v>300</v>
      </c>
      <c r="G5" s="198" t="s">
        <v>301</v>
      </c>
      <c r="H5" s="149" t="s">
        <v>302</v>
      </c>
      <c r="I5" s="192" t="s">
        <v>303</v>
      </c>
      <c r="J5" s="192" t="s">
        <v>304</v>
      </c>
      <c r="K5" s="192" t="s">
        <v>305</v>
      </c>
      <c r="L5" s="192" t="s">
        <v>306</v>
      </c>
      <c r="M5" s="192" t="s">
        <v>307</v>
      </c>
      <c r="N5" s="199" t="s">
        <v>308</v>
      </c>
      <c r="O5" s="597"/>
      <c r="P5" s="574"/>
      <c r="Q5" s="189" t="s">
        <v>309</v>
      </c>
      <c r="R5" s="149" t="s">
        <v>317</v>
      </c>
      <c r="S5" s="149" t="s">
        <v>318</v>
      </c>
      <c r="T5" s="189" t="s">
        <v>319</v>
      </c>
      <c r="U5" s="192" t="s">
        <v>934</v>
      </c>
      <c r="V5" s="192" t="s">
        <v>935</v>
      </c>
      <c r="W5" s="149" t="s">
        <v>936</v>
      </c>
      <c r="X5" s="149" t="s">
        <v>937</v>
      </c>
      <c r="Y5" s="149" t="s">
        <v>938</v>
      </c>
      <c r="Z5" s="189" t="s">
        <v>939</v>
      </c>
      <c r="AA5" s="572"/>
    </row>
    <row r="6" spans="1:27" s="4" customFormat="1" ht="34.5" customHeight="1" thickBot="1">
      <c r="A6" s="203" t="s">
        <v>940</v>
      </c>
      <c r="B6" s="204" t="s">
        <v>288</v>
      </c>
      <c r="C6" s="186" t="s">
        <v>873</v>
      </c>
      <c r="D6" s="184" t="s">
        <v>941</v>
      </c>
      <c r="E6" s="193" t="s">
        <v>942</v>
      </c>
      <c r="F6" s="193" t="s">
        <v>943</v>
      </c>
      <c r="G6" s="194" t="s">
        <v>0</v>
      </c>
      <c r="H6" s="193" t="s">
        <v>1</v>
      </c>
      <c r="I6" s="193" t="s">
        <v>2</v>
      </c>
      <c r="J6" s="193" t="s">
        <v>310</v>
      </c>
      <c r="K6" s="193" t="s">
        <v>3</v>
      </c>
      <c r="L6" s="193" t="s">
        <v>4</v>
      </c>
      <c r="M6" s="193" t="s">
        <v>5</v>
      </c>
      <c r="N6" s="197" t="s">
        <v>6</v>
      </c>
      <c r="O6" s="203" t="s">
        <v>940</v>
      </c>
      <c r="P6" s="205" t="s">
        <v>288</v>
      </c>
      <c r="Q6" s="194" t="s">
        <v>315</v>
      </c>
      <c r="R6" s="88" t="s">
        <v>320</v>
      </c>
      <c r="S6" s="88" t="s">
        <v>321</v>
      </c>
      <c r="T6" s="87" t="s">
        <v>322</v>
      </c>
      <c r="U6" s="88" t="s">
        <v>323</v>
      </c>
      <c r="V6" s="88" t="s">
        <v>324</v>
      </c>
      <c r="W6" s="88" t="s">
        <v>325</v>
      </c>
      <c r="X6" s="88" t="s">
        <v>326</v>
      </c>
      <c r="Y6" s="88" t="s">
        <v>327</v>
      </c>
      <c r="Z6" s="87" t="s">
        <v>328</v>
      </c>
      <c r="AA6" s="206" t="s">
        <v>7</v>
      </c>
    </row>
    <row r="7" spans="1:27" s="4" customFormat="1" ht="15.75" customHeight="1">
      <c r="A7" s="585" t="s">
        <v>8</v>
      </c>
      <c r="B7" s="208" t="s">
        <v>9</v>
      </c>
      <c r="C7" s="81">
        <v>104029.57929999998</v>
      </c>
      <c r="D7" s="81">
        <v>72857.36290000001</v>
      </c>
      <c r="E7" s="499">
        <v>1786.8817999999999</v>
      </c>
      <c r="F7" s="499">
        <v>624.1452999999999</v>
      </c>
      <c r="G7" s="500">
        <v>562.3412</v>
      </c>
      <c r="H7" s="499">
        <v>3515.1145</v>
      </c>
      <c r="I7" s="499">
        <v>34559.1775</v>
      </c>
      <c r="J7" s="499">
        <v>17964.7563</v>
      </c>
      <c r="K7" s="499">
        <v>41.6109</v>
      </c>
      <c r="L7" s="501" t="s">
        <v>372</v>
      </c>
      <c r="M7" s="499">
        <v>26.5384</v>
      </c>
      <c r="N7" s="502">
        <v>83.3221</v>
      </c>
      <c r="O7" s="585" t="s">
        <v>8</v>
      </c>
      <c r="P7" s="208" t="s">
        <v>9</v>
      </c>
      <c r="Q7" s="319">
        <v>1980.5933</v>
      </c>
      <c r="R7" s="319">
        <v>4461.3584</v>
      </c>
      <c r="S7" s="319">
        <v>483.0103</v>
      </c>
      <c r="T7" s="319">
        <v>3.9369</v>
      </c>
      <c r="U7" s="320">
        <v>64.6699</v>
      </c>
      <c r="V7" s="319">
        <v>1424.2822</v>
      </c>
      <c r="W7" s="319">
        <v>186.6828</v>
      </c>
      <c r="X7" s="319">
        <v>3597.3955</v>
      </c>
      <c r="Y7" s="319">
        <v>1492.5751</v>
      </c>
      <c r="Z7" s="131" t="s">
        <v>372</v>
      </c>
      <c r="AA7" s="321">
        <v>31172.2164</v>
      </c>
    </row>
    <row r="8" spans="1:27" s="4" customFormat="1" ht="15.75" customHeight="1">
      <c r="A8" s="586"/>
      <c r="B8" s="208" t="s">
        <v>10</v>
      </c>
      <c r="C8" s="81">
        <v>34597.1482</v>
      </c>
      <c r="D8" s="81">
        <v>26396.2052</v>
      </c>
      <c r="E8" s="499">
        <v>40.0116</v>
      </c>
      <c r="F8" s="499">
        <v>53.9271</v>
      </c>
      <c r="G8" s="500">
        <v>20.9574</v>
      </c>
      <c r="H8" s="499">
        <v>317.7694</v>
      </c>
      <c r="I8" s="499">
        <v>2370.9523</v>
      </c>
      <c r="J8" s="499">
        <v>16089.4054</v>
      </c>
      <c r="K8" s="499">
        <v>9.5541</v>
      </c>
      <c r="L8" s="501" t="s">
        <v>372</v>
      </c>
      <c r="M8" s="499">
        <v>3.9754</v>
      </c>
      <c r="N8" s="502">
        <v>2.1306</v>
      </c>
      <c r="O8" s="586"/>
      <c r="P8" s="208" t="s">
        <v>10</v>
      </c>
      <c r="Q8" s="319">
        <v>1678.6553</v>
      </c>
      <c r="R8" s="319">
        <v>381.6644</v>
      </c>
      <c r="S8" s="319">
        <v>105.7139</v>
      </c>
      <c r="T8" s="319">
        <v>0.071</v>
      </c>
      <c r="U8" s="320">
        <v>64.129</v>
      </c>
      <c r="V8" s="319">
        <v>1012.2507</v>
      </c>
      <c r="W8" s="319">
        <v>102.3486</v>
      </c>
      <c r="X8" s="319">
        <v>3097.9493</v>
      </c>
      <c r="Y8" s="319">
        <v>1045.1709</v>
      </c>
      <c r="Z8" s="131" t="s">
        <v>372</v>
      </c>
      <c r="AA8" s="321">
        <v>8200.943</v>
      </c>
    </row>
    <row r="9" spans="1:27" s="4" customFormat="1" ht="15.75" customHeight="1">
      <c r="A9" s="586"/>
      <c r="B9" s="208" t="s">
        <v>11</v>
      </c>
      <c r="C9" s="81">
        <v>68772.2511</v>
      </c>
      <c r="D9" s="81">
        <v>46200.3488</v>
      </c>
      <c r="E9" s="499">
        <v>1738.3526</v>
      </c>
      <c r="F9" s="499">
        <v>568.2751</v>
      </c>
      <c r="G9" s="500">
        <v>536.1442</v>
      </c>
      <c r="H9" s="499">
        <v>3194.083</v>
      </c>
      <c r="I9" s="499">
        <v>32081.0971</v>
      </c>
      <c r="J9" s="499">
        <v>1860.8912</v>
      </c>
      <c r="K9" s="499">
        <v>32.0568</v>
      </c>
      <c r="L9" s="501" t="s">
        <v>372</v>
      </c>
      <c r="M9" s="499">
        <v>22.563</v>
      </c>
      <c r="N9" s="502">
        <v>81.1915</v>
      </c>
      <c r="O9" s="586"/>
      <c r="P9" s="208" t="s">
        <v>11</v>
      </c>
      <c r="Q9" s="319">
        <v>286.121</v>
      </c>
      <c r="R9" s="319">
        <v>4007.7745</v>
      </c>
      <c r="S9" s="319">
        <v>376.0221</v>
      </c>
      <c r="T9" s="319">
        <v>3.8659</v>
      </c>
      <c r="U9" s="320">
        <v>0.5409</v>
      </c>
      <c r="V9" s="319">
        <v>408.9584</v>
      </c>
      <c r="W9" s="319">
        <v>83.1041</v>
      </c>
      <c r="X9" s="319">
        <v>474.4022</v>
      </c>
      <c r="Y9" s="319">
        <v>445.5037</v>
      </c>
      <c r="Z9" s="131" t="s">
        <v>372</v>
      </c>
      <c r="AA9" s="321">
        <v>22571.9023</v>
      </c>
    </row>
    <row r="10" spans="1:27" s="4" customFormat="1" ht="15.75" customHeight="1">
      <c r="A10" s="586"/>
      <c r="B10" s="212" t="s">
        <v>12</v>
      </c>
      <c r="C10" s="81">
        <v>660.18</v>
      </c>
      <c r="D10" s="81">
        <v>260.8089</v>
      </c>
      <c r="E10" s="499">
        <v>8.5176</v>
      </c>
      <c r="F10" s="499">
        <v>1.9431</v>
      </c>
      <c r="G10" s="500">
        <v>5.2396</v>
      </c>
      <c r="H10" s="499">
        <v>3.2621</v>
      </c>
      <c r="I10" s="499">
        <v>107.1281</v>
      </c>
      <c r="J10" s="499">
        <v>14.4597</v>
      </c>
      <c r="K10" s="501" t="s">
        <v>372</v>
      </c>
      <c r="L10" s="501" t="s">
        <v>372</v>
      </c>
      <c r="M10" s="501" t="s">
        <v>372</v>
      </c>
      <c r="N10" s="503" t="s">
        <v>372</v>
      </c>
      <c r="O10" s="586"/>
      <c r="P10" s="212" t="s">
        <v>12</v>
      </c>
      <c r="Q10" s="319">
        <v>15.817</v>
      </c>
      <c r="R10" s="319">
        <v>71.9195</v>
      </c>
      <c r="S10" s="319">
        <v>1.2743</v>
      </c>
      <c r="T10" s="131" t="s">
        <v>372</v>
      </c>
      <c r="U10" s="132" t="s">
        <v>372</v>
      </c>
      <c r="V10" s="319">
        <v>3.0731</v>
      </c>
      <c r="W10" s="319">
        <v>1.2301</v>
      </c>
      <c r="X10" s="319">
        <v>25.044</v>
      </c>
      <c r="Y10" s="319">
        <v>1.9005</v>
      </c>
      <c r="Z10" s="131" t="s">
        <v>372</v>
      </c>
      <c r="AA10" s="321">
        <v>399.3711</v>
      </c>
    </row>
    <row r="11" spans="1:27" s="4" customFormat="1" ht="4.5" customHeight="1">
      <c r="A11" s="190"/>
      <c r="B11" s="212"/>
      <c r="C11" s="504"/>
      <c r="D11" s="504"/>
      <c r="E11" s="505"/>
      <c r="F11" s="505"/>
      <c r="G11" s="506"/>
      <c r="H11" s="505"/>
      <c r="I11" s="505"/>
      <c r="J11" s="505"/>
      <c r="K11" s="505"/>
      <c r="L11" s="505"/>
      <c r="M11" s="505"/>
      <c r="N11" s="507"/>
      <c r="O11" s="312"/>
      <c r="P11" s="315"/>
      <c r="Q11" s="313"/>
      <c r="R11" s="316"/>
      <c r="S11" s="316"/>
      <c r="T11" s="317"/>
      <c r="U11" s="316"/>
      <c r="V11" s="316"/>
      <c r="W11" s="316"/>
      <c r="X11" s="316"/>
      <c r="Y11" s="316"/>
      <c r="Z11" s="317"/>
      <c r="AA11" s="318"/>
    </row>
    <row r="12" spans="1:27" s="19" customFormat="1" ht="15.75" customHeight="1">
      <c r="A12" s="585" t="s">
        <v>13</v>
      </c>
      <c r="B12" s="208" t="s">
        <v>14</v>
      </c>
      <c r="C12" s="79">
        <v>104171.2372</v>
      </c>
      <c r="D12" s="78">
        <v>72968.29460000001</v>
      </c>
      <c r="E12" s="78">
        <v>1795.4261999999999</v>
      </c>
      <c r="F12" s="78">
        <v>624.5975999999999</v>
      </c>
      <c r="G12" s="78">
        <v>563.5722999999999</v>
      </c>
      <c r="H12" s="79">
        <v>3507.2281000000003</v>
      </c>
      <c r="I12" s="79">
        <v>34520.8977</v>
      </c>
      <c r="J12" s="78">
        <v>17955.8063</v>
      </c>
      <c r="K12" s="78">
        <v>41.0109</v>
      </c>
      <c r="L12" s="131" t="s">
        <v>372</v>
      </c>
      <c r="M12" s="78">
        <v>26.5384</v>
      </c>
      <c r="N12" s="80">
        <v>76.5579</v>
      </c>
      <c r="O12" s="587" t="s">
        <v>13</v>
      </c>
      <c r="P12" s="208" t="s">
        <v>14</v>
      </c>
      <c r="Q12" s="78">
        <v>2018.4288000000001</v>
      </c>
      <c r="R12" s="78">
        <v>4479.2544</v>
      </c>
      <c r="S12" s="78">
        <v>494.6321</v>
      </c>
      <c r="T12" s="78">
        <v>3.9369</v>
      </c>
      <c r="U12" s="79">
        <v>64.6349</v>
      </c>
      <c r="V12" s="79">
        <v>1420.5866</v>
      </c>
      <c r="W12" s="78">
        <v>187.1752</v>
      </c>
      <c r="X12" s="78">
        <v>3503.1841000000004</v>
      </c>
      <c r="Y12" s="78">
        <v>1645.2372999999998</v>
      </c>
      <c r="Z12" s="131" t="s">
        <v>372</v>
      </c>
      <c r="AA12" s="80">
        <v>31202.9418</v>
      </c>
    </row>
    <row r="13" spans="1:27" s="19" customFormat="1" ht="15.75" customHeight="1">
      <c r="A13" s="586"/>
      <c r="B13" s="208" t="s">
        <v>15</v>
      </c>
      <c r="C13" s="81">
        <v>34051.5751</v>
      </c>
      <c r="D13" s="82">
        <v>26108.2823</v>
      </c>
      <c r="E13" s="78">
        <v>36.1633</v>
      </c>
      <c r="F13" s="78">
        <v>52.7415</v>
      </c>
      <c r="G13" s="78">
        <v>20.8477</v>
      </c>
      <c r="H13" s="79">
        <v>294.4259</v>
      </c>
      <c r="I13" s="79">
        <v>2266.7568</v>
      </c>
      <c r="J13" s="78">
        <v>15784.8342</v>
      </c>
      <c r="K13" s="78">
        <v>9.5541</v>
      </c>
      <c r="L13" s="131" t="s">
        <v>372</v>
      </c>
      <c r="M13" s="79">
        <v>3.9754</v>
      </c>
      <c r="N13" s="80">
        <v>1.6705</v>
      </c>
      <c r="O13" s="583"/>
      <c r="P13" s="208" t="s">
        <v>15</v>
      </c>
      <c r="Q13" s="82">
        <v>1709.3429</v>
      </c>
      <c r="R13" s="78">
        <v>398.0099</v>
      </c>
      <c r="S13" s="78">
        <v>114.1752</v>
      </c>
      <c r="T13" s="78">
        <v>0.071</v>
      </c>
      <c r="U13" s="79">
        <v>64.0359</v>
      </c>
      <c r="V13" s="79">
        <v>1007.1489</v>
      </c>
      <c r="W13" s="78">
        <v>102.073</v>
      </c>
      <c r="X13" s="78">
        <v>3105.4837</v>
      </c>
      <c r="Y13" s="78">
        <v>1083.1188</v>
      </c>
      <c r="Z13" s="131" t="s">
        <v>372</v>
      </c>
      <c r="AA13" s="80">
        <v>7943.2925</v>
      </c>
    </row>
    <row r="14" spans="1:27" s="19" customFormat="1" ht="15.75" customHeight="1">
      <c r="A14" s="586"/>
      <c r="B14" s="208" t="s">
        <v>16</v>
      </c>
      <c r="C14" s="81">
        <v>69383.7117</v>
      </c>
      <c r="D14" s="82">
        <v>46564.4801</v>
      </c>
      <c r="E14" s="78">
        <v>1741.9962</v>
      </c>
      <c r="F14" s="78">
        <v>569.9997</v>
      </c>
      <c r="G14" s="78">
        <v>537.7031</v>
      </c>
      <c r="H14" s="79">
        <v>3209.5401</v>
      </c>
      <c r="I14" s="79">
        <v>32134.8055</v>
      </c>
      <c r="J14" s="78">
        <v>2156.5677</v>
      </c>
      <c r="K14" s="78">
        <v>31.4568</v>
      </c>
      <c r="L14" s="131" t="s">
        <v>372</v>
      </c>
      <c r="M14" s="79">
        <v>22.563</v>
      </c>
      <c r="N14" s="80">
        <v>74.8874</v>
      </c>
      <c r="O14" s="583"/>
      <c r="P14" s="208" t="s">
        <v>16</v>
      </c>
      <c r="Q14" s="82">
        <v>295.6957</v>
      </c>
      <c r="R14" s="78">
        <v>4002.3603</v>
      </c>
      <c r="S14" s="78">
        <v>378.4992</v>
      </c>
      <c r="T14" s="78">
        <v>3.8659</v>
      </c>
      <c r="U14" s="79">
        <v>0.599</v>
      </c>
      <c r="V14" s="79">
        <v>410.3646</v>
      </c>
      <c r="W14" s="78">
        <v>83.86</v>
      </c>
      <c r="X14" s="78">
        <v>363.7208</v>
      </c>
      <c r="Y14" s="78">
        <v>560.2597</v>
      </c>
      <c r="Z14" s="131" t="s">
        <v>372</v>
      </c>
      <c r="AA14" s="80">
        <v>22819.2314</v>
      </c>
    </row>
    <row r="15" spans="1:27" s="19" customFormat="1" ht="15.75" customHeight="1">
      <c r="A15" s="586"/>
      <c r="B15" s="212" t="s">
        <v>17</v>
      </c>
      <c r="C15" s="81">
        <v>735.9504</v>
      </c>
      <c r="D15" s="82">
        <v>295.5322</v>
      </c>
      <c r="E15" s="78">
        <v>17.2667</v>
      </c>
      <c r="F15" s="78">
        <v>1.8564</v>
      </c>
      <c r="G15" s="78">
        <v>5.0215</v>
      </c>
      <c r="H15" s="79">
        <v>3.2621</v>
      </c>
      <c r="I15" s="79">
        <v>119.3354</v>
      </c>
      <c r="J15" s="78">
        <v>14.4044</v>
      </c>
      <c r="K15" s="131" t="s">
        <v>372</v>
      </c>
      <c r="L15" s="131" t="s">
        <v>372</v>
      </c>
      <c r="M15" s="131" t="s">
        <v>372</v>
      </c>
      <c r="N15" s="133" t="s">
        <v>372</v>
      </c>
      <c r="O15" s="583"/>
      <c r="P15" s="212" t="s">
        <v>17</v>
      </c>
      <c r="Q15" s="82">
        <v>13.3902</v>
      </c>
      <c r="R15" s="78">
        <v>78.8842</v>
      </c>
      <c r="S15" s="78">
        <v>1.9577</v>
      </c>
      <c r="T15" s="131" t="s">
        <v>372</v>
      </c>
      <c r="U15" s="132" t="s">
        <v>372</v>
      </c>
      <c r="V15" s="79">
        <v>3.0731</v>
      </c>
      <c r="W15" s="78">
        <v>1.2422</v>
      </c>
      <c r="X15" s="78">
        <v>33.9796</v>
      </c>
      <c r="Y15" s="78">
        <v>1.8588</v>
      </c>
      <c r="Z15" s="131" t="s">
        <v>372</v>
      </c>
      <c r="AA15" s="80">
        <v>440.4179</v>
      </c>
    </row>
    <row r="16" spans="1:27" s="4" customFormat="1" ht="4.5" customHeight="1">
      <c r="A16" s="195"/>
      <c r="B16" s="196"/>
      <c r="C16" s="79"/>
      <c r="D16" s="78"/>
      <c r="E16" s="78"/>
      <c r="F16" s="78"/>
      <c r="G16" s="78"/>
      <c r="H16" s="79"/>
      <c r="I16" s="79"/>
      <c r="J16" s="78"/>
      <c r="K16" s="78"/>
      <c r="L16" s="78"/>
      <c r="M16" s="78"/>
      <c r="N16" s="80"/>
      <c r="O16" s="209"/>
      <c r="P16" s="196"/>
      <c r="Q16" s="78"/>
      <c r="R16" s="78"/>
      <c r="S16" s="78"/>
      <c r="T16" s="78"/>
      <c r="U16" s="79"/>
      <c r="V16" s="79"/>
      <c r="W16" s="78"/>
      <c r="X16" s="78"/>
      <c r="Y16" s="78"/>
      <c r="Z16" s="78"/>
      <c r="AA16" s="80"/>
    </row>
    <row r="17" spans="1:27" s="4" customFormat="1" ht="15.75" customHeight="1">
      <c r="A17" s="585" t="s">
        <v>18</v>
      </c>
      <c r="B17" s="208" t="s">
        <v>14</v>
      </c>
      <c r="C17" s="79">
        <v>110380.137</v>
      </c>
      <c r="D17" s="78">
        <v>72967.081</v>
      </c>
      <c r="E17" s="78">
        <v>1794.2141</v>
      </c>
      <c r="F17" s="78">
        <v>628.4306</v>
      </c>
      <c r="G17" s="78">
        <v>566.5575</v>
      </c>
      <c r="H17" s="79">
        <v>3516.6648</v>
      </c>
      <c r="I17" s="79">
        <v>34521.946800000005</v>
      </c>
      <c r="J17" s="78">
        <v>17913.211600000002</v>
      </c>
      <c r="K17" s="78">
        <v>40.5719</v>
      </c>
      <c r="L17" s="131" t="s">
        <v>372</v>
      </c>
      <c r="M17" s="78">
        <v>26.5384</v>
      </c>
      <c r="N17" s="80">
        <v>70.0741</v>
      </c>
      <c r="O17" s="587" t="s">
        <v>18</v>
      </c>
      <c r="P17" s="208" t="s">
        <v>14</v>
      </c>
      <c r="Q17" s="78">
        <v>2067.0237</v>
      </c>
      <c r="R17" s="78">
        <v>4480.5657</v>
      </c>
      <c r="S17" s="78">
        <v>495.4246</v>
      </c>
      <c r="T17" s="78">
        <v>3.9369</v>
      </c>
      <c r="U17" s="79">
        <v>64.415</v>
      </c>
      <c r="V17" s="79">
        <v>1419.3917999999999</v>
      </c>
      <c r="W17" s="78">
        <v>188.49089999999998</v>
      </c>
      <c r="X17" s="78">
        <v>3530.5306</v>
      </c>
      <c r="Y17" s="78">
        <v>1639.092</v>
      </c>
      <c r="Z17" s="131" t="s">
        <v>372</v>
      </c>
      <c r="AA17" s="80">
        <v>37413.0559</v>
      </c>
    </row>
    <row r="18" spans="1:27" s="4" customFormat="1" ht="15.75" customHeight="1">
      <c r="A18" s="586"/>
      <c r="B18" s="208" t="s">
        <v>15</v>
      </c>
      <c r="C18" s="81">
        <v>39958.7819</v>
      </c>
      <c r="D18" s="82">
        <v>25788.349499999997</v>
      </c>
      <c r="E18" s="78">
        <v>35.4026</v>
      </c>
      <c r="F18" s="78">
        <v>49.7001</v>
      </c>
      <c r="G18" s="78">
        <v>19.8917</v>
      </c>
      <c r="H18" s="79">
        <v>290.6407</v>
      </c>
      <c r="I18" s="79">
        <v>2266.757</v>
      </c>
      <c r="J18" s="78">
        <v>15452.1366</v>
      </c>
      <c r="K18" s="78">
        <v>8.568</v>
      </c>
      <c r="L18" s="131" t="s">
        <v>372</v>
      </c>
      <c r="M18" s="79">
        <v>3.9754</v>
      </c>
      <c r="N18" s="80">
        <v>0.1473</v>
      </c>
      <c r="O18" s="583"/>
      <c r="P18" s="208" t="s">
        <v>15</v>
      </c>
      <c r="Q18" s="82">
        <v>1762.635</v>
      </c>
      <c r="R18" s="78">
        <v>415.2872</v>
      </c>
      <c r="S18" s="78">
        <v>115.3927</v>
      </c>
      <c r="T18" s="78">
        <v>0.071</v>
      </c>
      <c r="U18" s="79">
        <v>63.8406</v>
      </c>
      <c r="V18" s="79">
        <v>1007.1964</v>
      </c>
      <c r="W18" s="78">
        <v>101.9121</v>
      </c>
      <c r="X18" s="78">
        <v>3111.9319</v>
      </c>
      <c r="Y18" s="78">
        <v>1082.8632</v>
      </c>
      <c r="Z18" s="131" t="s">
        <v>372</v>
      </c>
      <c r="AA18" s="80">
        <v>14170.4323</v>
      </c>
    </row>
    <row r="19" spans="1:27" s="4" customFormat="1" ht="15.75" customHeight="1">
      <c r="A19" s="586"/>
      <c r="B19" s="208" t="s">
        <v>16</v>
      </c>
      <c r="C19" s="81">
        <v>69484.3548</v>
      </c>
      <c r="D19" s="82">
        <v>46692.25630000001</v>
      </c>
      <c r="E19" s="78">
        <v>1749.5235</v>
      </c>
      <c r="F19" s="78">
        <v>575.7666</v>
      </c>
      <c r="G19" s="78">
        <v>541.5413</v>
      </c>
      <c r="H19" s="79">
        <v>3222.762</v>
      </c>
      <c r="I19" s="79">
        <v>32134.8054</v>
      </c>
      <c r="J19" s="78">
        <v>2445.4146</v>
      </c>
      <c r="K19" s="78">
        <v>32.0039</v>
      </c>
      <c r="L19" s="131" t="s">
        <v>372</v>
      </c>
      <c r="M19" s="79">
        <v>22.563</v>
      </c>
      <c r="N19" s="80">
        <v>69.9268</v>
      </c>
      <c r="O19" s="583"/>
      <c r="P19" s="208" t="s">
        <v>16</v>
      </c>
      <c r="Q19" s="82">
        <v>293.4156</v>
      </c>
      <c r="R19" s="78">
        <v>3985.6198</v>
      </c>
      <c r="S19" s="78">
        <v>378.095</v>
      </c>
      <c r="T19" s="78">
        <v>3.8659</v>
      </c>
      <c r="U19" s="79">
        <v>0.5744</v>
      </c>
      <c r="V19" s="79">
        <v>211.763</v>
      </c>
      <c r="W19" s="78">
        <v>85.3366</v>
      </c>
      <c r="X19" s="78">
        <v>384.9089</v>
      </c>
      <c r="Y19" s="78">
        <v>554.37</v>
      </c>
      <c r="Z19" s="131" t="s">
        <v>372</v>
      </c>
      <c r="AA19" s="80">
        <v>22792.0985</v>
      </c>
    </row>
    <row r="20" spans="1:27" s="4" customFormat="1" ht="15.75" customHeight="1">
      <c r="A20" s="586"/>
      <c r="B20" s="212" t="s">
        <v>17</v>
      </c>
      <c r="C20" s="81">
        <v>937.0003</v>
      </c>
      <c r="D20" s="82">
        <v>486.4752</v>
      </c>
      <c r="E20" s="78">
        <v>9.288</v>
      </c>
      <c r="F20" s="78">
        <v>2.9639</v>
      </c>
      <c r="G20" s="78">
        <v>5.1245</v>
      </c>
      <c r="H20" s="79">
        <v>3.2621</v>
      </c>
      <c r="I20" s="79">
        <v>120.3844</v>
      </c>
      <c r="J20" s="78">
        <v>15.6604</v>
      </c>
      <c r="K20" s="131" t="s">
        <v>372</v>
      </c>
      <c r="L20" s="131" t="s">
        <v>372</v>
      </c>
      <c r="M20" s="131" t="s">
        <v>372</v>
      </c>
      <c r="N20" s="133" t="s">
        <v>372</v>
      </c>
      <c r="O20" s="583"/>
      <c r="P20" s="212" t="s">
        <v>17</v>
      </c>
      <c r="Q20" s="82">
        <v>10.9731</v>
      </c>
      <c r="R20" s="78">
        <v>79.6587</v>
      </c>
      <c r="S20" s="78">
        <v>1.9369</v>
      </c>
      <c r="T20" s="131" t="s">
        <v>372</v>
      </c>
      <c r="U20" s="132" t="s">
        <v>372</v>
      </c>
      <c r="V20" s="79">
        <v>200.4324</v>
      </c>
      <c r="W20" s="78">
        <v>1.2422</v>
      </c>
      <c r="X20" s="78">
        <v>33.6898</v>
      </c>
      <c r="Y20" s="78">
        <v>1.8588</v>
      </c>
      <c r="Z20" s="131" t="s">
        <v>372</v>
      </c>
      <c r="AA20" s="80">
        <v>450.5251</v>
      </c>
    </row>
    <row r="21" spans="1:27" s="4" customFormat="1" ht="4.5" customHeight="1">
      <c r="A21" s="195"/>
      <c r="B21" s="196"/>
      <c r="C21" s="79"/>
      <c r="D21" s="78"/>
      <c r="E21" s="78"/>
      <c r="F21" s="78"/>
      <c r="G21" s="78"/>
      <c r="H21" s="79"/>
      <c r="I21" s="79"/>
      <c r="J21" s="78"/>
      <c r="K21" s="78"/>
      <c r="L21" s="78"/>
      <c r="M21" s="78"/>
      <c r="N21" s="80"/>
      <c r="O21" s="587" t="s">
        <v>19</v>
      </c>
      <c r="P21" s="196"/>
      <c r="Q21" s="78"/>
      <c r="R21" s="78"/>
      <c r="S21" s="78"/>
      <c r="T21" s="78"/>
      <c r="U21" s="79"/>
      <c r="V21" s="79"/>
      <c r="W21" s="78"/>
      <c r="X21" s="78"/>
      <c r="Y21" s="78"/>
      <c r="Z21" s="78"/>
      <c r="AA21" s="80"/>
    </row>
    <row r="22" spans="1:27" s="4" customFormat="1" ht="15.75" customHeight="1">
      <c r="A22" s="585" t="s">
        <v>20</v>
      </c>
      <c r="B22" s="208" t="s">
        <v>14</v>
      </c>
      <c r="C22" s="81">
        <v>116701.77180000002</v>
      </c>
      <c r="D22" s="82">
        <v>79096.49730000002</v>
      </c>
      <c r="E22" s="78">
        <v>1793.3653000000002</v>
      </c>
      <c r="F22" s="78">
        <v>629.4583</v>
      </c>
      <c r="G22" s="78">
        <v>567.4838</v>
      </c>
      <c r="H22" s="79">
        <v>3548.0691</v>
      </c>
      <c r="I22" s="79">
        <v>34346.515</v>
      </c>
      <c r="J22" s="78">
        <v>20896.888300000002</v>
      </c>
      <c r="K22" s="78">
        <v>40.509</v>
      </c>
      <c r="L22" s="131" t="s">
        <v>372</v>
      </c>
      <c r="M22" s="78">
        <v>27.711399999999998</v>
      </c>
      <c r="N22" s="80">
        <v>70.0744</v>
      </c>
      <c r="O22" s="583"/>
      <c r="P22" s="208" t="s">
        <v>14</v>
      </c>
      <c r="Q22" s="82">
        <v>2086.2499000000003</v>
      </c>
      <c r="R22" s="78">
        <v>4505.9469</v>
      </c>
      <c r="S22" s="78">
        <v>510.308</v>
      </c>
      <c r="T22" s="78">
        <v>3.9369</v>
      </c>
      <c r="U22" s="79">
        <v>64.415</v>
      </c>
      <c r="V22" s="79">
        <v>4634.821499999999</v>
      </c>
      <c r="W22" s="78">
        <v>188.29760000000002</v>
      </c>
      <c r="X22" s="78">
        <v>3559.1884</v>
      </c>
      <c r="Y22" s="78">
        <v>1623.2585</v>
      </c>
      <c r="Z22" s="131" t="s">
        <v>372</v>
      </c>
      <c r="AA22" s="80">
        <v>37605.2745</v>
      </c>
    </row>
    <row r="23" spans="1:27" s="4" customFormat="1" ht="15.75" customHeight="1">
      <c r="A23" s="586"/>
      <c r="B23" s="208" t="s">
        <v>15</v>
      </c>
      <c r="C23" s="81">
        <v>45971.7754</v>
      </c>
      <c r="D23" s="82">
        <v>31661.581999999995</v>
      </c>
      <c r="E23" s="78">
        <v>33.3315</v>
      </c>
      <c r="F23" s="78">
        <v>49.8805</v>
      </c>
      <c r="G23" s="78">
        <v>20.319</v>
      </c>
      <c r="H23" s="79">
        <v>310.0039</v>
      </c>
      <c r="I23" s="79">
        <v>2112.9042</v>
      </c>
      <c r="J23" s="78">
        <v>18198.9152</v>
      </c>
      <c r="K23" s="78">
        <v>8.568</v>
      </c>
      <c r="L23" s="131" t="s">
        <v>372</v>
      </c>
      <c r="M23" s="78">
        <v>4.38</v>
      </c>
      <c r="N23" s="80">
        <v>0.1476</v>
      </c>
      <c r="O23" s="583"/>
      <c r="P23" s="208" t="s">
        <v>15</v>
      </c>
      <c r="Q23" s="82">
        <v>1785.1168</v>
      </c>
      <c r="R23" s="78">
        <v>447.6628</v>
      </c>
      <c r="S23" s="78">
        <v>114.6982</v>
      </c>
      <c r="T23" s="78">
        <v>0.071</v>
      </c>
      <c r="U23" s="79">
        <v>63.8406</v>
      </c>
      <c r="V23" s="79">
        <v>4214.1738</v>
      </c>
      <c r="W23" s="78">
        <v>101.8135</v>
      </c>
      <c r="X23" s="78">
        <v>3125.1232</v>
      </c>
      <c r="Y23" s="78">
        <v>1070.6322</v>
      </c>
      <c r="Z23" s="131" t="s">
        <v>372</v>
      </c>
      <c r="AA23" s="80">
        <v>14310.1934</v>
      </c>
    </row>
    <row r="24" spans="1:27" s="4" customFormat="1" ht="15.75" customHeight="1">
      <c r="A24" s="586"/>
      <c r="B24" s="208" t="s">
        <v>16</v>
      </c>
      <c r="C24" s="81">
        <v>69748.06280000001</v>
      </c>
      <c r="D24" s="82">
        <v>46923.04510000001</v>
      </c>
      <c r="E24" s="78">
        <v>1750.092</v>
      </c>
      <c r="F24" s="78">
        <v>576.4905</v>
      </c>
      <c r="G24" s="78">
        <v>538.6303</v>
      </c>
      <c r="H24" s="79">
        <v>3234.5651</v>
      </c>
      <c r="I24" s="79">
        <v>32103.5858</v>
      </c>
      <c r="J24" s="78">
        <v>2682.2341</v>
      </c>
      <c r="K24" s="78">
        <v>31.941</v>
      </c>
      <c r="L24" s="131" t="s">
        <v>372</v>
      </c>
      <c r="M24" s="78">
        <v>23.3314</v>
      </c>
      <c r="N24" s="80">
        <v>69.9268</v>
      </c>
      <c r="O24" s="583"/>
      <c r="P24" s="208" t="s">
        <v>16</v>
      </c>
      <c r="Q24" s="78">
        <v>290.5071</v>
      </c>
      <c r="R24" s="78">
        <v>3965.5699</v>
      </c>
      <c r="S24" s="78">
        <v>393.6729</v>
      </c>
      <c r="T24" s="78">
        <v>3.8659</v>
      </c>
      <c r="U24" s="79">
        <v>0.5744</v>
      </c>
      <c r="V24" s="79">
        <v>220.2153</v>
      </c>
      <c r="W24" s="78">
        <v>85.2419</v>
      </c>
      <c r="X24" s="78">
        <v>401.8332</v>
      </c>
      <c r="Y24" s="78">
        <v>550.7675</v>
      </c>
      <c r="Z24" s="131" t="s">
        <v>372</v>
      </c>
      <c r="AA24" s="80">
        <v>22825.0177</v>
      </c>
    </row>
    <row r="25" spans="1:27" s="4" customFormat="1" ht="15.75" customHeight="1">
      <c r="A25" s="586"/>
      <c r="B25" s="212" t="s">
        <v>17</v>
      </c>
      <c r="C25" s="79">
        <v>981.9336</v>
      </c>
      <c r="D25" s="78">
        <v>511.87019999999995</v>
      </c>
      <c r="E25" s="78">
        <v>9.9418</v>
      </c>
      <c r="F25" s="78">
        <v>3.0873</v>
      </c>
      <c r="G25" s="78">
        <v>8.5345</v>
      </c>
      <c r="H25" s="79">
        <v>3.5001</v>
      </c>
      <c r="I25" s="79">
        <v>130.025</v>
      </c>
      <c r="J25" s="78">
        <v>15.739</v>
      </c>
      <c r="K25" s="131" t="s">
        <v>372</v>
      </c>
      <c r="L25" s="131" t="s">
        <v>372</v>
      </c>
      <c r="M25" s="131" t="s">
        <v>372</v>
      </c>
      <c r="N25" s="133" t="s">
        <v>372</v>
      </c>
      <c r="O25" s="583"/>
      <c r="P25" s="212" t="s">
        <v>17</v>
      </c>
      <c r="Q25" s="78">
        <v>10.626</v>
      </c>
      <c r="R25" s="78">
        <v>92.7142</v>
      </c>
      <c r="S25" s="78">
        <v>1.9369</v>
      </c>
      <c r="T25" s="131" t="s">
        <v>372</v>
      </c>
      <c r="U25" s="132" t="s">
        <v>372</v>
      </c>
      <c r="V25" s="79">
        <v>200.4324</v>
      </c>
      <c r="W25" s="79">
        <v>1.2422</v>
      </c>
      <c r="X25" s="78">
        <v>32.232</v>
      </c>
      <c r="Y25" s="79">
        <v>1.8588</v>
      </c>
      <c r="Z25" s="131" t="s">
        <v>372</v>
      </c>
      <c r="AA25" s="80">
        <v>470.0634</v>
      </c>
    </row>
    <row r="26" spans="1:27" s="4" customFormat="1" ht="4.5" customHeight="1">
      <c r="A26" s="190"/>
      <c r="B26" s="208"/>
      <c r="C26" s="79"/>
      <c r="D26" s="78"/>
      <c r="E26" s="78"/>
      <c r="F26" s="78"/>
      <c r="G26" s="78"/>
      <c r="H26" s="79"/>
      <c r="I26" s="79"/>
      <c r="J26" s="78"/>
      <c r="K26" s="78"/>
      <c r="L26" s="78"/>
      <c r="M26" s="78"/>
      <c r="N26" s="80"/>
      <c r="O26" s="187"/>
      <c r="P26" s="208"/>
      <c r="Q26" s="78"/>
      <c r="R26" s="78"/>
      <c r="S26" s="78"/>
      <c r="T26" s="78"/>
      <c r="U26" s="79"/>
      <c r="V26" s="79"/>
      <c r="W26" s="79"/>
      <c r="X26" s="78"/>
      <c r="Y26" s="79"/>
      <c r="Z26" s="78"/>
      <c r="AA26" s="80"/>
    </row>
    <row r="27" spans="1:27" s="4" customFormat="1" ht="15.75" customHeight="1">
      <c r="A27" s="585" t="s">
        <v>21</v>
      </c>
      <c r="B27" s="208" t="s">
        <v>14</v>
      </c>
      <c r="C27" s="79">
        <v>117168.36794999997</v>
      </c>
      <c r="D27" s="78">
        <v>85896.74297199998</v>
      </c>
      <c r="E27" s="78">
        <v>1792.375623</v>
      </c>
      <c r="F27" s="78">
        <v>629.5552630000001</v>
      </c>
      <c r="G27" s="78">
        <v>566.7826249999999</v>
      </c>
      <c r="H27" s="79">
        <v>3696.6335529999997</v>
      </c>
      <c r="I27" s="79">
        <v>34164.98142199999</v>
      </c>
      <c r="J27" s="78">
        <v>27425.738058</v>
      </c>
      <c r="K27" s="78">
        <v>40.096554</v>
      </c>
      <c r="L27" s="131" t="s">
        <v>372</v>
      </c>
      <c r="M27" s="78">
        <v>27.711428</v>
      </c>
      <c r="N27" s="80">
        <v>66.374454</v>
      </c>
      <c r="O27" s="587" t="s">
        <v>21</v>
      </c>
      <c r="P27" s="208" t="s">
        <v>14</v>
      </c>
      <c r="Q27" s="78">
        <v>2260.0280930000004</v>
      </c>
      <c r="R27" s="78">
        <v>4499.392911</v>
      </c>
      <c r="S27" s="78">
        <v>529.364132</v>
      </c>
      <c r="T27" s="78">
        <v>3.9369</v>
      </c>
      <c r="U27" s="79">
        <v>64.32514</v>
      </c>
      <c r="V27" s="79">
        <v>5040.876787</v>
      </c>
      <c r="W27" s="79">
        <v>188.236623</v>
      </c>
      <c r="X27" s="78">
        <v>3606.090847</v>
      </c>
      <c r="Y27" s="79">
        <v>1294.242559</v>
      </c>
      <c r="Z27" s="131" t="s">
        <v>372</v>
      </c>
      <c r="AA27" s="80">
        <v>31271.624978</v>
      </c>
    </row>
    <row r="28" spans="1:27" s="4" customFormat="1" ht="15.75" customHeight="1">
      <c r="A28" s="586"/>
      <c r="B28" s="208" t="s">
        <v>15</v>
      </c>
      <c r="C28" s="79">
        <v>46039.110867999996</v>
      </c>
      <c r="D28" s="78">
        <v>38074.592889</v>
      </c>
      <c r="E28" s="78">
        <v>31.430728</v>
      </c>
      <c r="F28" s="78">
        <v>49.066337</v>
      </c>
      <c r="G28" s="78">
        <v>19.969337</v>
      </c>
      <c r="H28" s="79">
        <v>325.122696</v>
      </c>
      <c r="I28" s="79">
        <v>1886.322505</v>
      </c>
      <c r="J28" s="78">
        <v>24494.625882</v>
      </c>
      <c r="K28" s="78">
        <v>8.155581</v>
      </c>
      <c r="L28" s="131" t="s">
        <v>372</v>
      </c>
      <c r="M28" s="78">
        <v>3.8294</v>
      </c>
      <c r="N28" s="80">
        <v>0.1476</v>
      </c>
      <c r="O28" s="583"/>
      <c r="P28" s="208" t="s">
        <v>15</v>
      </c>
      <c r="Q28" s="78">
        <v>1965.2766380000003</v>
      </c>
      <c r="R28" s="78">
        <v>452.641525</v>
      </c>
      <c r="S28" s="78">
        <v>132.89388000000002</v>
      </c>
      <c r="T28" s="78">
        <v>0.071</v>
      </c>
      <c r="U28" s="79">
        <v>63.771834</v>
      </c>
      <c r="V28" s="79">
        <v>4619.79637</v>
      </c>
      <c r="W28" s="79">
        <v>101.72874800000001</v>
      </c>
      <c r="X28" s="78">
        <v>3160.144074</v>
      </c>
      <c r="Y28" s="79">
        <v>759.5987540000001</v>
      </c>
      <c r="Z28" s="131" t="s">
        <v>372</v>
      </c>
      <c r="AA28" s="80">
        <v>7964.517978999999</v>
      </c>
    </row>
    <row r="29" spans="1:27" s="4" customFormat="1" ht="15.75" customHeight="1">
      <c r="A29" s="586"/>
      <c r="B29" s="208" t="s">
        <v>16</v>
      </c>
      <c r="C29" s="79">
        <v>70082.76347099998</v>
      </c>
      <c r="D29" s="78">
        <v>47296.48509199998</v>
      </c>
      <c r="E29" s="78">
        <v>1750.941969</v>
      </c>
      <c r="F29" s="78">
        <v>577.0620090000001</v>
      </c>
      <c r="G29" s="78">
        <v>542.4482459999999</v>
      </c>
      <c r="H29" s="79">
        <v>3368.132068</v>
      </c>
      <c r="I29" s="79">
        <v>32144.648502999997</v>
      </c>
      <c r="J29" s="78">
        <v>2906.8401539999995</v>
      </c>
      <c r="K29" s="78">
        <v>31.940973</v>
      </c>
      <c r="L29" s="131" t="s">
        <v>372</v>
      </c>
      <c r="M29" s="78">
        <v>23.882028000000002</v>
      </c>
      <c r="N29" s="80">
        <v>66.226854</v>
      </c>
      <c r="O29" s="583"/>
      <c r="P29" s="208" t="s">
        <v>16</v>
      </c>
      <c r="Q29" s="78">
        <v>284.209995</v>
      </c>
      <c r="R29" s="78">
        <v>3948.742587</v>
      </c>
      <c r="S29" s="78">
        <v>394.5333499999999</v>
      </c>
      <c r="T29" s="78">
        <v>3.8659</v>
      </c>
      <c r="U29" s="79">
        <v>0.5533060000000001</v>
      </c>
      <c r="V29" s="79">
        <v>220.64802099999997</v>
      </c>
      <c r="W29" s="79">
        <v>85.230672</v>
      </c>
      <c r="X29" s="78">
        <v>412.744384</v>
      </c>
      <c r="Y29" s="79">
        <v>533.8340729999999</v>
      </c>
      <c r="Z29" s="131" t="s">
        <v>372</v>
      </c>
      <c r="AA29" s="80">
        <v>22786.278379</v>
      </c>
    </row>
    <row r="30" spans="1:27" s="4" customFormat="1" ht="15.75" customHeight="1">
      <c r="A30" s="586"/>
      <c r="B30" s="212" t="s">
        <v>17</v>
      </c>
      <c r="C30" s="79">
        <v>1046.4936109999999</v>
      </c>
      <c r="D30" s="78">
        <v>525.664991</v>
      </c>
      <c r="E30" s="78">
        <v>10.002925999999999</v>
      </c>
      <c r="F30" s="78">
        <v>3.426917</v>
      </c>
      <c r="G30" s="78">
        <v>4.365042000000001</v>
      </c>
      <c r="H30" s="79">
        <v>3.3787890000000003</v>
      </c>
      <c r="I30" s="79">
        <v>134.010414</v>
      </c>
      <c r="J30" s="78">
        <v>24.272022</v>
      </c>
      <c r="K30" s="131" t="s">
        <v>372</v>
      </c>
      <c r="L30" s="131" t="s">
        <v>372</v>
      </c>
      <c r="M30" s="131" t="s">
        <v>372</v>
      </c>
      <c r="N30" s="133" t="s">
        <v>372</v>
      </c>
      <c r="O30" s="583"/>
      <c r="P30" s="212" t="s">
        <v>17</v>
      </c>
      <c r="Q30" s="78">
        <v>10.541459999999999</v>
      </c>
      <c r="R30" s="78">
        <v>98.00879899999998</v>
      </c>
      <c r="S30" s="78">
        <v>1.9369019999999997</v>
      </c>
      <c r="T30" s="131" t="s">
        <v>372</v>
      </c>
      <c r="U30" s="132" t="s">
        <v>372</v>
      </c>
      <c r="V30" s="79">
        <v>200.432396</v>
      </c>
      <c r="W30" s="79">
        <v>1.2772029999999999</v>
      </c>
      <c r="X30" s="78">
        <v>33.202389</v>
      </c>
      <c r="Y30" s="78">
        <v>0.809732</v>
      </c>
      <c r="Z30" s="131" t="s">
        <v>372</v>
      </c>
      <c r="AA30" s="80">
        <v>520.82862</v>
      </c>
    </row>
    <row r="31" spans="1:27" s="4" customFormat="1" ht="4.5" customHeight="1">
      <c r="A31" s="190"/>
      <c r="B31" s="212"/>
      <c r="C31" s="79"/>
      <c r="D31" s="78"/>
      <c r="E31" s="78"/>
      <c r="F31" s="78"/>
      <c r="G31" s="78"/>
      <c r="H31" s="79"/>
      <c r="I31" s="79"/>
      <c r="J31" s="78"/>
      <c r="K31" s="78"/>
      <c r="L31" s="78"/>
      <c r="M31" s="78"/>
      <c r="N31" s="80"/>
      <c r="O31" s="187"/>
      <c r="P31" s="212"/>
      <c r="Q31" s="78"/>
      <c r="R31" s="78"/>
      <c r="S31" s="78"/>
      <c r="T31" s="78"/>
      <c r="U31" s="79"/>
      <c r="V31" s="79"/>
      <c r="W31" s="79"/>
      <c r="X31" s="78"/>
      <c r="Y31" s="79"/>
      <c r="Z31" s="78"/>
      <c r="AA31" s="80"/>
    </row>
    <row r="32" spans="1:27" s="4" customFormat="1" ht="15.75" customHeight="1">
      <c r="A32" s="585" t="s">
        <v>22</v>
      </c>
      <c r="B32" s="208" t="s">
        <v>14</v>
      </c>
      <c r="C32" s="79">
        <v>117222.44165799998</v>
      </c>
      <c r="D32" s="78">
        <v>85938.719766</v>
      </c>
      <c r="E32" s="78">
        <v>1772.5277070000002</v>
      </c>
      <c r="F32" s="78">
        <v>631.521578</v>
      </c>
      <c r="G32" s="78">
        <v>592.4445629999999</v>
      </c>
      <c r="H32" s="79">
        <v>3737.4099659999997</v>
      </c>
      <c r="I32" s="79">
        <v>34132.325541</v>
      </c>
      <c r="J32" s="78">
        <v>27543.252875</v>
      </c>
      <c r="K32" s="78">
        <v>39.881054</v>
      </c>
      <c r="L32" s="131" t="s">
        <v>372</v>
      </c>
      <c r="M32" s="78">
        <v>27.711428</v>
      </c>
      <c r="N32" s="80">
        <v>63.768395</v>
      </c>
      <c r="O32" s="587" t="s">
        <v>22</v>
      </c>
      <c r="P32" s="208" t="s">
        <v>14</v>
      </c>
      <c r="Q32" s="78">
        <v>2290.8208489999997</v>
      </c>
      <c r="R32" s="78">
        <v>4506.288789</v>
      </c>
      <c r="S32" s="78">
        <v>530.125552</v>
      </c>
      <c r="T32" s="78">
        <v>3.9369</v>
      </c>
      <c r="U32" s="79">
        <v>59.856289</v>
      </c>
      <c r="V32" s="79">
        <v>5064.180512000001</v>
      </c>
      <c r="W32" s="79">
        <v>188.44115499999998</v>
      </c>
      <c r="X32" s="78">
        <v>3616.5425400000004</v>
      </c>
      <c r="Y32" s="79">
        <v>1137.684073</v>
      </c>
      <c r="Z32" s="131" t="s">
        <v>372</v>
      </c>
      <c r="AA32" s="80">
        <v>31283.721891999998</v>
      </c>
    </row>
    <row r="33" spans="1:27" s="4" customFormat="1" ht="15.75" customHeight="1">
      <c r="A33" s="586"/>
      <c r="B33" s="208" t="s">
        <v>15</v>
      </c>
      <c r="C33" s="79">
        <v>45893.051059</v>
      </c>
      <c r="D33" s="78">
        <v>37931.141558999996</v>
      </c>
      <c r="E33" s="78">
        <v>29.617823999999995</v>
      </c>
      <c r="F33" s="78">
        <v>49.317417999999996</v>
      </c>
      <c r="G33" s="78">
        <v>28.135937</v>
      </c>
      <c r="H33" s="79">
        <v>371.910568</v>
      </c>
      <c r="I33" s="79">
        <v>1855.97305</v>
      </c>
      <c r="J33" s="78">
        <v>24431.002037</v>
      </c>
      <c r="K33" s="78">
        <v>8.155581</v>
      </c>
      <c r="L33" s="131" t="s">
        <v>372</v>
      </c>
      <c r="M33" s="78">
        <v>3.8294</v>
      </c>
      <c r="N33" s="80">
        <v>0.1476</v>
      </c>
      <c r="O33" s="583"/>
      <c r="P33" s="208" t="s">
        <v>15</v>
      </c>
      <c r="Q33" s="78">
        <v>1982.549744</v>
      </c>
      <c r="R33" s="78">
        <v>468.7948370000001</v>
      </c>
      <c r="S33" s="78">
        <v>132.895022</v>
      </c>
      <c r="T33" s="78">
        <v>0.071</v>
      </c>
      <c r="U33" s="79">
        <v>59.3159</v>
      </c>
      <c r="V33" s="79">
        <v>4638.933839</v>
      </c>
      <c r="W33" s="79">
        <v>101.93615100000001</v>
      </c>
      <c r="X33" s="78">
        <v>3164.613283</v>
      </c>
      <c r="Y33" s="79">
        <v>603.942368</v>
      </c>
      <c r="Z33" s="131" t="s">
        <v>372</v>
      </c>
      <c r="AA33" s="80">
        <v>7961.9095</v>
      </c>
    </row>
    <row r="34" spans="1:27" s="4" customFormat="1" ht="15.75" customHeight="1">
      <c r="A34" s="586"/>
      <c r="B34" s="208" t="s">
        <v>16</v>
      </c>
      <c r="C34" s="79">
        <v>70193.516144</v>
      </c>
      <c r="D34" s="78">
        <v>47434.60939</v>
      </c>
      <c r="E34" s="78">
        <v>1732.7157330000002</v>
      </c>
      <c r="F34" s="78">
        <v>578.816407</v>
      </c>
      <c r="G34" s="78">
        <v>559.3388839999999</v>
      </c>
      <c r="H34" s="79">
        <v>3362.120609</v>
      </c>
      <c r="I34" s="79">
        <v>32121.097448000004</v>
      </c>
      <c r="J34" s="78">
        <v>3073.492316</v>
      </c>
      <c r="K34" s="78">
        <v>31.725473</v>
      </c>
      <c r="L34" s="131" t="s">
        <v>372</v>
      </c>
      <c r="M34" s="78">
        <v>23.882028000000002</v>
      </c>
      <c r="N34" s="80">
        <v>63.620795</v>
      </c>
      <c r="O34" s="583"/>
      <c r="P34" s="208" t="s">
        <v>16</v>
      </c>
      <c r="Q34" s="78">
        <v>297.6661700000001</v>
      </c>
      <c r="R34" s="78">
        <v>3930.391193</v>
      </c>
      <c r="S34" s="78">
        <v>395.30482799999993</v>
      </c>
      <c r="T34" s="78">
        <v>3.8659</v>
      </c>
      <c r="U34" s="79">
        <v>0.540389</v>
      </c>
      <c r="V34" s="79">
        <v>224.814277</v>
      </c>
      <c r="W34" s="79">
        <v>85.227801</v>
      </c>
      <c r="X34" s="78">
        <v>417.057166</v>
      </c>
      <c r="Y34" s="79">
        <v>532.931973</v>
      </c>
      <c r="Z34" s="131" t="s">
        <v>372</v>
      </c>
      <c r="AA34" s="80">
        <v>22758.906754</v>
      </c>
    </row>
    <row r="35" spans="1:27" s="4" customFormat="1" ht="15.75" customHeight="1">
      <c r="A35" s="586"/>
      <c r="B35" s="212" t="s">
        <v>17</v>
      </c>
      <c r="C35" s="79">
        <v>1135.8744550000001</v>
      </c>
      <c r="D35" s="78">
        <v>572.9688170000001</v>
      </c>
      <c r="E35" s="78">
        <v>10.194149999999999</v>
      </c>
      <c r="F35" s="78">
        <v>3.387753</v>
      </c>
      <c r="G35" s="78">
        <v>4.969741999999999</v>
      </c>
      <c r="H35" s="79">
        <v>3.3787890000000003</v>
      </c>
      <c r="I35" s="79">
        <v>155.255043</v>
      </c>
      <c r="J35" s="78">
        <v>38.758522</v>
      </c>
      <c r="K35" s="131" t="s">
        <v>391</v>
      </c>
      <c r="L35" s="131" t="s">
        <v>372</v>
      </c>
      <c r="M35" s="131" t="s">
        <v>372</v>
      </c>
      <c r="N35" s="133" t="s">
        <v>372</v>
      </c>
      <c r="O35" s="583"/>
      <c r="P35" s="212" t="s">
        <v>17</v>
      </c>
      <c r="Q35" s="78">
        <v>10.604935</v>
      </c>
      <c r="R35" s="78">
        <v>107.10275899999999</v>
      </c>
      <c r="S35" s="78">
        <v>1.9257019999999998</v>
      </c>
      <c r="T35" s="131" t="s">
        <v>265</v>
      </c>
      <c r="U35" s="132" t="s">
        <v>372</v>
      </c>
      <c r="V35" s="79">
        <v>200.432396</v>
      </c>
      <c r="W35" s="79">
        <v>1.2772029999999999</v>
      </c>
      <c r="X35" s="78">
        <v>34.872091</v>
      </c>
      <c r="Y35" s="78">
        <v>0.809732</v>
      </c>
      <c r="Z35" s="131" t="s">
        <v>372</v>
      </c>
      <c r="AA35" s="80">
        <v>562.905638</v>
      </c>
    </row>
    <row r="36" spans="1:27" s="19" customFormat="1" ht="4.5" customHeight="1">
      <c r="A36" s="190"/>
      <c r="B36" s="212"/>
      <c r="C36" s="79"/>
      <c r="D36" s="78"/>
      <c r="E36" s="78"/>
      <c r="F36" s="78"/>
      <c r="G36" s="78"/>
      <c r="H36" s="79"/>
      <c r="I36" s="79"/>
      <c r="J36" s="78"/>
      <c r="K36" s="78"/>
      <c r="L36" s="78"/>
      <c r="M36" s="78"/>
      <c r="N36" s="80"/>
      <c r="O36" s="187"/>
      <c r="P36" s="212"/>
      <c r="Q36" s="78"/>
      <c r="R36" s="78"/>
      <c r="S36" s="78"/>
      <c r="T36" s="78"/>
      <c r="U36" s="79"/>
      <c r="V36" s="79"/>
      <c r="W36" s="79"/>
      <c r="X36" s="78"/>
      <c r="Y36" s="79"/>
      <c r="Z36" s="78"/>
      <c r="AA36" s="80"/>
    </row>
    <row r="37" spans="1:27" s="4" customFormat="1" ht="15.75" customHeight="1">
      <c r="A37" s="585" t="s">
        <v>23</v>
      </c>
      <c r="B37" s="208" t="s">
        <v>14</v>
      </c>
      <c r="C37" s="79">
        <v>117276.930758</v>
      </c>
      <c r="D37" s="78">
        <v>86066.125819</v>
      </c>
      <c r="E37" s="78">
        <v>1771.350031</v>
      </c>
      <c r="F37" s="78">
        <v>631.739071</v>
      </c>
      <c r="G37" s="78">
        <v>593.9874070000001</v>
      </c>
      <c r="H37" s="79">
        <v>3749.053008</v>
      </c>
      <c r="I37" s="79">
        <v>34094.198988</v>
      </c>
      <c r="J37" s="78">
        <v>27527.582796</v>
      </c>
      <c r="K37" s="78">
        <v>39.814662</v>
      </c>
      <c r="L37" s="131" t="s">
        <v>372</v>
      </c>
      <c r="M37" s="78">
        <v>28.749627999999998</v>
      </c>
      <c r="N37" s="80">
        <v>63.695730000000005</v>
      </c>
      <c r="O37" s="587" t="s">
        <v>23</v>
      </c>
      <c r="P37" s="208" t="s">
        <v>14</v>
      </c>
      <c r="Q37" s="78">
        <v>2342.898787</v>
      </c>
      <c r="R37" s="78">
        <v>4584.000637</v>
      </c>
      <c r="S37" s="78">
        <v>530.866624</v>
      </c>
      <c r="T37" s="78">
        <v>3.9369</v>
      </c>
      <c r="U37" s="79">
        <v>59.842598</v>
      </c>
      <c r="V37" s="79">
        <v>5078.502501000001</v>
      </c>
      <c r="W37" s="79">
        <v>188.244722</v>
      </c>
      <c r="X37" s="78">
        <v>3626.058119</v>
      </c>
      <c r="Y37" s="79">
        <v>1151.60361</v>
      </c>
      <c r="Z37" s="131" t="s">
        <v>372</v>
      </c>
      <c r="AA37" s="80">
        <v>31210.804938999994</v>
      </c>
    </row>
    <row r="38" spans="1:27" s="4" customFormat="1" ht="15.75" customHeight="1">
      <c r="A38" s="586"/>
      <c r="B38" s="208" t="s">
        <v>15</v>
      </c>
      <c r="C38" s="79">
        <v>45761.228079</v>
      </c>
      <c r="D38" s="78">
        <v>37703.186471</v>
      </c>
      <c r="E38" s="78">
        <v>29.247936000000003</v>
      </c>
      <c r="F38" s="78">
        <v>50.05218899999999</v>
      </c>
      <c r="G38" s="78">
        <v>31.563268</v>
      </c>
      <c r="H38" s="79">
        <v>371.88226199999997</v>
      </c>
      <c r="I38" s="79">
        <v>1784.220231</v>
      </c>
      <c r="J38" s="78">
        <v>24147.684477</v>
      </c>
      <c r="K38" s="78">
        <v>8.155581</v>
      </c>
      <c r="L38" s="131" t="s">
        <v>372</v>
      </c>
      <c r="M38" s="78">
        <v>3.8294</v>
      </c>
      <c r="N38" s="80">
        <v>0.1476</v>
      </c>
      <c r="O38" s="583"/>
      <c r="P38" s="208" t="s">
        <v>15</v>
      </c>
      <c r="Q38" s="78">
        <v>2040.117121</v>
      </c>
      <c r="R38" s="78">
        <v>511.84138599999994</v>
      </c>
      <c r="S38" s="78">
        <v>133.637494</v>
      </c>
      <c r="T38" s="78">
        <v>0.071</v>
      </c>
      <c r="U38" s="79">
        <v>59.302209000000005</v>
      </c>
      <c r="V38" s="79">
        <v>4652.626559</v>
      </c>
      <c r="W38" s="79">
        <v>101.83950200000001</v>
      </c>
      <c r="X38" s="78">
        <v>3167.8081009999996</v>
      </c>
      <c r="Y38" s="79">
        <v>609.160155</v>
      </c>
      <c r="Z38" s="131" t="s">
        <v>372</v>
      </c>
      <c r="AA38" s="80">
        <v>8058.0416079999995</v>
      </c>
    </row>
    <row r="39" spans="1:27" s="4" customFormat="1" ht="15.75" customHeight="1">
      <c r="A39" s="586"/>
      <c r="B39" s="208" t="s">
        <v>16</v>
      </c>
      <c r="C39" s="79">
        <v>70360.071403</v>
      </c>
      <c r="D39" s="78">
        <v>47770.720281999995</v>
      </c>
      <c r="E39" s="78">
        <v>1731.1678259999999</v>
      </c>
      <c r="F39" s="78">
        <v>578.3314379999999</v>
      </c>
      <c r="G39" s="78">
        <v>557.5479970000001</v>
      </c>
      <c r="H39" s="79">
        <v>3369.8203569999996</v>
      </c>
      <c r="I39" s="79">
        <v>32151.946952</v>
      </c>
      <c r="J39" s="78">
        <v>3330.1152970000003</v>
      </c>
      <c r="K39" s="78">
        <v>31.659081</v>
      </c>
      <c r="L39" s="131" t="s">
        <v>372</v>
      </c>
      <c r="M39" s="78">
        <v>24.920227999999998</v>
      </c>
      <c r="N39" s="80">
        <v>61.763630000000006</v>
      </c>
      <c r="O39" s="583"/>
      <c r="P39" s="208" t="s">
        <v>16</v>
      </c>
      <c r="Q39" s="78">
        <v>292.350147</v>
      </c>
      <c r="R39" s="78">
        <v>3965.8688680000005</v>
      </c>
      <c r="S39" s="78">
        <v>395.30342799999994</v>
      </c>
      <c r="T39" s="78">
        <v>3.8659</v>
      </c>
      <c r="U39" s="79">
        <v>0.540389</v>
      </c>
      <c r="V39" s="79">
        <v>225.443546</v>
      </c>
      <c r="W39" s="79">
        <v>85.128017</v>
      </c>
      <c r="X39" s="78">
        <v>423.313458</v>
      </c>
      <c r="Y39" s="79">
        <v>541.6337229999999</v>
      </c>
      <c r="Z39" s="131" t="s">
        <v>372</v>
      </c>
      <c r="AA39" s="80">
        <v>22589.351120999996</v>
      </c>
    </row>
    <row r="40" spans="1:27" s="4" customFormat="1" ht="15.75" customHeight="1" thickBot="1">
      <c r="A40" s="584"/>
      <c r="B40" s="213" t="s">
        <v>17</v>
      </c>
      <c r="C40" s="45">
        <v>1155.631276</v>
      </c>
      <c r="D40" s="42">
        <v>592.2190660000001</v>
      </c>
      <c r="E40" s="42">
        <v>10.934268999999999</v>
      </c>
      <c r="F40" s="42">
        <v>3.3554440000000003</v>
      </c>
      <c r="G40" s="42">
        <v>4.876142</v>
      </c>
      <c r="H40" s="45">
        <v>7.350389</v>
      </c>
      <c r="I40" s="45">
        <v>158.031805</v>
      </c>
      <c r="J40" s="42">
        <v>49.783022</v>
      </c>
      <c r="K40" s="210" t="s">
        <v>391</v>
      </c>
      <c r="L40" s="210" t="s">
        <v>391</v>
      </c>
      <c r="M40" s="210" t="s">
        <v>391</v>
      </c>
      <c r="N40" s="43">
        <v>1.7845</v>
      </c>
      <c r="O40" s="577"/>
      <c r="P40" s="213" t="s">
        <v>17</v>
      </c>
      <c r="Q40" s="42">
        <v>10.431519</v>
      </c>
      <c r="R40" s="42">
        <v>106.29038299999999</v>
      </c>
      <c r="S40" s="42">
        <v>1.9257019999999998</v>
      </c>
      <c r="T40" s="210" t="s">
        <v>265</v>
      </c>
      <c r="U40" s="211" t="s">
        <v>265</v>
      </c>
      <c r="V40" s="45">
        <v>200.432396</v>
      </c>
      <c r="W40" s="45">
        <v>1.2772029999999999</v>
      </c>
      <c r="X40" s="42">
        <v>34.93656</v>
      </c>
      <c r="Y40" s="42">
        <v>0.809732</v>
      </c>
      <c r="Z40" s="210" t="s">
        <v>265</v>
      </c>
      <c r="AA40" s="43">
        <v>563.41221</v>
      </c>
    </row>
    <row r="41" spans="1:26" s="59" customFormat="1" ht="15.75" customHeight="1">
      <c r="A41" s="282" t="s">
        <v>266</v>
      </c>
      <c r="B41" s="4"/>
      <c r="H41" s="19" t="s">
        <v>345</v>
      </c>
      <c r="I41" s="4"/>
      <c r="J41" s="19"/>
      <c r="K41" s="4"/>
      <c r="O41" s="282" t="s">
        <v>672</v>
      </c>
      <c r="Q41" s="4"/>
      <c r="T41" s="19"/>
      <c r="U41" s="19" t="s">
        <v>345</v>
      </c>
      <c r="W41" s="4"/>
      <c r="X41" s="19"/>
      <c r="Z41" s="4"/>
    </row>
    <row r="42" spans="1:26" s="59" customFormat="1" ht="15.75" customHeight="1">
      <c r="A42" s="282" t="s">
        <v>290</v>
      </c>
      <c r="B42" s="4"/>
      <c r="H42" s="19" t="s">
        <v>346</v>
      </c>
      <c r="I42" s="19"/>
      <c r="J42" s="19"/>
      <c r="K42" s="19"/>
      <c r="O42" s="282" t="s">
        <v>290</v>
      </c>
      <c r="Q42" s="4"/>
      <c r="T42" s="19"/>
      <c r="U42" s="19" t="s">
        <v>346</v>
      </c>
      <c r="Z42" s="19"/>
    </row>
    <row r="43" spans="16:18" s="183" customFormat="1" ht="16.5">
      <c r="P43" s="182"/>
      <c r="Q43" s="182"/>
      <c r="R43" s="182"/>
    </row>
    <row r="44" s="183" customFormat="1" ht="16.5"/>
    <row r="45" s="183" customFormat="1" ht="16.5"/>
    <row r="46" s="183" customFormat="1" ht="16.5"/>
  </sheetData>
  <mergeCells count="28">
    <mergeCell ref="P4:P5"/>
    <mergeCell ref="Q4:T4"/>
    <mergeCell ref="V4:Z4"/>
    <mergeCell ref="A12:A15"/>
    <mergeCell ref="O12:O15"/>
    <mergeCell ref="I4:M4"/>
    <mergeCell ref="O4:O5"/>
    <mergeCell ref="A4:A5"/>
    <mergeCell ref="A37:A40"/>
    <mergeCell ref="O37:O40"/>
    <mergeCell ref="U2:AA2"/>
    <mergeCell ref="H2:N2"/>
    <mergeCell ref="O2:T2"/>
    <mergeCell ref="B4:B5"/>
    <mergeCell ref="C4:C5"/>
    <mergeCell ref="D4:G4"/>
    <mergeCell ref="A2:G2"/>
    <mergeCell ref="AA4:AA5"/>
    <mergeCell ref="A32:A35"/>
    <mergeCell ref="O32:O35"/>
    <mergeCell ref="A7:A10"/>
    <mergeCell ref="O7:O10"/>
    <mergeCell ref="A17:A20"/>
    <mergeCell ref="O17:O20"/>
    <mergeCell ref="O21:O25"/>
    <mergeCell ref="A22:A25"/>
    <mergeCell ref="A27:A30"/>
    <mergeCell ref="O27:O30"/>
  </mergeCells>
  <printOptions/>
  <pageMargins left="1.1811023622047245" right="1.141732283464567" top="1.5748031496062993" bottom="1.5748031496062993" header="0.5118110236220472" footer="0.9055118110236221"/>
  <pageSetup firstPageNumber="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2"/>
  <sheetViews>
    <sheetView showGridLines="0" zoomScale="125" zoomScaleNormal="125" zoomScaleSheetLayoutView="100" workbookViewId="0" topLeftCell="A1">
      <selection activeCell="A1" sqref="A1"/>
    </sheetView>
  </sheetViews>
  <sheetFormatPr defaultColWidth="9.00390625" defaultRowHeight="16.5"/>
  <cols>
    <col min="1" max="1" width="11.625" style="4" customWidth="1"/>
    <col min="2" max="2" width="13.625" style="4" customWidth="1"/>
    <col min="3" max="4" width="9.625" style="4" customWidth="1"/>
    <col min="5" max="5" width="9.875" style="4" customWidth="1"/>
    <col min="6" max="7" width="10.375" style="4" customWidth="1"/>
    <col min="8" max="9" width="11.625" style="19" customWidth="1"/>
    <col min="10" max="10" width="11.125" style="19" customWidth="1"/>
    <col min="11" max="14" width="10.125" style="19" customWidth="1"/>
    <col min="15" max="15" width="11.625" style="19" customWidth="1"/>
    <col min="16" max="16" width="13.625" style="124" customWidth="1"/>
    <col min="17" max="17" width="12.125" style="19" customWidth="1"/>
    <col min="18" max="20" width="12.125" style="4" customWidth="1"/>
    <col min="21" max="21" width="11.625" style="4" customWidth="1"/>
    <col min="22" max="24" width="11.625" style="19" customWidth="1"/>
    <col min="25" max="25" width="10.625" style="19" customWidth="1"/>
    <col min="26" max="26" width="8.625" style="19" customWidth="1"/>
    <col min="27" max="27" width="9.125" style="4" customWidth="1"/>
    <col min="28" max="16384" width="8.875" style="4" customWidth="1"/>
  </cols>
  <sheetData>
    <row r="1" spans="1:27" ht="15" customHeight="1">
      <c r="A1" s="284" t="s">
        <v>285</v>
      </c>
      <c r="N1" s="58" t="s">
        <v>386</v>
      </c>
      <c r="O1" s="287" t="s">
        <v>285</v>
      </c>
      <c r="Q1" s="20"/>
      <c r="AA1" s="58" t="s">
        <v>386</v>
      </c>
    </row>
    <row r="2" spans="1:27" s="21" customFormat="1" ht="21" customHeight="1">
      <c r="A2" s="579" t="s">
        <v>394</v>
      </c>
      <c r="B2" s="606"/>
      <c r="C2" s="606"/>
      <c r="D2" s="606"/>
      <c r="E2" s="606"/>
      <c r="F2" s="606"/>
      <c r="G2" s="606"/>
      <c r="H2" s="578" t="s">
        <v>395</v>
      </c>
      <c r="I2" s="578"/>
      <c r="J2" s="578"/>
      <c r="K2" s="578"/>
      <c r="L2" s="578"/>
      <c r="M2" s="578"/>
      <c r="N2" s="578"/>
      <c r="O2" s="579" t="s">
        <v>396</v>
      </c>
      <c r="P2" s="606"/>
      <c r="Q2" s="606"/>
      <c r="R2" s="606"/>
      <c r="S2" s="606"/>
      <c r="T2" s="606"/>
      <c r="U2" s="578" t="s">
        <v>436</v>
      </c>
      <c r="V2" s="578"/>
      <c r="W2" s="578"/>
      <c r="X2" s="578"/>
      <c r="Y2" s="578"/>
      <c r="Z2" s="578"/>
      <c r="AA2" s="578"/>
    </row>
    <row r="3" spans="1:27" s="22" customFormat="1" ht="11.25" customHeight="1" thickBot="1">
      <c r="A3" s="28"/>
      <c r="B3" s="29"/>
      <c r="C3" s="29"/>
      <c r="D3" s="29"/>
      <c r="E3" s="29"/>
      <c r="F3" s="29"/>
      <c r="G3" s="286" t="s">
        <v>286</v>
      </c>
      <c r="I3" s="30"/>
      <c r="J3" s="30"/>
      <c r="K3" s="30"/>
      <c r="L3" s="30"/>
      <c r="M3" s="30"/>
      <c r="N3" s="250" t="s">
        <v>67</v>
      </c>
      <c r="O3" s="28"/>
      <c r="P3" s="251"/>
      <c r="Q3" s="29"/>
      <c r="R3" s="29"/>
      <c r="S3" s="29"/>
      <c r="T3" s="286" t="s">
        <v>286</v>
      </c>
      <c r="W3" s="30"/>
      <c r="X3" s="30"/>
      <c r="Y3" s="30"/>
      <c r="Z3" s="250"/>
      <c r="AA3" s="250" t="s">
        <v>67</v>
      </c>
    </row>
    <row r="4" spans="1:27" s="225" customFormat="1" ht="12" customHeight="1">
      <c r="A4" s="634" t="s">
        <v>397</v>
      </c>
      <c r="B4" s="632" t="s">
        <v>287</v>
      </c>
      <c r="C4" s="630" t="s">
        <v>670</v>
      </c>
      <c r="D4" s="559" t="s">
        <v>274</v>
      </c>
      <c r="E4" s="560"/>
      <c r="F4" s="560"/>
      <c r="G4" s="560"/>
      <c r="H4" s="231"/>
      <c r="I4" s="629" t="s">
        <v>298</v>
      </c>
      <c r="J4" s="629"/>
      <c r="K4" s="629"/>
      <c r="L4" s="629"/>
      <c r="M4" s="629"/>
      <c r="N4" s="232"/>
      <c r="O4" s="634" t="s">
        <v>397</v>
      </c>
      <c r="P4" s="632" t="s">
        <v>287</v>
      </c>
      <c r="Q4" s="638" t="s">
        <v>275</v>
      </c>
      <c r="R4" s="639"/>
      <c r="S4" s="639"/>
      <c r="T4" s="639"/>
      <c r="U4" s="233"/>
      <c r="V4" s="640" t="s">
        <v>316</v>
      </c>
      <c r="W4" s="640"/>
      <c r="X4" s="640"/>
      <c r="Y4" s="640"/>
      <c r="Z4" s="640"/>
      <c r="AA4" s="636" t="s">
        <v>671</v>
      </c>
    </row>
    <row r="5" spans="1:27" s="225" customFormat="1" ht="12" customHeight="1">
      <c r="A5" s="635"/>
      <c r="B5" s="633"/>
      <c r="C5" s="631"/>
      <c r="D5" s="234" t="s">
        <v>398</v>
      </c>
      <c r="E5" s="234" t="s">
        <v>299</v>
      </c>
      <c r="F5" s="234" t="s">
        <v>300</v>
      </c>
      <c r="G5" s="235" t="s">
        <v>301</v>
      </c>
      <c r="H5" s="236" t="s">
        <v>302</v>
      </c>
      <c r="I5" s="236" t="s">
        <v>303</v>
      </c>
      <c r="J5" s="236" t="s">
        <v>304</v>
      </c>
      <c r="K5" s="236" t="s">
        <v>305</v>
      </c>
      <c r="L5" s="236" t="s">
        <v>306</v>
      </c>
      <c r="M5" s="236" t="s">
        <v>307</v>
      </c>
      <c r="N5" s="237" t="s">
        <v>308</v>
      </c>
      <c r="O5" s="635"/>
      <c r="P5" s="633"/>
      <c r="Q5" s="238" t="s">
        <v>309</v>
      </c>
      <c r="R5" s="234" t="s">
        <v>317</v>
      </c>
      <c r="S5" s="234" t="s">
        <v>318</v>
      </c>
      <c r="T5" s="238" t="s">
        <v>319</v>
      </c>
      <c r="U5" s="236" t="s">
        <v>399</v>
      </c>
      <c r="V5" s="236" t="s">
        <v>400</v>
      </c>
      <c r="W5" s="234" t="s">
        <v>401</v>
      </c>
      <c r="X5" s="234" t="s">
        <v>402</v>
      </c>
      <c r="Y5" s="234" t="s">
        <v>403</v>
      </c>
      <c r="Z5" s="238" t="s">
        <v>404</v>
      </c>
      <c r="AA5" s="637"/>
    </row>
    <row r="6" spans="1:28" s="225" customFormat="1" ht="21.75" customHeight="1" thickBot="1">
      <c r="A6" s="240" t="s">
        <v>405</v>
      </c>
      <c r="B6" s="241" t="s">
        <v>288</v>
      </c>
      <c r="C6" s="242" t="s">
        <v>406</v>
      </c>
      <c r="D6" s="243" t="s">
        <v>407</v>
      </c>
      <c r="E6" s="244" t="s">
        <v>408</v>
      </c>
      <c r="F6" s="244" t="s">
        <v>409</v>
      </c>
      <c r="G6" s="245" t="s">
        <v>410</v>
      </c>
      <c r="H6" s="244" t="s">
        <v>411</v>
      </c>
      <c r="I6" s="244" t="s">
        <v>412</v>
      </c>
      <c r="J6" s="244" t="s">
        <v>310</v>
      </c>
      <c r="K6" s="244" t="s">
        <v>311</v>
      </c>
      <c r="L6" s="244" t="s">
        <v>312</v>
      </c>
      <c r="M6" s="244" t="s">
        <v>313</v>
      </c>
      <c r="N6" s="246" t="s">
        <v>314</v>
      </c>
      <c r="O6" s="240" t="s">
        <v>405</v>
      </c>
      <c r="P6" s="241" t="s">
        <v>288</v>
      </c>
      <c r="Q6" s="245" t="s">
        <v>315</v>
      </c>
      <c r="R6" s="247" t="s">
        <v>320</v>
      </c>
      <c r="S6" s="247" t="s">
        <v>321</v>
      </c>
      <c r="T6" s="248" t="s">
        <v>322</v>
      </c>
      <c r="U6" s="247" t="s">
        <v>323</v>
      </c>
      <c r="V6" s="247" t="s">
        <v>324</v>
      </c>
      <c r="W6" s="247" t="s">
        <v>325</v>
      </c>
      <c r="X6" s="247" t="s">
        <v>326</v>
      </c>
      <c r="Y6" s="247" t="s">
        <v>327</v>
      </c>
      <c r="Z6" s="248" t="s">
        <v>328</v>
      </c>
      <c r="AA6" s="249" t="s">
        <v>413</v>
      </c>
      <c r="AB6" s="224"/>
    </row>
    <row r="7" spans="1:28" s="225" customFormat="1" ht="9" customHeight="1">
      <c r="A7" s="561" t="s">
        <v>414</v>
      </c>
      <c r="B7" s="230" t="s">
        <v>415</v>
      </c>
      <c r="C7" s="220">
        <f aca="true" t="shared" si="0" ref="C7:K7">SUM(C8:C10)</f>
        <v>117488.977206</v>
      </c>
      <c r="D7" s="220">
        <f>SUM(D8:D10)</f>
        <v>86041.705311</v>
      </c>
      <c r="E7" s="220">
        <f>SUM(E8:E10)</f>
        <v>1777.095905</v>
      </c>
      <c r="F7" s="220">
        <f t="shared" si="0"/>
        <v>631.569449</v>
      </c>
      <c r="G7" s="220">
        <f>SUM(G8:G10)</f>
        <v>594.181436</v>
      </c>
      <c r="H7" s="221">
        <f t="shared" si="0"/>
        <v>3743.3874210000004</v>
      </c>
      <c r="I7" s="221">
        <f t="shared" si="0"/>
        <v>34056.311839</v>
      </c>
      <c r="J7" s="220">
        <f t="shared" si="0"/>
        <v>27486.517304</v>
      </c>
      <c r="K7" s="220">
        <f t="shared" si="0"/>
        <v>39.615562</v>
      </c>
      <c r="L7" s="333" t="s">
        <v>416</v>
      </c>
      <c r="M7" s="220">
        <f>SUM(M8:M10)</f>
        <v>28.717128</v>
      </c>
      <c r="N7" s="223">
        <f>SUM(N8:N10)</f>
        <v>60.981294999999996</v>
      </c>
      <c r="O7" s="561" t="s">
        <v>414</v>
      </c>
      <c r="P7" s="230" t="s">
        <v>415</v>
      </c>
      <c r="Q7" s="220">
        <f aca="true" t="shared" si="1" ref="Q7:Y7">SUM(Q8:Q10)</f>
        <v>2438.451248</v>
      </c>
      <c r="R7" s="220">
        <f t="shared" si="1"/>
        <v>4676.776704</v>
      </c>
      <c r="S7" s="220">
        <f t="shared" si="1"/>
        <v>530.853897</v>
      </c>
      <c r="T7" s="220">
        <f>SUM(T8:T10)</f>
        <v>3.9369</v>
      </c>
      <c r="U7" s="221">
        <f>SUM(U8:U10)</f>
        <v>54.481266</v>
      </c>
      <c r="V7" s="221">
        <f t="shared" si="1"/>
        <v>4961.981559</v>
      </c>
      <c r="W7" s="221">
        <f t="shared" si="1"/>
        <v>188.790952</v>
      </c>
      <c r="X7" s="220">
        <f t="shared" si="1"/>
        <v>3630.228879</v>
      </c>
      <c r="Y7" s="221">
        <f t="shared" si="1"/>
        <v>1137.8265669999998</v>
      </c>
      <c r="Z7" s="333" t="s">
        <v>416</v>
      </c>
      <c r="AA7" s="223">
        <f>SUM(AA8:AA10)</f>
        <v>31447.271894999998</v>
      </c>
      <c r="AB7" s="224"/>
    </row>
    <row r="8" spans="1:28" s="225" customFormat="1" ht="9" customHeight="1">
      <c r="A8" s="562"/>
      <c r="B8" s="219" t="s">
        <v>417</v>
      </c>
      <c r="C8" s="220">
        <f>SUM(D8+AA8)</f>
        <v>45748.276591</v>
      </c>
      <c r="D8" s="220">
        <f>SUM(E8:Z8)</f>
        <v>37469.384887</v>
      </c>
      <c r="E8" s="220">
        <f>E13+E18+E23+E28+E38+E33+E43+E48+E58+E63+E68+E73</f>
        <v>27.747510000000002</v>
      </c>
      <c r="F8" s="220">
        <f>F13+F18+F23+F28+F38+F43+F48+F53+F58+F63+F68+F73</f>
        <v>48.791115</v>
      </c>
      <c r="G8" s="220">
        <f>G38+G33+G43+G48+G53+G58+G63+G68+G73</f>
        <v>32.763768</v>
      </c>
      <c r="H8" s="221">
        <f>H18+H23+H28+H38+H33+H43+H48+H53+H58+H63+H68</f>
        <v>368.29157599999996</v>
      </c>
      <c r="I8" s="220">
        <f>I13+I18+I23+I28+I38+I33+I43+I48+I53+I58+I63+I68+I73</f>
        <v>1752.566511</v>
      </c>
      <c r="J8" s="220">
        <f>J23+J38+J33+J43+J48+J53+J58+J63+J68+J73</f>
        <v>23933.970304000002</v>
      </c>
      <c r="K8" s="220">
        <f>K38+K48+K63</f>
        <v>8.155581</v>
      </c>
      <c r="L8" s="333" t="s">
        <v>416</v>
      </c>
      <c r="M8" s="223">
        <f>M38+M73</f>
        <v>3.8294</v>
      </c>
      <c r="N8" s="223">
        <f>N53+N58</f>
        <v>0.1476</v>
      </c>
      <c r="O8" s="562"/>
      <c r="P8" s="219" t="s">
        <v>417</v>
      </c>
      <c r="Q8" s="223">
        <f>Q13+Q18+Q23+Q28+Q38+Q33+Q43+Q48+Q53+Q58+Q63+Q68+Q73</f>
        <v>2101.511678</v>
      </c>
      <c r="R8" s="223">
        <f>R13+R18+R23+R28+R38+R33+R43+R48+R53+R58+R63+R68+R73</f>
        <v>594.7601719999999</v>
      </c>
      <c r="S8" s="223">
        <f>S23+S28+S38+S33+S43+S48+S53+S58+S63+S68+S73</f>
        <v>133.610767</v>
      </c>
      <c r="T8" s="220">
        <f>T38</f>
        <v>0.071</v>
      </c>
      <c r="U8" s="323">
        <f>U18+U23+U43+U48+U63+U68</f>
        <v>54.172989</v>
      </c>
      <c r="V8" s="223">
        <f>V28+V38+V33+V43+V48+V58+V63+V68+V73</f>
        <v>4534.000488</v>
      </c>
      <c r="W8" s="223">
        <f>W13+W18+W23+W28+W38+W33+W43+W48+W53+W58+W63+W68+W73</f>
        <v>101.828173</v>
      </c>
      <c r="X8" s="223">
        <f>X13+X18+X23+X28+X38+X33+X43+X48+X53+X58+X63+X68+X73</f>
        <v>3170.882783</v>
      </c>
      <c r="Y8" s="223">
        <f>Y38+Y33+Y43+Y53+Y58+Y73</f>
        <v>602.283472</v>
      </c>
      <c r="Z8" s="333" t="s">
        <v>416</v>
      </c>
      <c r="AA8" s="223">
        <f>AA13+AA18+AA23+AA28+AA38+AA33+AA43+AA48+AA53+AA58+AA63+AA68+AA73</f>
        <v>8278.891703999998</v>
      </c>
      <c r="AB8" s="224"/>
    </row>
    <row r="9" spans="1:28" s="225" customFormat="1" ht="9" customHeight="1">
      <c r="A9" s="562"/>
      <c r="B9" s="219" t="s">
        <v>418</v>
      </c>
      <c r="C9" s="220">
        <f>D9+AA9</f>
        <v>70529.043914</v>
      </c>
      <c r="D9" s="220">
        <f>SUM(E9:Z9)</f>
        <v>47943.82657699999</v>
      </c>
      <c r="E9" s="220">
        <f>E14+E19+E24+E29+E39+E34+E44+E49+E54+E59+E64+E69+E74</f>
        <v>1738.065622</v>
      </c>
      <c r="F9" s="220">
        <f>F14+F19+F24+F29+F39+F34+F44+F49+F54+F59+F64+F69+F74</f>
        <v>579.0172289999999</v>
      </c>
      <c r="G9" s="220">
        <f>G24+G39+G34+G44+G49+G54+G59+G64+G74</f>
        <v>556.5875259999999</v>
      </c>
      <c r="H9" s="221">
        <f>H14+H19+H24+H29+H39+H34+H44+H49+H54+H59+H64+H69</f>
        <v>3370.040456</v>
      </c>
      <c r="I9" s="220">
        <f>I14+I19+I24+I29+I39+I34+I44+I49+I54+I59+I64+I69+I74</f>
        <v>32114.151897</v>
      </c>
      <c r="J9" s="220">
        <f>J24+J39+J34+J44+J54+J59+J64+J69+J74</f>
        <v>3496.246978</v>
      </c>
      <c r="K9" s="220">
        <f>K39+K44+K49+K54+K59+K64</f>
        <v>31.459981</v>
      </c>
      <c r="L9" s="333" t="s">
        <v>416</v>
      </c>
      <c r="M9" s="223">
        <f>M39+M49+M54+M64+M69</f>
        <v>24.887728</v>
      </c>
      <c r="N9" s="223">
        <f>N24+N39+N34+N44+N54+N59</f>
        <v>59.049195</v>
      </c>
      <c r="O9" s="562"/>
      <c r="P9" s="219" t="s">
        <v>418</v>
      </c>
      <c r="Q9" s="223">
        <f>Q14+Q19+Q24+Q29+Q39+Q34+Q44+Q49+Q54+Q59+Q64+Q69+Q74</f>
        <v>326.48624899999993</v>
      </c>
      <c r="R9" s="223">
        <f>R14+R19+R24+R29+R39+R34+R44+R49+R54+R59+R64+R69+R74</f>
        <v>3974.89457</v>
      </c>
      <c r="S9" s="223">
        <f>S19+S24+S29+S39+S34+S44+S49+S54+S59+S64+S69+S74</f>
        <v>395.31742799999995</v>
      </c>
      <c r="T9" s="220">
        <f>T39</f>
        <v>3.8659</v>
      </c>
      <c r="U9" s="323">
        <f>U64+U69</f>
        <v>0.308277</v>
      </c>
      <c r="V9" s="223">
        <f>V19+V24+V29+V39+V34+V44+V49+V54+V59+V64+V69</f>
        <v>227.548671</v>
      </c>
      <c r="W9" s="223">
        <f>W19+W24+W29+W39+W34+W44+W49+W54+W59+W64+W69</f>
        <v>85.66667600000001</v>
      </c>
      <c r="X9" s="223">
        <f>X14+X19+X24+X29+X39+X34+X44+X49+X54+X59+X64+X69+X74</f>
        <v>425.498831</v>
      </c>
      <c r="Y9" s="223">
        <f>Y39+Y34+Y44+Y54+Y59+Y74</f>
        <v>534.7333629999999</v>
      </c>
      <c r="Z9" s="333" t="s">
        <v>416</v>
      </c>
      <c r="AA9" s="223">
        <f>AA14+AA19+AA24+AA29+AA39+AA34+AA44+AA49+AA54+AA59+AA64+AA69+AA74</f>
        <v>22585.217337000002</v>
      </c>
      <c r="AB9" s="224"/>
    </row>
    <row r="10" spans="1:28" s="225" customFormat="1" ht="9" customHeight="1">
      <c r="A10" s="562"/>
      <c r="B10" s="219" t="s">
        <v>419</v>
      </c>
      <c r="C10" s="220">
        <f>SUM(D10+AA10)</f>
        <v>1211.656701</v>
      </c>
      <c r="D10" s="220">
        <f>SUM(E10:Z10)</f>
        <v>628.4938470000001</v>
      </c>
      <c r="E10" s="220">
        <f>E15+E20+E25+E30+E40+E45+E50+E60+E65+E70+E75</f>
        <v>11.282772999999999</v>
      </c>
      <c r="F10" s="220">
        <f>F15+F25+F30+F40+F45+F50+F55+F60</f>
        <v>3.7611049999999997</v>
      </c>
      <c r="G10" s="220">
        <f>G40+G35+G45+G55+G75</f>
        <v>4.830142</v>
      </c>
      <c r="H10" s="221">
        <f>H20+H30+H35+H60</f>
        <v>5.055389</v>
      </c>
      <c r="I10" s="220">
        <f>I15+I20+I25+I30+I40+I35+I45+I50+I55+I60+I65+I70+I75</f>
        <v>189.593431</v>
      </c>
      <c r="J10" s="220">
        <f>J40+J35+J55+J60+J65+J75</f>
        <v>56.300022</v>
      </c>
      <c r="K10" s="333" t="s">
        <v>416</v>
      </c>
      <c r="L10" s="333" t="s">
        <v>416</v>
      </c>
      <c r="M10" s="334" t="s">
        <v>416</v>
      </c>
      <c r="N10" s="223">
        <f>N60</f>
        <v>1.7845</v>
      </c>
      <c r="O10" s="562"/>
      <c r="P10" s="219" t="s">
        <v>419</v>
      </c>
      <c r="Q10" s="223">
        <f>Q15+Q20+Q25+Q30+Q40+Q35+Q45+Q50+Q55+Q60+Q65+Q70</f>
        <v>10.453321</v>
      </c>
      <c r="R10" s="223">
        <f>R15+R20+R25+R30+R40+R35+R45+R50+R55+R60+R65+R70</f>
        <v>107.121962</v>
      </c>
      <c r="S10" s="223">
        <f>S20+S40+S60+S65</f>
        <v>1.9257019999999998</v>
      </c>
      <c r="T10" s="333" t="s">
        <v>416</v>
      </c>
      <c r="U10" s="335" t="s">
        <v>416</v>
      </c>
      <c r="V10" s="223">
        <f>V40+V55</f>
        <v>200.4324</v>
      </c>
      <c r="W10" s="223">
        <f>W15+W40+W50+W55+W65</f>
        <v>1.296103</v>
      </c>
      <c r="X10" s="223">
        <f>X25+X30+X40+X35+X45+X50+X60+X65+X70</f>
        <v>33.847265</v>
      </c>
      <c r="Y10" s="223">
        <f>Y40+Y55</f>
        <v>0.809732</v>
      </c>
      <c r="Z10" s="333" t="s">
        <v>416</v>
      </c>
      <c r="AA10" s="223">
        <f>AA15+AA20+AA25+AA30+AA40+AA35+AA45+AA50+AA55+AA60+AA65+AA70+AA75</f>
        <v>583.162854</v>
      </c>
      <c r="AB10" s="224"/>
    </row>
    <row r="11" spans="2:28" s="22" customFormat="1" ht="2.25" customHeight="1">
      <c r="B11" s="215"/>
      <c r="C11" s="23"/>
      <c r="D11" s="23"/>
      <c r="E11" s="23"/>
      <c r="F11" s="23"/>
      <c r="G11" s="23"/>
      <c r="H11" s="24"/>
      <c r="I11" s="24"/>
      <c r="J11" s="23"/>
      <c r="K11" s="23"/>
      <c r="L11" s="220"/>
      <c r="M11" s="220"/>
      <c r="N11" s="223"/>
      <c r="P11" s="215"/>
      <c r="Q11" s="23"/>
      <c r="R11" s="23"/>
      <c r="S11" s="23"/>
      <c r="T11" s="220"/>
      <c r="U11" s="24"/>
      <c r="V11" s="24"/>
      <c r="W11" s="24"/>
      <c r="X11" s="23"/>
      <c r="Y11" s="24"/>
      <c r="Z11" s="220"/>
      <c r="AA11" s="25"/>
      <c r="AB11" s="26"/>
    </row>
    <row r="12" spans="1:28" s="225" customFormat="1" ht="9" customHeight="1">
      <c r="A12" s="567" t="s">
        <v>420</v>
      </c>
      <c r="B12" s="219" t="s">
        <v>415</v>
      </c>
      <c r="C12" s="220">
        <f>SUM(C13:C15)</f>
        <v>3379.4465529999998</v>
      </c>
      <c r="D12" s="220">
        <f>SUM(D13:D15)</f>
        <v>163.83846</v>
      </c>
      <c r="E12" s="220">
        <f>SUM(E13:E15)</f>
        <v>6.367518</v>
      </c>
      <c r="F12" s="220">
        <f>SUM(F13:F15)</f>
        <v>3.3945250000000002</v>
      </c>
      <c r="G12" s="333" t="s">
        <v>416</v>
      </c>
      <c r="H12" s="221">
        <f>SUM(H13:H15)</f>
        <v>2.834654</v>
      </c>
      <c r="I12" s="221">
        <f>SUM(I13:I15)</f>
        <v>79.409264</v>
      </c>
      <c r="J12" s="333" t="s">
        <v>416</v>
      </c>
      <c r="K12" s="333" t="s">
        <v>416</v>
      </c>
      <c r="L12" s="333" t="s">
        <v>416</v>
      </c>
      <c r="M12" s="334" t="s">
        <v>416</v>
      </c>
      <c r="N12" s="334" t="s">
        <v>416</v>
      </c>
      <c r="O12" s="567" t="s">
        <v>420</v>
      </c>
      <c r="P12" s="219" t="s">
        <v>415</v>
      </c>
      <c r="Q12" s="222">
        <f>SUM(Q13:Q15)</f>
        <v>39.613658</v>
      </c>
      <c r="R12" s="220">
        <f>SUM(R13:R15)</f>
        <v>27.417848</v>
      </c>
      <c r="S12" s="333" t="s">
        <v>416</v>
      </c>
      <c r="T12" s="333" t="s">
        <v>416</v>
      </c>
      <c r="U12" s="335" t="s">
        <v>416</v>
      </c>
      <c r="V12" s="333" t="s">
        <v>416</v>
      </c>
      <c r="W12" s="220">
        <f>SUM(W13:W15)</f>
        <v>1.2983319999999998</v>
      </c>
      <c r="X12" s="220">
        <f>SUM(X13:X15)</f>
        <v>3.502661</v>
      </c>
      <c r="Y12" s="333" t="s">
        <v>416</v>
      </c>
      <c r="Z12" s="333" t="s">
        <v>416</v>
      </c>
      <c r="AA12" s="223">
        <f>SUM(AA13:AA15)</f>
        <v>3215.6080930000003</v>
      </c>
      <c r="AB12" s="224"/>
    </row>
    <row r="13" spans="1:28" s="225" customFormat="1" ht="9" customHeight="1">
      <c r="A13" s="567"/>
      <c r="B13" s="219" t="s">
        <v>417</v>
      </c>
      <c r="C13" s="222">
        <f>SUM(D13+AA13)</f>
        <v>855.621299</v>
      </c>
      <c r="D13" s="222">
        <f>SUM(E13:Z13)</f>
        <v>46.734289</v>
      </c>
      <c r="E13" s="220">
        <v>0.062594</v>
      </c>
      <c r="F13" s="220">
        <v>0.04565</v>
      </c>
      <c r="G13" s="333" t="s">
        <v>416</v>
      </c>
      <c r="H13" s="335" t="s">
        <v>416</v>
      </c>
      <c r="I13" s="221">
        <v>0.812535</v>
      </c>
      <c r="J13" s="333" t="s">
        <v>416</v>
      </c>
      <c r="K13" s="333" t="s">
        <v>416</v>
      </c>
      <c r="L13" s="333" t="s">
        <v>416</v>
      </c>
      <c r="M13" s="333" t="s">
        <v>416</v>
      </c>
      <c r="N13" s="334" t="s">
        <v>416</v>
      </c>
      <c r="O13" s="567"/>
      <c r="P13" s="219" t="s">
        <v>417</v>
      </c>
      <c r="Q13" s="222">
        <v>38.261615</v>
      </c>
      <c r="R13" s="220">
        <v>5.001484</v>
      </c>
      <c r="S13" s="333" t="s">
        <v>416</v>
      </c>
      <c r="T13" s="333" t="s">
        <v>416</v>
      </c>
      <c r="U13" s="335" t="s">
        <v>416</v>
      </c>
      <c r="V13" s="333" t="s">
        <v>416</v>
      </c>
      <c r="W13" s="221">
        <v>0.525265</v>
      </c>
      <c r="X13" s="220">
        <v>2.025146</v>
      </c>
      <c r="Y13" s="333" t="s">
        <v>416</v>
      </c>
      <c r="Z13" s="333" t="s">
        <v>416</v>
      </c>
      <c r="AA13" s="223">
        <v>808.88701</v>
      </c>
      <c r="AB13" s="224"/>
    </row>
    <row r="14" spans="1:28" s="225" customFormat="1" ht="9" customHeight="1">
      <c r="A14" s="567"/>
      <c r="B14" s="219" t="s">
        <v>418</v>
      </c>
      <c r="C14" s="222">
        <f>SUM(D14+AA14)</f>
        <v>2454.579807</v>
      </c>
      <c r="D14" s="222">
        <f>SUM(E14:Z14)</f>
        <v>108.78522299999999</v>
      </c>
      <c r="E14" s="220">
        <v>6.303824</v>
      </c>
      <c r="F14" s="220">
        <v>3.34886</v>
      </c>
      <c r="G14" s="333" t="s">
        <v>416</v>
      </c>
      <c r="H14" s="221">
        <v>2.834654</v>
      </c>
      <c r="I14" s="221">
        <v>78.181648</v>
      </c>
      <c r="J14" s="333" t="s">
        <v>416</v>
      </c>
      <c r="K14" s="333" t="s">
        <v>416</v>
      </c>
      <c r="L14" s="333" t="s">
        <v>416</v>
      </c>
      <c r="M14" s="333" t="s">
        <v>416</v>
      </c>
      <c r="N14" s="334" t="s">
        <v>416</v>
      </c>
      <c r="O14" s="567"/>
      <c r="P14" s="219" t="s">
        <v>418</v>
      </c>
      <c r="Q14" s="222">
        <v>1.291459</v>
      </c>
      <c r="R14" s="220">
        <v>15.347263</v>
      </c>
      <c r="S14" s="333" t="s">
        <v>416</v>
      </c>
      <c r="T14" s="333" t="s">
        <v>416</v>
      </c>
      <c r="U14" s="335" t="s">
        <v>416</v>
      </c>
      <c r="V14" s="333" t="s">
        <v>416</v>
      </c>
      <c r="W14" s="333" t="s">
        <v>416</v>
      </c>
      <c r="X14" s="220">
        <v>1.477515</v>
      </c>
      <c r="Y14" s="333" t="s">
        <v>416</v>
      </c>
      <c r="Z14" s="333" t="s">
        <v>416</v>
      </c>
      <c r="AA14" s="223">
        <v>2345.794584</v>
      </c>
      <c r="AB14" s="224"/>
    </row>
    <row r="15" spans="1:28" s="225" customFormat="1" ht="9" customHeight="1">
      <c r="A15" s="567"/>
      <c r="B15" s="219" t="s">
        <v>419</v>
      </c>
      <c r="C15" s="222">
        <f>SUM(D15+AA15)</f>
        <v>69.245447</v>
      </c>
      <c r="D15" s="222">
        <f>SUM(E15:Z15)</f>
        <v>8.318947999999999</v>
      </c>
      <c r="E15" s="220">
        <v>0.0011</v>
      </c>
      <c r="F15" s="220">
        <v>1.5E-05</v>
      </c>
      <c r="G15" s="333" t="s">
        <v>416</v>
      </c>
      <c r="H15" s="335" t="s">
        <v>416</v>
      </c>
      <c r="I15" s="221">
        <v>0.415081</v>
      </c>
      <c r="J15" s="333" t="s">
        <v>416</v>
      </c>
      <c r="K15" s="333" t="s">
        <v>416</v>
      </c>
      <c r="L15" s="333" t="s">
        <v>416</v>
      </c>
      <c r="M15" s="333" t="s">
        <v>416</v>
      </c>
      <c r="N15" s="334" t="s">
        <v>416</v>
      </c>
      <c r="O15" s="567"/>
      <c r="P15" s="219" t="s">
        <v>419</v>
      </c>
      <c r="Q15" s="220">
        <v>0.060584</v>
      </c>
      <c r="R15" s="220">
        <v>7.069101</v>
      </c>
      <c r="S15" s="333" t="s">
        <v>416</v>
      </c>
      <c r="T15" s="333" t="s">
        <v>416</v>
      </c>
      <c r="U15" s="335" t="s">
        <v>416</v>
      </c>
      <c r="V15" s="333" t="s">
        <v>416</v>
      </c>
      <c r="W15" s="220">
        <v>0.773067</v>
      </c>
      <c r="X15" s="333" t="s">
        <v>416</v>
      </c>
      <c r="Y15" s="333" t="s">
        <v>416</v>
      </c>
      <c r="Z15" s="333" t="s">
        <v>416</v>
      </c>
      <c r="AA15" s="223">
        <v>60.926499</v>
      </c>
      <c r="AB15" s="224"/>
    </row>
    <row r="16" spans="2:28" s="22" customFormat="1" ht="2.25" customHeight="1">
      <c r="B16" s="217"/>
      <c r="C16" s="23"/>
      <c r="D16" s="23"/>
      <c r="E16" s="23"/>
      <c r="F16" s="23"/>
      <c r="G16" s="23"/>
      <c r="H16" s="24"/>
      <c r="I16" s="24"/>
      <c r="J16" s="23"/>
      <c r="K16" s="23"/>
      <c r="L16" s="23"/>
      <c r="M16" s="23"/>
      <c r="N16" s="223"/>
      <c r="P16" s="217"/>
      <c r="Q16" s="23"/>
      <c r="R16" s="23"/>
      <c r="S16" s="23"/>
      <c r="T16" s="23"/>
      <c r="U16" s="24"/>
      <c r="V16" s="24"/>
      <c r="W16" s="23"/>
      <c r="X16" s="23"/>
      <c r="Y16" s="23"/>
      <c r="Z16" s="23"/>
      <c r="AA16" s="25"/>
      <c r="AB16" s="26"/>
    </row>
    <row r="17" spans="1:28" s="225" customFormat="1" ht="9" customHeight="1">
      <c r="A17" s="567" t="s">
        <v>421</v>
      </c>
      <c r="B17" s="219" t="s">
        <v>415</v>
      </c>
      <c r="C17" s="220">
        <f>SUM(C18:C20)</f>
        <v>7527.150002</v>
      </c>
      <c r="D17" s="220">
        <f>SUM(D18:D20)</f>
        <v>3049.611493</v>
      </c>
      <c r="E17" s="220">
        <f>SUM(E18:E20)</f>
        <v>135.483148</v>
      </c>
      <c r="F17" s="220">
        <f>SUM(F18:F20)</f>
        <v>6.711532999999999</v>
      </c>
      <c r="G17" s="333" t="s">
        <v>416</v>
      </c>
      <c r="H17" s="221">
        <f>SUM(H18:H20)</f>
        <v>406.359216</v>
      </c>
      <c r="I17" s="221">
        <f>SUM(I18:I20)</f>
        <v>1932.292401</v>
      </c>
      <c r="J17" s="333" t="s">
        <v>416</v>
      </c>
      <c r="K17" s="333" t="s">
        <v>416</v>
      </c>
      <c r="L17" s="333" t="s">
        <v>416</v>
      </c>
      <c r="M17" s="333" t="s">
        <v>416</v>
      </c>
      <c r="N17" s="334" t="s">
        <v>416</v>
      </c>
      <c r="O17" s="567" t="s">
        <v>421</v>
      </c>
      <c r="P17" s="219" t="s">
        <v>415</v>
      </c>
      <c r="Q17" s="222">
        <f>SUM(Q18:Q20)</f>
        <v>137.591901</v>
      </c>
      <c r="R17" s="220">
        <f>SUM(R18:R20)</f>
        <v>401.474547</v>
      </c>
      <c r="S17" s="221">
        <f>SUM(S18:S20)</f>
        <v>0.8263419999999999</v>
      </c>
      <c r="T17" s="333" t="s">
        <v>416</v>
      </c>
      <c r="U17" s="221">
        <f>SUM(U18:U20)</f>
        <v>0.045275</v>
      </c>
      <c r="V17" s="221">
        <f>SUM(V18:V20)</f>
        <v>0.977857</v>
      </c>
      <c r="W17" s="220">
        <f>SUM(W18:W20)</f>
        <v>2.0375</v>
      </c>
      <c r="X17" s="220">
        <f>SUM(X18:X20)</f>
        <v>25.811773000000002</v>
      </c>
      <c r="Y17" s="333" t="s">
        <v>416</v>
      </c>
      <c r="Z17" s="333" t="s">
        <v>416</v>
      </c>
      <c r="AA17" s="223">
        <f>SUM(AA18:AA20)</f>
        <v>4477.538509</v>
      </c>
      <c r="AB17" s="224"/>
    </row>
    <row r="18" spans="1:27" s="225" customFormat="1" ht="9" customHeight="1">
      <c r="A18" s="567"/>
      <c r="B18" s="219" t="s">
        <v>417</v>
      </c>
      <c r="C18" s="222">
        <f>SUM(D18+AA18)</f>
        <v>1349.5209249999998</v>
      </c>
      <c r="D18" s="222">
        <f>SUM(E18:Z18)</f>
        <v>241.422999</v>
      </c>
      <c r="E18" s="220">
        <v>0.49401</v>
      </c>
      <c r="F18" s="220">
        <v>0.02821</v>
      </c>
      <c r="G18" s="333" t="s">
        <v>416</v>
      </c>
      <c r="H18" s="221">
        <v>71.315854</v>
      </c>
      <c r="I18" s="221">
        <v>8.046847</v>
      </c>
      <c r="J18" s="333" t="s">
        <v>416</v>
      </c>
      <c r="K18" s="333" t="s">
        <v>416</v>
      </c>
      <c r="L18" s="333" t="s">
        <v>416</v>
      </c>
      <c r="M18" s="333" t="s">
        <v>416</v>
      </c>
      <c r="N18" s="334" t="s">
        <v>416</v>
      </c>
      <c r="O18" s="567"/>
      <c r="P18" s="219" t="s">
        <v>417</v>
      </c>
      <c r="Q18" s="222">
        <v>125.603461</v>
      </c>
      <c r="R18" s="220">
        <v>24.257216</v>
      </c>
      <c r="S18" s="333" t="s">
        <v>416</v>
      </c>
      <c r="T18" s="333" t="s">
        <v>416</v>
      </c>
      <c r="U18" s="221">
        <v>0.045275</v>
      </c>
      <c r="V18" s="333" t="s">
        <v>416</v>
      </c>
      <c r="W18" s="221">
        <v>1.1891</v>
      </c>
      <c r="X18" s="220">
        <v>10.443026</v>
      </c>
      <c r="Y18" s="333" t="s">
        <v>416</v>
      </c>
      <c r="Z18" s="333" t="s">
        <v>416</v>
      </c>
      <c r="AA18" s="223">
        <v>1108.097926</v>
      </c>
    </row>
    <row r="19" spans="1:27" s="225" customFormat="1" ht="9" customHeight="1">
      <c r="A19" s="567"/>
      <c r="B19" s="219" t="s">
        <v>418</v>
      </c>
      <c r="C19" s="222">
        <f>SUM(D19+AA19)</f>
        <v>6072.4954290000005</v>
      </c>
      <c r="D19" s="222">
        <f>SUM(E19:Z19)</f>
        <v>2797.397257</v>
      </c>
      <c r="E19" s="220">
        <v>134.575276</v>
      </c>
      <c r="F19" s="220">
        <v>6.683323</v>
      </c>
      <c r="G19" s="333" t="s">
        <v>416</v>
      </c>
      <c r="H19" s="221">
        <v>334.105962</v>
      </c>
      <c r="I19" s="221">
        <v>1917.847016</v>
      </c>
      <c r="J19" s="333" t="s">
        <v>416</v>
      </c>
      <c r="K19" s="333" t="s">
        <v>416</v>
      </c>
      <c r="L19" s="333" t="s">
        <v>416</v>
      </c>
      <c r="M19" s="333" t="s">
        <v>416</v>
      </c>
      <c r="N19" s="334" t="s">
        <v>416</v>
      </c>
      <c r="O19" s="567"/>
      <c r="P19" s="219" t="s">
        <v>418</v>
      </c>
      <c r="Q19" s="222">
        <v>11.642858</v>
      </c>
      <c r="R19" s="220">
        <v>374.528378</v>
      </c>
      <c r="S19" s="221">
        <v>0.81944</v>
      </c>
      <c r="T19" s="333" t="s">
        <v>416</v>
      </c>
      <c r="U19" s="335" t="s">
        <v>416</v>
      </c>
      <c r="V19" s="221">
        <v>0.977857</v>
      </c>
      <c r="W19" s="221">
        <v>0.8484</v>
      </c>
      <c r="X19" s="220">
        <v>15.368747</v>
      </c>
      <c r="Y19" s="333" t="s">
        <v>416</v>
      </c>
      <c r="Z19" s="333" t="s">
        <v>416</v>
      </c>
      <c r="AA19" s="223">
        <v>3275.098172</v>
      </c>
    </row>
    <row r="20" spans="1:27" s="225" customFormat="1" ht="9" customHeight="1">
      <c r="A20" s="567"/>
      <c r="B20" s="219" t="s">
        <v>419</v>
      </c>
      <c r="C20" s="222">
        <f>SUM(D20+AA20)</f>
        <v>105.133648</v>
      </c>
      <c r="D20" s="222">
        <f>SUM(E20:Z20)</f>
        <v>10.791237</v>
      </c>
      <c r="E20" s="220">
        <v>0.413862</v>
      </c>
      <c r="F20" s="333" t="s">
        <v>416</v>
      </c>
      <c r="G20" s="333" t="s">
        <v>416</v>
      </c>
      <c r="H20" s="221">
        <v>0.9374</v>
      </c>
      <c r="I20" s="221">
        <v>6.398538</v>
      </c>
      <c r="J20" s="333" t="s">
        <v>416</v>
      </c>
      <c r="K20" s="333" t="s">
        <v>416</v>
      </c>
      <c r="L20" s="333" t="s">
        <v>416</v>
      </c>
      <c r="M20" s="333" t="s">
        <v>416</v>
      </c>
      <c r="N20" s="334" t="s">
        <v>416</v>
      </c>
      <c r="O20" s="567"/>
      <c r="P20" s="219" t="s">
        <v>419</v>
      </c>
      <c r="Q20" s="220">
        <v>0.345582</v>
      </c>
      <c r="R20" s="220">
        <v>2.688953</v>
      </c>
      <c r="S20" s="220">
        <v>0.006902</v>
      </c>
      <c r="T20" s="333" t="s">
        <v>416</v>
      </c>
      <c r="U20" s="335" t="s">
        <v>416</v>
      </c>
      <c r="V20" s="333" t="s">
        <v>416</v>
      </c>
      <c r="W20" s="333" t="s">
        <v>416</v>
      </c>
      <c r="X20" s="333" t="s">
        <v>416</v>
      </c>
      <c r="Y20" s="333" t="s">
        <v>416</v>
      </c>
      <c r="Z20" s="333" t="s">
        <v>416</v>
      </c>
      <c r="AA20" s="223">
        <v>94.342411</v>
      </c>
    </row>
    <row r="21" spans="2:27" s="22" customFormat="1" ht="2.25" customHeight="1">
      <c r="B21" s="217"/>
      <c r="C21" s="23"/>
      <c r="D21" s="23"/>
      <c r="E21" s="23"/>
      <c r="F21" s="23"/>
      <c r="G21" s="23"/>
      <c r="H21" s="24"/>
      <c r="I21" s="24"/>
      <c r="J21" s="23"/>
      <c r="K21" s="23"/>
      <c r="L21" s="23"/>
      <c r="M21" s="23"/>
      <c r="N21" s="322"/>
      <c r="P21" s="217"/>
      <c r="Q21" s="23"/>
      <c r="R21" s="23"/>
      <c r="S21" s="23"/>
      <c r="T21" s="23"/>
      <c r="U21" s="24"/>
      <c r="V21" s="24"/>
      <c r="W21" s="23"/>
      <c r="X21" s="23"/>
      <c r="Y21" s="23"/>
      <c r="Z21" s="23"/>
      <c r="AA21" s="25"/>
    </row>
    <row r="22" spans="1:27" s="225" customFormat="1" ht="9" customHeight="1">
      <c r="A22" s="567" t="s">
        <v>353</v>
      </c>
      <c r="B22" s="219" t="s">
        <v>415</v>
      </c>
      <c r="C22" s="220">
        <f aca="true" t="shared" si="2" ref="C22:J22">SUM(C23:C25)</f>
        <v>4265.206069999999</v>
      </c>
      <c r="D22" s="220">
        <f t="shared" si="2"/>
        <v>1881.101747</v>
      </c>
      <c r="E22" s="220">
        <f>SUM(E23:E25)</f>
        <v>96.257988</v>
      </c>
      <c r="F22" s="220">
        <f>SUM(F23:F25)</f>
        <v>60.377268</v>
      </c>
      <c r="G22" s="220">
        <f>SUM(G23:G25)</f>
        <v>2.1768</v>
      </c>
      <c r="H22" s="221">
        <f>SUM(H23:H25)</f>
        <v>127.074183</v>
      </c>
      <c r="I22" s="221">
        <f t="shared" si="2"/>
        <v>1262.310424</v>
      </c>
      <c r="J22" s="220">
        <f t="shared" si="2"/>
        <v>24.371435</v>
      </c>
      <c r="K22" s="333" t="s">
        <v>416</v>
      </c>
      <c r="L22" s="333" t="s">
        <v>416</v>
      </c>
      <c r="M22" s="333" t="s">
        <v>416</v>
      </c>
      <c r="N22" s="223">
        <f>SUM(N23:N25)</f>
        <v>2.4559</v>
      </c>
      <c r="O22" s="567" t="s">
        <v>422</v>
      </c>
      <c r="P22" s="219" t="s">
        <v>415</v>
      </c>
      <c r="Q22" s="220">
        <f>SUM(Q23:Q25)</f>
        <v>72.45013</v>
      </c>
      <c r="R22" s="220">
        <f>SUM(R23:R25)</f>
        <v>153.36460499999998</v>
      </c>
      <c r="S22" s="220">
        <f>SUM(S23:S25)</f>
        <v>0.990794</v>
      </c>
      <c r="T22" s="333" t="s">
        <v>416</v>
      </c>
      <c r="U22" s="221">
        <f>SUM(U23:U25)</f>
        <v>0.259468</v>
      </c>
      <c r="V22" s="221">
        <f>SUM(V23:V25)</f>
        <v>1.04017</v>
      </c>
      <c r="W22" s="220">
        <f>SUM(W23:W25)</f>
        <v>8.5055</v>
      </c>
      <c r="X22" s="220">
        <f>SUM(X23:X25)</f>
        <v>69.467082</v>
      </c>
      <c r="Y22" s="333" t="s">
        <v>416</v>
      </c>
      <c r="Z22" s="333" t="s">
        <v>416</v>
      </c>
      <c r="AA22" s="223">
        <f>SUM(AA23:AA25)</f>
        <v>2384.104323</v>
      </c>
    </row>
    <row r="23" spans="1:27" s="225" customFormat="1" ht="9" customHeight="1">
      <c r="A23" s="567"/>
      <c r="B23" s="219" t="s">
        <v>417</v>
      </c>
      <c r="C23" s="222">
        <f>SUM(D23+AA23)</f>
        <v>595.774154</v>
      </c>
      <c r="D23" s="222">
        <f>SUM(E23:Z23)</f>
        <v>132.06319399999998</v>
      </c>
      <c r="E23" s="220">
        <v>0.314267</v>
      </c>
      <c r="F23" s="220">
        <v>1.211825</v>
      </c>
      <c r="G23" s="333" t="s">
        <v>416</v>
      </c>
      <c r="H23" s="221">
        <v>2.16535</v>
      </c>
      <c r="I23" s="221">
        <v>8.216817</v>
      </c>
      <c r="J23" s="220">
        <v>0.3347</v>
      </c>
      <c r="K23" s="333" t="s">
        <v>416</v>
      </c>
      <c r="L23" s="333" t="s">
        <v>416</v>
      </c>
      <c r="M23" s="333" t="s">
        <v>416</v>
      </c>
      <c r="N23" s="334" t="s">
        <v>416</v>
      </c>
      <c r="O23" s="567"/>
      <c r="P23" s="219" t="s">
        <v>417</v>
      </c>
      <c r="Q23" s="222">
        <v>54.522273</v>
      </c>
      <c r="R23" s="220">
        <v>29.102905</v>
      </c>
      <c r="S23" s="220">
        <v>0.480594</v>
      </c>
      <c r="T23" s="333" t="s">
        <v>416</v>
      </c>
      <c r="U23" s="221">
        <v>0.259468</v>
      </c>
      <c r="V23" s="333" t="s">
        <v>416</v>
      </c>
      <c r="W23" s="220">
        <v>0.2739</v>
      </c>
      <c r="X23" s="220">
        <v>35.181095</v>
      </c>
      <c r="Y23" s="333" t="s">
        <v>416</v>
      </c>
      <c r="Z23" s="333" t="s">
        <v>416</v>
      </c>
      <c r="AA23" s="223">
        <v>463.71096</v>
      </c>
    </row>
    <row r="24" spans="1:27" s="225" customFormat="1" ht="9" customHeight="1">
      <c r="A24" s="567"/>
      <c r="B24" s="219" t="s">
        <v>418</v>
      </c>
      <c r="C24" s="222">
        <f>SUM(D24+AA24)</f>
        <v>3535.22358</v>
      </c>
      <c r="D24" s="222">
        <f>SUM(E24:Z24)</f>
        <v>1693.7878919999998</v>
      </c>
      <c r="E24" s="220">
        <v>94.521709</v>
      </c>
      <c r="F24" s="220">
        <v>58.905568</v>
      </c>
      <c r="G24" s="220">
        <v>2.1768</v>
      </c>
      <c r="H24" s="221">
        <v>124.908833</v>
      </c>
      <c r="I24" s="221">
        <v>1227.048052</v>
      </c>
      <c r="J24" s="220">
        <v>24.036735</v>
      </c>
      <c r="K24" s="333" t="s">
        <v>416</v>
      </c>
      <c r="L24" s="333" t="s">
        <v>416</v>
      </c>
      <c r="M24" s="333" t="s">
        <v>416</v>
      </c>
      <c r="N24" s="223">
        <v>2.4559</v>
      </c>
      <c r="O24" s="567"/>
      <c r="P24" s="219" t="s">
        <v>418</v>
      </c>
      <c r="Q24" s="222">
        <v>17.07593</v>
      </c>
      <c r="R24" s="220">
        <v>107.965137</v>
      </c>
      <c r="S24" s="221">
        <v>0.5102</v>
      </c>
      <c r="T24" s="333" t="s">
        <v>416</v>
      </c>
      <c r="U24" s="335" t="s">
        <v>416</v>
      </c>
      <c r="V24" s="221">
        <v>1.04017</v>
      </c>
      <c r="W24" s="221">
        <v>8.2316</v>
      </c>
      <c r="X24" s="220">
        <v>24.911258</v>
      </c>
      <c r="Y24" s="333" t="s">
        <v>416</v>
      </c>
      <c r="Z24" s="333" t="s">
        <v>416</v>
      </c>
      <c r="AA24" s="223">
        <v>1841.435688</v>
      </c>
    </row>
    <row r="25" spans="1:27" s="225" customFormat="1" ht="9" customHeight="1">
      <c r="A25" s="567"/>
      <c r="B25" s="219" t="s">
        <v>419</v>
      </c>
      <c r="C25" s="222">
        <f>SUM(D25+AA25)</f>
        <v>134.208336</v>
      </c>
      <c r="D25" s="222">
        <f>SUM(E25:Z25)</f>
        <v>55.250661</v>
      </c>
      <c r="E25" s="220">
        <v>1.422012</v>
      </c>
      <c r="F25" s="220">
        <v>0.259875</v>
      </c>
      <c r="G25" s="333" t="s">
        <v>416</v>
      </c>
      <c r="H25" s="335" t="s">
        <v>416</v>
      </c>
      <c r="I25" s="221">
        <v>27.045555</v>
      </c>
      <c r="J25" s="333" t="s">
        <v>416</v>
      </c>
      <c r="K25" s="333" t="s">
        <v>416</v>
      </c>
      <c r="L25" s="333" t="s">
        <v>416</v>
      </c>
      <c r="M25" s="333" t="s">
        <v>416</v>
      </c>
      <c r="N25" s="334" t="s">
        <v>416</v>
      </c>
      <c r="O25" s="567"/>
      <c r="P25" s="219" t="s">
        <v>419</v>
      </c>
      <c r="Q25" s="220">
        <v>0.851927</v>
      </c>
      <c r="R25" s="220">
        <v>16.296563</v>
      </c>
      <c r="S25" s="333" t="s">
        <v>416</v>
      </c>
      <c r="T25" s="333" t="s">
        <v>416</v>
      </c>
      <c r="U25" s="335" t="s">
        <v>416</v>
      </c>
      <c r="V25" s="333" t="s">
        <v>416</v>
      </c>
      <c r="W25" s="333" t="s">
        <v>416</v>
      </c>
      <c r="X25" s="220">
        <v>9.374729</v>
      </c>
      <c r="Y25" s="333" t="s">
        <v>416</v>
      </c>
      <c r="Z25" s="333" t="s">
        <v>416</v>
      </c>
      <c r="AA25" s="223">
        <v>78.957675</v>
      </c>
    </row>
    <row r="26" spans="2:27" s="22" customFormat="1" ht="2.25" customHeight="1">
      <c r="B26" s="217"/>
      <c r="C26" s="23"/>
      <c r="D26" s="23"/>
      <c r="E26" s="23"/>
      <c r="F26" s="23"/>
      <c r="G26" s="220"/>
      <c r="H26" s="24"/>
      <c r="I26" s="24"/>
      <c r="J26" s="220"/>
      <c r="K26" s="23"/>
      <c r="L26" s="23"/>
      <c r="M26" s="23"/>
      <c r="N26" s="25"/>
      <c r="P26" s="217"/>
      <c r="Q26" s="23"/>
      <c r="R26" s="23"/>
      <c r="S26" s="23"/>
      <c r="T26" s="23"/>
      <c r="U26" s="24"/>
      <c r="V26" s="24"/>
      <c r="W26" s="23"/>
      <c r="X26" s="23"/>
      <c r="Y26" s="220"/>
      <c r="Z26" s="23"/>
      <c r="AA26" s="25"/>
    </row>
    <row r="27" spans="1:27" s="225" customFormat="1" ht="9" customHeight="1">
      <c r="A27" s="567" t="s">
        <v>423</v>
      </c>
      <c r="B27" s="219" t="s">
        <v>415</v>
      </c>
      <c r="C27" s="220">
        <f>SUM(C28:C30)</f>
        <v>3281.629573</v>
      </c>
      <c r="D27" s="220">
        <f>SUM(D28:D30)</f>
        <v>2267.432865</v>
      </c>
      <c r="E27" s="220">
        <f>SUM(E28:E30)</f>
        <v>99.024386</v>
      </c>
      <c r="F27" s="220">
        <f>SUM(F28:F30)</f>
        <v>129.757959</v>
      </c>
      <c r="G27" s="333" t="s">
        <v>416</v>
      </c>
      <c r="H27" s="221">
        <f>SUM(H28:H30)</f>
        <v>154.80777099999997</v>
      </c>
      <c r="I27" s="221">
        <f>SUM(I28:I30)</f>
        <v>1365.659358</v>
      </c>
      <c r="J27" s="333" t="s">
        <v>416</v>
      </c>
      <c r="K27" s="333" t="s">
        <v>416</v>
      </c>
      <c r="L27" s="333" t="s">
        <v>416</v>
      </c>
      <c r="M27" s="333" t="s">
        <v>416</v>
      </c>
      <c r="N27" s="334" t="s">
        <v>416</v>
      </c>
      <c r="O27" s="567" t="s">
        <v>423</v>
      </c>
      <c r="P27" s="219" t="s">
        <v>415</v>
      </c>
      <c r="Q27" s="222">
        <f>SUM(Q28:Q30)</f>
        <v>106.702573</v>
      </c>
      <c r="R27" s="220">
        <f>SUM(R28:R30)</f>
        <v>221.219971</v>
      </c>
      <c r="S27" s="220">
        <f>SUM(S28:S30)</f>
        <v>4.725259</v>
      </c>
      <c r="T27" s="333" t="s">
        <v>416</v>
      </c>
      <c r="U27" s="335" t="s">
        <v>416</v>
      </c>
      <c r="V27" s="220">
        <f>SUM(V28:V30)</f>
        <v>1.952641</v>
      </c>
      <c r="W27" s="220">
        <f>SUM(W28:W30)</f>
        <v>11.536527</v>
      </c>
      <c r="X27" s="220">
        <f>SUM(X28:X30)</f>
        <v>172.04642</v>
      </c>
      <c r="Y27" s="333" t="s">
        <v>416</v>
      </c>
      <c r="Z27" s="333" t="s">
        <v>416</v>
      </c>
      <c r="AA27" s="223">
        <f>SUM(AA28:AA30)</f>
        <v>1014.1967080000001</v>
      </c>
    </row>
    <row r="28" spans="1:27" s="225" customFormat="1" ht="9" customHeight="1">
      <c r="A28" s="567"/>
      <c r="B28" s="219" t="s">
        <v>417</v>
      </c>
      <c r="C28" s="222">
        <f>SUM(D28+AA28)</f>
        <v>554.434577</v>
      </c>
      <c r="D28" s="222">
        <f>SUM(E28:Z28)</f>
        <v>293.757801</v>
      </c>
      <c r="E28" s="220">
        <v>1.229605</v>
      </c>
      <c r="F28" s="220">
        <v>5.300082</v>
      </c>
      <c r="G28" s="333" t="s">
        <v>416</v>
      </c>
      <c r="H28" s="221">
        <v>2.933937</v>
      </c>
      <c r="I28" s="221">
        <v>17.101429</v>
      </c>
      <c r="J28" s="333" t="s">
        <v>416</v>
      </c>
      <c r="K28" s="333" t="s">
        <v>416</v>
      </c>
      <c r="L28" s="333" t="s">
        <v>416</v>
      </c>
      <c r="M28" s="333" t="s">
        <v>416</v>
      </c>
      <c r="N28" s="334" t="s">
        <v>416</v>
      </c>
      <c r="O28" s="567"/>
      <c r="P28" s="219" t="s">
        <v>417</v>
      </c>
      <c r="Q28" s="222">
        <v>73.051379</v>
      </c>
      <c r="R28" s="220">
        <v>27.852076</v>
      </c>
      <c r="S28" s="220">
        <v>4.270263</v>
      </c>
      <c r="T28" s="333" t="s">
        <v>416</v>
      </c>
      <c r="U28" s="335" t="s">
        <v>416</v>
      </c>
      <c r="V28" s="221">
        <v>1.26835</v>
      </c>
      <c r="W28" s="220">
        <v>8.987408</v>
      </c>
      <c r="X28" s="220">
        <v>151.763272</v>
      </c>
      <c r="Y28" s="333" t="s">
        <v>416</v>
      </c>
      <c r="Z28" s="333" t="s">
        <v>416</v>
      </c>
      <c r="AA28" s="223">
        <v>260.676776</v>
      </c>
    </row>
    <row r="29" spans="1:27" s="225" customFormat="1" ht="9" customHeight="1">
      <c r="A29" s="567"/>
      <c r="B29" s="219" t="s">
        <v>418</v>
      </c>
      <c r="C29" s="222">
        <f>SUM(D29+AA29)</f>
        <v>2665.332907</v>
      </c>
      <c r="D29" s="222">
        <f>SUM(E29:Z29)</f>
        <v>1942.587062</v>
      </c>
      <c r="E29" s="220">
        <v>97.494317</v>
      </c>
      <c r="F29" s="220">
        <v>124.061678</v>
      </c>
      <c r="G29" s="333" t="s">
        <v>416</v>
      </c>
      <c r="H29" s="221">
        <v>151.757187</v>
      </c>
      <c r="I29" s="221">
        <v>1342.636718</v>
      </c>
      <c r="J29" s="333" t="s">
        <v>416</v>
      </c>
      <c r="K29" s="333" t="s">
        <v>416</v>
      </c>
      <c r="L29" s="333" t="s">
        <v>416</v>
      </c>
      <c r="M29" s="333" t="s">
        <v>416</v>
      </c>
      <c r="N29" s="334" t="s">
        <v>416</v>
      </c>
      <c r="O29" s="567"/>
      <c r="P29" s="219" t="s">
        <v>418</v>
      </c>
      <c r="Q29" s="222">
        <v>30.850837</v>
      </c>
      <c r="R29" s="220">
        <v>174.991369</v>
      </c>
      <c r="S29" s="221">
        <v>0.454996</v>
      </c>
      <c r="T29" s="333" t="s">
        <v>416</v>
      </c>
      <c r="U29" s="335" t="s">
        <v>416</v>
      </c>
      <c r="V29" s="221">
        <v>0.684291</v>
      </c>
      <c r="W29" s="220">
        <v>2.549119</v>
      </c>
      <c r="X29" s="220">
        <v>17.10655</v>
      </c>
      <c r="Y29" s="333" t="s">
        <v>416</v>
      </c>
      <c r="Z29" s="333" t="s">
        <v>416</v>
      </c>
      <c r="AA29" s="223">
        <v>722.745845</v>
      </c>
    </row>
    <row r="30" spans="1:27" s="225" customFormat="1" ht="9" customHeight="1">
      <c r="A30" s="567"/>
      <c r="B30" s="219" t="s">
        <v>419</v>
      </c>
      <c r="C30" s="222">
        <f>SUM(D30+AA30)</f>
        <v>61.862089</v>
      </c>
      <c r="D30" s="222">
        <f>SUM(E30:Z30)</f>
        <v>31.088001999999996</v>
      </c>
      <c r="E30" s="220">
        <v>0.300464</v>
      </c>
      <c r="F30" s="220">
        <v>0.396199</v>
      </c>
      <c r="G30" s="333" t="s">
        <v>416</v>
      </c>
      <c r="H30" s="221">
        <v>0.116647</v>
      </c>
      <c r="I30" s="221">
        <v>5.921211</v>
      </c>
      <c r="J30" s="333" t="s">
        <v>416</v>
      </c>
      <c r="K30" s="333" t="s">
        <v>416</v>
      </c>
      <c r="L30" s="333" t="s">
        <v>416</v>
      </c>
      <c r="M30" s="333" t="s">
        <v>416</v>
      </c>
      <c r="N30" s="334" t="s">
        <v>416</v>
      </c>
      <c r="O30" s="567"/>
      <c r="P30" s="219" t="s">
        <v>419</v>
      </c>
      <c r="Q30" s="220">
        <v>2.800357</v>
      </c>
      <c r="R30" s="220">
        <v>18.376526</v>
      </c>
      <c r="S30" s="333" t="s">
        <v>416</v>
      </c>
      <c r="T30" s="333" t="s">
        <v>416</v>
      </c>
      <c r="U30" s="335" t="s">
        <v>416</v>
      </c>
      <c r="V30" s="333" t="s">
        <v>416</v>
      </c>
      <c r="W30" s="333" t="s">
        <v>416</v>
      </c>
      <c r="X30" s="220">
        <v>3.176598</v>
      </c>
      <c r="Y30" s="333" t="s">
        <v>416</v>
      </c>
      <c r="Z30" s="333" t="s">
        <v>416</v>
      </c>
      <c r="AA30" s="223">
        <v>30.774087</v>
      </c>
    </row>
    <row r="31" spans="2:27" s="22" customFormat="1" ht="2.25" customHeight="1">
      <c r="B31" s="217"/>
      <c r="C31" s="23"/>
      <c r="D31" s="23"/>
      <c r="E31" s="23"/>
      <c r="F31" s="23"/>
      <c r="G31" s="23"/>
      <c r="H31" s="24"/>
      <c r="I31" s="24"/>
      <c r="J31" s="23"/>
      <c r="K31" s="220"/>
      <c r="L31" s="23"/>
      <c r="M31" s="23"/>
      <c r="N31" s="25"/>
      <c r="P31" s="217"/>
      <c r="Q31" s="23"/>
      <c r="R31" s="23"/>
      <c r="S31" s="23"/>
      <c r="T31" s="220"/>
      <c r="U31" s="24"/>
      <c r="V31" s="24"/>
      <c r="W31" s="23"/>
      <c r="X31" s="23"/>
      <c r="Y31" s="23"/>
      <c r="Z31" s="23"/>
      <c r="AA31" s="25"/>
    </row>
    <row r="32" spans="1:27" s="225" customFormat="1" ht="9" customHeight="1">
      <c r="A32" s="567" t="s">
        <v>424</v>
      </c>
      <c r="B32" s="219" t="s">
        <v>415</v>
      </c>
      <c r="C32" s="220">
        <f aca="true" t="shared" si="3" ref="C32:J32">SUM(C33:C35)</f>
        <v>8869.621853999999</v>
      </c>
      <c r="D32" s="220">
        <f t="shared" si="3"/>
        <v>6434.834941</v>
      </c>
      <c r="E32" s="220">
        <f t="shared" si="3"/>
        <v>259.32802699999996</v>
      </c>
      <c r="F32" s="220">
        <f t="shared" si="3"/>
        <v>10.487394</v>
      </c>
      <c r="G32" s="220">
        <f t="shared" si="3"/>
        <v>187.98516399999997</v>
      </c>
      <c r="H32" s="221">
        <f t="shared" si="3"/>
        <v>441.304524</v>
      </c>
      <c r="I32" s="221">
        <f t="shared" si="3"/>
        <v>4030.5145109999994</v>
      </c>
      <c r="J32" s="220">
        <f t="shared" si="3"/>
        <v>63.887510999999996</v>
      </c>
      <c r="K32" s="333" t="s">
        <v>416</v>
      </c>
      <c r="L32" s="333" t="s">
        <v>416</v>
      </c>
      <c r="M32" s="333" t="s">
        <v>416</v>
      </c>
      <c r="N32" s="223">
        <f>SUM(N33:N35)</f>
        <v>1.326941</v>
      </c>
      <c r="O32" s="567" t="s">
        <v>424</v>
      </c>
      <c r="P32" s="219" t="s">
        <v>415</v>
      </c>
      <c r="Q32" s="222">
        <f>SUM(Q33:Q35)</f>
        <v>270.740499</v>
      </c>
      <c r="R32" s="220">
        <f>SUM(R33:R35)</f>
        <v>773.6331590000001</v>
      </c>
      <c r="S32" s="220">
        <f>SUM(S33:S35)</f>
        <v>88.88096999999999</v>
      </c>
      <c r="T32" s="333" t="s">
        <v>416</v>
      </c>
      <c r="U32" s="335" t="s">
        <v>416</v>
      </c>
      <c r="V32" s="221">
        <f>SUM(V33:V35)</f>
        <v>36.924276</v>
      </c>
      <c r="W32" s="220">
        <f>SUM(W33:W35)</f>
        <v>19.715078</v>
      </c>
      <c r="X32" s="220">
        <f>SUM(X33:X35)</f>
        <v>228.50910599999997</v>
      </c>
      <c r="Y32" s="220">
        <f>SUM(Y33:Y35)</f>
        <v>21.597780999999998</v>
      </c>
      <c r="Z32" s="333" t="s">
        <v>416</v>
      </c>
      <c r="AA32" s="223">
        <f>SUM(AA33:AA35)</f>
        <v>2434.786913</v>
      </c>
    </row>
    <row r="33" spans="1:27" s="225" customFormat="1" ht="9" customHeight="1">
      <c r="A33" s="567"/>
      <c r="B33" s="219" t="s">
        <v>417</v>
      </c>
      <c r="C33" s="222">
        <f>SUM(D33+AA33)</f>
        <v>1099.165895</v>
      </c>
      <c r="D33" s="222">
        <f>SUM(E33:Z33)</f>
        <v>522.9615600000001</v>
      </c>
      <c r="E33" s="220">
        <v>0.655039</v>
      </c>
      <c r="F33" s="333" t="s">
        <v>416</v>
      </c>
      <c r="G33" s="220">
        <v>10.8558</v>
      </c>
      <c r="H33" s="221">
        <v>12.360199</v>
      </c>
      <c r="I33" s="221">
        <v>20.70848</v>
      </c>
      <c r="J33" s="220">
        <v>0.267226</v>
      </c>
      <c r="K33" s="333" t="s">
        <v>416</v>
      </c>
      <c r="L33" s="333" t="s">
        <v>416</v>
      </c>
      <c r="M33" s="333" t="s">
        <v>416</v>
      </c>
      <c r="N33" s="334" t="s">
        <v>416</v>
      </c>
      <c r="O33" s="567"/>
      <c r="P33" s="219" t="s">
        <v>417</v>
      </c>
      <c r="Q33" s="222">
        <v>212.265858</v>
      </c>
      <c r="R33" s="220">
        <v>47.597522</v>
      </c>
      <c r="S33" s="220">
        <v>2.92217</v>
      </c>
      <c r="T33" s="333" t="s">
        <v>416</v>
      </c>
      <c r="U33" s="335" t="s">
        <v>416</v>
      </c>
      <c r="V33" s="221">
        <v>10.006048</v>
      </c>
      <c r="W33" s="220">
        <v>8.321311</v>
      </c>
      <c r="X33" s="220">
        <v>190.186931</v>
      </c>
      <c r="Y33" s="220">
        <v>6.814976</v>
      </c>
      <c r="Z33" s="333" t="s">
        <v>416</v>
      </c>
      <c r="AA33" s="223">
        <v>576.204335</v>
      </c>
    </row>
    <row r="34" spans="1:27" s="225" customFormat="1" ht="9" customHeight="1">
      <c r="A34" s="567"/>
      <c r="B34" s="219" t="s">
        <v>418</v>
      </c>
      <c r="C34" s="222">
        <f>SUM(D34+AA34)</f>
        <v>7690.473987</v>
      </c>
      <c r="D34" s="222">
        <f>SUM(E34:Z34)</f>
        <v>5878.773884</v>
      </c>
      <c r="E34" s="220">
        <v>258.672988</v>
      </c>
      <c r="F34" s="220">
        <v>10.487394</v>
      </c>
      <c r="G34" s="220">
        <v>173.875926</v>
      </c>
      <c r="H34" s="221">
        <v>428.914583</v>
      </c>
      <c r="I34" s="221">
        <v>4005.781925</v>
      </c>
      <c r="J34" s="220">
        <v>63.595285</v>
      </c>
      <c r="K34" s="333" t="s">
        <v>416</v>
      </c>
      <c r="L34" s="333" t="s">
        <v>416</v>
      </c>
      <c r="M34" s="333" t="s">
        <v>416</v>
      </c>
      <c r="N34" s="223">
        <v>1.326941</v>
      </c>
      <c r="O34" s="567"/>
      <c r="P34" s="219" t="s">
        <v>418</v>
      </c>
      <c r="Q34" s="222">
        <v>57.927353</v>
      </c>
      <c r="R34" s="220">
        <v>701.767954</v>
      </c>
      <c r="S34" s="221">
        <v>85.9588</v>
      </c>
      <c r="T34" s="333" t="s">
        <v>416</v>
      </c>
      <c r="U34" s="335" t="s">
        <v>416</v>
      </c>
      <c r="V34" s="221">
        <v>26.918228</v>
      </c>
      <c r="W34" s="221">
        <v>11.393767</v>
      </c>
      <c r="X34" s="220">
        <v>37.369935</v>
      </c>
      <c r="Y34" s="221">
        <v>14.782805</v>
      </c>
      <c r="Z34" s="333" t="s">
        <v>416</v>
      </c>
      <c r="AA34" s="223">
        <v>1811.700103</v>
      </c>
    </row>
    <row r="35" spans="1:27" s="225" customFormat="1" ht="9" customHeight="1">
      <c r="A35" s="567"/>
      <c r="B35" s="219" t="s">
        <v>419</v>
      </c>
      <c r="C35" s="222">
        <f>SUM(D35+AA35)</f>
        <v>79.98197200000001</v>
      </c>
      <c r="D35" s="222">
        <f>SUM(E35:Z35)</f>
        <v>33.09949700000001</v>
      </c>
      <c r="E35" s="333" t="s">
        <v>416</v>
      </c>
      <c r="F35" s="333" t="s">
        <v>416</v>
      </c>
      <c r="G35" s="220">
        <v>3.253438</v>
      </c>
      <c r="H35" s="221">
        <v>0.029742</v>
      </c>
      <c r="I35" s="221">
        <v>4.024106</v>
      </c>
      <c r="J35" s="220">
        <v>0.025</v>
      </c>
      <c r="K35" s="333" t="s">
        <v>416</v>
      </c>
      <c r="L35" s="333" t="s">
        <v>416</v>
      </c>
      <c r="M35" s="333" t="s">
        <v>416</v>
      </c>
      <c r="N35" s="334" t="s">
        <v>416</v>
      </c>
      <c r="O35" s="567"/>
      <c r="P35" s="219" t="s">
        <v>419</v>
      </c>
      <c r="Q35" s="220">
        <v>0.547288</v>
      </c>
      <c r="R35" s="220">
        <v>24.267683</v>
      </c>
      <c r="S35" s="333" t="s">
        <v>416</v>
      </c>
      <c r="T35" s="333" t="s">
        <v>416</v>
      </c>
      <c r="U35" s="335" t="s">
        <v>416</v>
      </c>
      <c r="V35" s="333" t="s">
        <v>416</v>
      </c>
      <c r="W35" s="333" t="s">
        <v>416</v>
      </c>
      <c r="X35" s="220">
        <v>0.95224</v>
      </c>
      <c r="Y35" s="333" t="s">
        <v>416</v>
      </c>
      <c r="Z35" s="333" t="s">
        <v>416</v>
      </c>
      <c r="AA35" s="223">
        <v>46.882475</v>
      </c>
    </row>
    <row r="36" spans="2:27" s="22" customFormat="1" ht="2.25" customHeight="1">
      <c r="B36" s="217"/>
      <c r="C36" s="23"/>
      <c r="D36" s="23"/>
      <c r="E36" s="23"/>
      <c r="F36" s="23"/>
      <c r="G36" s="23"/>
      <c r="H36" s="24"/>
      <c r="I36" s="24"/>
      <c r="J36" s="220"/>
      <c r="K36" s="23"/>
      <c r="L36" s="23"/>
      <c r="M36" s="23"/>
      <c r="N36" s="25"/>
      <c r="P36" s="217"/>
      <c r="Q36" s="23"/>
      <c r="R36" s="23"/>
      <c r="S36" s="23"/>
      <c r="T36" s="23"/>
      <c r="U36" s="24"/>
      <c r="V36" s="24"/>
      <c r="W36" s="23"/>
      <c r="X36" s="23"/>
      <c r="Y36" s="220"/>
      <c r="Z36" s="23"/>
      <c r="AA36" s="25"/>
    </row>
    <row r="37" spans="1:27" s="225" customFormat="1" ht="9" customHeight="1">
      <c r="A37" s="567" t="s">
        <v>425</v>
      </c>
      <c r="B37" s="219" t="s">
        <v>415</v>
      </c>
      <c r="C37" s="220">
        <f aca="true" t="shared" si="4" ref="C37:K37">SUM(C38:C40)</f>
        <v>9735.841197999998</v>
      </c>
      <c r="D37" s="220">
        <f t="shared" si="4"/>
        <v>7951.522930999998</v>
      </c>
      <c r="E37" s="220">
        <f t="shared" si="4"/>
        <v>92.86699999999999</v>
      </c>
      <c r="F37" s="220">
        <f t="shared" si="4"/>
        <v>81.7106</v>
      </c>
      <c r="G37" s="220">
        <f t="shared" si="4"/>
        <v>150.504934</v>
      </c>
      <c r="H37" s="221">
        <f t="shared" si="4"/>
        <v>147.0436</v>
      </c>
      <c r="I37" s="221">
        <f t="shared" si="4"/>
        <v>3481.196644</v>
      </c>
      <c r="J37" s="220">
        <f t="shared" si="4"/>
        <v>1935.8262040000002</v>
      </c>
      <c r="K37" s="220">
        <f t="shared" si="4"/>
        <v>2.6495740000000003</v>
      </c>
      <c r="L37" s="333" t="s">
        <v>416</v>
      </c>
      <c r="M37" s="220">
        <f>SUM(M38:M40)</f>
        <v>13.637899999999998</v>
      </c>
      <c r="N37" s="223">
        <f>SUM(N38:N40)</f>
        <v>3.0687</v>
      </c>
      <c r="O37" s="567" t="s">
        <v>425</v>
      </c>
      <c r="P37" s="219" t="s">
        <v>415</v>
      </c>
      <c r="Q37" s="222">
        <f>SUM(Q38:Q40)</f>
        <v>210.45733900000002</v>
      </c>
      <c r="R37" s="220">
        <f>SUM(R38:R40)</f>
        <v>294.991954</v>
      </c>
      <c r="S37" s="220">
        <f>SUM(S38:S40)</f>
        <v>101.3442</v>
      </c>
      <c r="T37" s="220">
        <f>SUM(T38:T40)</f>
        <v>3.9369</v>
      </c>
      <c r="U37" s="335" t="s">
        <v>416</v>
      </c>
      <c r="V37" s="220">
        <f>SUM(V38:V40)</f>
        <v>308.9162</v>
      </c>
      <c r="W37" s="220">
        <f>SUM(W38:W40)</f>
        <v>42.6636</v>
      </c>
      <c r="X37" s="220">
        <f>SUM(X38:X40)</f>
        <v>336.67748900000004</v>
      </c>
      <c r="Y37" s="220">
        <f>SUM(Y38:Y40)</f>
        <v>744.030093</v>
      </c>
      <c r="Z37" s="333" t="s">
        <v>416</v>
      </c>
      <c r="AA37" s="223">
        <f>SUM(AA38:AA40)</f>
        <v>1784.318267</v>
      </c>
    </row>
    <row r="38" spans="1:27" s="225" customFormat="1" ht="9" customHeight="1">
      <c r="A38" s="567"/>
      <c r="B38" s="219" t="s">
        <v>417</v>
      </c>
      <c r="C38" s="222">
        <f>SUM(D38+AA38)</f>
        <v>3788.35349</v>
      </c>
      <c r="D38" s="222">
        <f>SUM(E38:Z38)</f>
        <v>2609.00322</v>
      </c>
      <c r="E38" s="220">
        <v>1.5572</v>
      </c>
      <c r="F38" s="220">
        <v>10.5992</v>
      </c>
      <c r="G38" s="220">
        <v>8.7492</v>
      </c>
      <c r="H38" s="221">
        <v>0.7481</v>
      </c>
      <c r="I38" s="221">
        <v>236.409422</v>
      </c>
      <c r="J38" s="220">
        <v>1324.482404</v>
      </c>
      <c r="K38" s="220">
        <v>0.534467</v>
      </c>
      <c r="L38" s="333" t="s">
        <v>416</v>
      </c>
      <c r="M38" s="221">
        <v>0.5126</v>
      </c>
      <c r="N38" s="334" t="s">
        <v>416</v>
      </c>
      <c r="O38" s="567"/>
      <c r="P38" s="219" t="s">
        <v>417</v>
      </c>
      <c r="Q38" s="222">
        <v>171.318339</v>
      </c>
      <c r="R38" s="220">
        <v>119.522717</v>
      </c>
      <c r="S38" s="220">
        <v>1.1935</v>
      </c>
      <c r="T38" s="220">
        <v>0.071</v>
      </c>
      <c r="U38" s="335" t="s">
        <v>416</v>
      </c>
      <c r="V38" s="221">
        <v>45.0162</v>
      </c>
      <c r="W38" s="220">
        <v>25.4247</v>
      </c>
      <c r="X38" s="220">
        <v>307.589439</v>
      </c>
      <c r="Y38" s="220">
        <v>355.274732</v>
      </c>
      <c r="Z38" s="333" t="s">
        <v>416</v>
      </c>
      <c r="AA38" s="223">
        <v>1179.35027</v>
      </c>
    </row>
    <row r="39" spans="1:27" s="225" customFormat="1" ht="9" customHeight="1">
      <c r="A39" s="567"/>
      <c r="B39" s="219" t="s">
        <v>418</v>
      </c>
      <c r="C39" s="222">
        <f>SUM(D39+AA39)</f>
        <v>5700.731370999998</v>
      </c>
      <c r="D39" s="222">
        <f>SUM(E39:Z39)</f>
        <v>5120.381810999998</v>
      </c>
      <c r="E39" s="220">
        <v>91.2278</v>
      </c>
      <c r="F39" s="220">
        <v>70.9197</v>
      </c>
      <c r="G39" s="220">
        <v>141.284734</v>
      </c>
      <c r="H39" s="221">
        <v>146.2955</v>
      </c>
      <c r="I39" s="221">
        <v>3234.384422</v>
      </c>
      <c r="J39" s="220">
        <v>604.446</v>
      </c>
      <c r="K39" s="220">
        <v>2.115107</v>
      </c>
      <c r="L39" s="333" t="s">
        <v>416</v>
      </c>
      <c r="M39" s="221">
        <v>13.1253</v>
      </c>
      <c r="N39" s="223">
        <v>3.0687</v>
      </c>
      <c r="O39" s="567"/>
      <c r="P39" s="219" t="s">
        <v>418</v>
      </c>
      <c r="Q39" s="222">
        <v>38.0333</v>
      </c>
      <c r="R39" s="220">
        <v>174.402237</v>
      </c>
      <c r="S39" s="220">
        <v>98.9082</v>
      </c>
      <c r="T39" s="220">
        <v>3.8659</v>
      </c>
      <c r="U39" s="335" t="s">
        <v>416</v>
      </c>
      <c r="V39" s="221">
        <v>63.6032</v>
      </c>
      <c r="W39" s="221">
        <v>17.22</v>
      </c>
      <c r="X39" s="220">
        <v>28.75595</v>
      </c>
      <c r="Y39" s="220">
        <v>388.725761</v>
      </c>
      <c r="Z39" s="333" t="s">
        <v>416</v>
      </c>
      <c r="AA39" s="223">
        <v>580.34956</v>
      </c>
    </row>
    <row r="40" spans="1:27" s="225" customFormat="1" ht="9" customHeight="1">
      <c r="A40" s="567"/>
      <c r="B40" s="219" t="s">
        <v>419</v>
      </c>
      <c r="C40" s="222">
        <f>SUM(D40+AA40)</f>
        <v>246.75633699999997</v>
      </c>
      <c r="D40" s="222">
        <f>SUM(E40:Z40)</f>
        <v>222.13789999999997</v>
      </c>
      <c r="E40" s="220">
        <v>0.082</v>
      </c>
      <c r="F40" s="220">
        <v>0.1917</v>
      </c>
      <c r="G40" s="220">
        <v>0.471</v>
      </c>
      <c r="H40" s="335" t="s">
        <v>416</v>
      </c>
      <c r="I40" s="221">
        <v>10.4028</v>
      </c>
      <c r="J40" s="220">
        <v>6.8978</v>
      </c>
      <c r="K40" s="333" t="s">
        <v>416</v>
      </c>
      <c r="L40" s="333" t="s">
        <v>416</v>
      </c>
      <c r="M40" s="333" t="s">
        <v>416</v>
      </c>
      <c r="N40" s="334" t="s">
        <v>416</v>
      </c>
      <c r="O40" s="567"/>
      <c r="P40" s="219" t="s">
        <v>419</v>
      </c>
      <c r="Q40" s="220">
        <v>1.1057</v>
      </c>
      <c r="R40" s="220">
        <v>1.067</v>
      </c>
      <c r="S40" s="220">
        <v>1.2425</v>
      </c>
      <c r="T40" s="333" t="s">
        <v>416</v>
      </c>
      <c r="U40" s="335" t="s">
        <v>416</v>
      </c>
      <c r="V40" s="221">
        <v>200.2968</v>
      </c>
      <c r="W40" s="221">
        <v>0.0189</v>
      </c>
      <c r="X40" s="220">
        <v>0.3321</v>
      </c>
      <c r="Y40" s="220">
        <v>0.0296</v>
      </c>
      <c r="Z40" s="333" t="s">
        <v>416</v>
      </c>
      <c r="AA40" s="223">
        <v>24.618437</v>
      </c>
    </row>
    <row r="41" spans="2:27" s="22" customFormat="1" ht="2.25" customHeight="1">
      <c r="B41" s="217"/>
      <c r="C41" s="23"/>
      <c r="D41" s="23"/>
      <c r="E41" s="23"/>
      <c r="F41" s="23"/>
      <c r="G41" s="23"/>
      <c r="H41" s="24"/>
      <c r="I41" s="24"/>
      <c r="J41" s="23"/>
      <c r="K41" s="23"/>
      <c r="L41" s="23"/>
      <c r="M41" s="23"/>
      <c r="N41" s="25"/>
      <c r="P41" s="217"/>
      <c r="Q41" s="23"/>
      <c r="R41" s="23"/>
      <c r="S41" s="23"/>
      <c r="T41" s="23"/>
      <c r="U41" s="24"/>
      <c r="V41" s="24"/>
      <c r="W41" s="23"/>
      <c r="X41" s="23"/>
      <c r="Y41" s="23"/>
      <c r="Z41" s="23"/>
      <c r="AA41" s="25"/>
    </row>
    <row r="42" spans="1:27" s="225" customFormat="1" ht="9" customHeight="1">
      <c r="A42" s="567" t="s">
        <v>426</v>
      </c>
      <c r="B42" s="219" t="s">
        <v>415</v>
      </c>
      <c r="C42" s="220">
        <f aca="true" t="shared" si="5" ref="C42:K42">SUM(C43:C45)</f>
        <v>7247.785346</v>
      </c>
      <c r="D42" s="220">
        <f t="shared" si="5"/>
        <v>2529.105018</v>
      </c>
      <c r="E42" s="220">
        <f t="shared" si="5"/>
        <v>84.097795</v>
      </c>
      <c r="F42" s="220">
        <f t="shared" si="5"/>
        <v>44.3639</v>
      </c>
      <c r="G42" s="220">
        <f t="shared" si="5"/>
        <v>1.2508000000000001</v>
      </c>
      <c r="H42" s="221">
        <f t="shared" si="5"/>
        <v>228.42669999999998</v>
      </c>
      <c r="I42" s="221">
        <f t="shared" si="5"/>
        <v>1486.7550880000001</v>
      </c>
      <c r="J42" s="220">
        <f t="shared" si="5"/>
        <v>0.45449999999999996</v>
      </c>
      <c r="K42" s="220">
        <f t="shared" si="5"/>
        <v>0.4264</v>
      </c>
      <c r="L42" s="333" t="s">
        <v>416</v>
      </c>
      <c r="M42" s="333" t="s">
        <v>416</v>
      </c>
      <c r="N42" s="223">
        <f>SUM(N43:N45)</f>
        <v>0.2195</v>
      </c>
      <c r="O42" s="567" t="s">
        <v>426</v>
      </c>
      <c r="P42" s="219" t="s">
        <v>415</v>
      </c>
      <c r="Q42" s="222">
        <f>SUM(Q43:Q45)</f>
        <v>180.47388899999999</v>
      </c>
      <c r="R42" s="220">
        <f>SUM(R43:R45)</f>
        <v>174.100765</v>
      </c>
      <c r="S42" s="221">
        <f>SUM(S43:S45)</f>
        <v>1.0234</v>
      </c>
      <c r="T42" s="333" t="s">
        <v>416</v>
      </c>
      <c r="U42" s="221">
        <f>SUM(U43:U45)</f>
        <v>0.122168</v>
      </c>
      <c r="V42" s="221">
        <f>SUM(V43:V45)</f>
        <v>108.650413</v>
      </c>
      <c r="W42" s="220">
        <f>SUM(W43:W45)</f>
        <v>7.054113</v>
      </c>
      <c r="X42" s="220">
        <f>SUM(X43:X45)</f>
        <v>211.685487</v>
      </c>
      <c r="Y42" s="220">
        <f>SUM(Y43:Y45)</f>
        <v>0.0001</v>
      </c>
      <c r="Z42" s="333" t="s">
        <v>416</v>
      </c>
      <c r="AA42" s="223">
        <f>SUM(AA43:AA45)</f>
        <v>4718.6803279999995</v>
      </c>
    </row>
    <row r="43" spans="1:27" s="225" customFormat="1" ht="9" customHeight="1">
      <c r="A43" s="567"/>
      <c r="B43" s="219" t="s">
        <v>417</v>
      </c>
      <c r="C43" s="222">
        <f>SUM(D43+AA43)</f>
        <v>1072.616299</v>
      </c>
      <c r="D43" s="222">
        <f>SUM(E43:Z43)</f>
        <v>496.439436</v>
      </c>
      <c r="E43" s="220">
        <v>0.937344</v>
      </c>
      <c r="F43" s="220">
        <v>8.4671</v>
      </c>
      <c r="G43" s="220">
        <v>0.012</v>
      </c>
      <c r="H43" s="221">
        <v>0.034</v>
      </c>
      <c r="I43" s="221">
        <v>35.510671</v>
      </c>
      <c r="J43" s="220">
        <v>0.0697</v>
      </c>
      <c r="K43" s="333" t="s">
        <v>416</v>
      </c>
      <c r="L43" s="333" t="s">
        <v>416</v>
      </c>
      <c r="M43" s="333" t="s">
        <v>416</v>
      </c>
      <c r="N43" s="334" t="s">
        <v>416</v>
      </c>
      <c r="O43" s="567"/>
      <c r="P43" s="219" t="s">
        <v>417</v>
      </c>
      <c r="Q43" s="222">
        <v>158.644115</v>
      </c>
      <c r="R43" s="220">
        <v>19.101518</v>
      </c>
      <c r="S43" s="220">
        <v>0.8156</v>
      </c>
      <c r="T43" s="333" t="s">
        <v>416</v>
      </c>
      <c r="U43" s="221">
        <v>0.122168</v>
      </c>
      <c r="V43" s="221">
        <v>103.261613</v>
      </c>
      <c r="W43" s="220">
        <v>4.857013</v>
      </c>
      <c r="X43" s="220">
        <v>164.606594</v>
      </c>
      <c r="Y43" s="220">
        <v>0</v>
      </c>
      <c r="Z43" s="333" t="s">
        <v>416</v>
      </c>
      <c r="AA43" s="223">
        <v>576.176863</v>
      </c>
    </row>
    <row r="44" spans="1:27" s="225" customFormat="1" ht="9" customHeight="1">
      <c r="A44" s="567"/>
      <c r="B44" s="219" t="s">
        <v>418</v>
      </c>
      <c r="C44" s="222">
        <f>SUM(D44+AA44)</f>
        <v>6083.809466</v>
      </c>
      <c r="D44" s="222">
        <f>SUM(E44:Z44)</f>
        <v>2019.8314209999999</v>
      </c>
      <c r="E44" s="220">
        <v>82.840551</v>
      </c>
      <c r="F44" s="220">
        <v>35.8868</v>
      </c>
      <c r="G44" s="220">
        <v>1.05</v>
      </c>
      <c r="H44" s="221">
        <v>228.3927</v>
      </c>
      <c r="I44" s="221">
        <v>1444.741217</v>
      </c>
      <c r="J44" s="220">
        <v>0.3848</v>
      </c>
      <c r="K44" s="220">
        <v>0.4264</v>
      </c>
      <c r="L44" s="333" t="s">
        <v>416</v>
      </c>
      <c r="M44" s="333" t="s">
        <v>416</v>
      </c>
      <c r="N44" s="223">
        <v>0.2195</v>
      </c>
      <c r="O44" s="567"/>
      <c r="P44" s="219" t="s">
        <v>418</v>
      </c>
      <c r="Q44" s="222">
        <v>21.329174</v>
      </c>
      <c r="R44" s="220">
        <v>150.476686</v>
      </c>
      <c r="S44" s="221">
        <v>0.2078</v>
      </c>
      <c r="T44" s="333" t="s">
        <v>416</v>
      </c>
      <c r="U44" s="335" t="s">
        <v>416</v>
      </c>
      <c r="V44" s="221">
        <v>5.3888</v>
      </c>
      <c r="W44" s="221">
        <v>2.1971</v>
      </c>
      <c r="X44" s="220">
        <v>46.289793</v>
      </c>
      <c r="Y44" s="221">
        <v>0.0001</v>
      </c>
      <c r="Z44" s="333" t="s">
        <v>416</v>
      </c>
      <c r="AA44" s="223">
        <v>4063.978045</v>
      </c>
    </row>
    <row r="45" spans="1:27" s="225" customFormat="1" ht="9" customHeight="1">
      <c r="A45" s="567"/>
      <c r="B45" s="219" t="s">
        <v>419</v>
      </c>
      <c r="C45" s="222">
        <f>SUM(D45+AA45)</f>
        <v>91.35958099999999</v>
      </c>
      <c r="D45" s="222">
        <f>SUM(E45:Z45)</f>
        <v>12.834161</v>
      </c>
      <c r="E45" s="220">
        <v>0.3199</v>
      </c>
      <c r="F45" s="220">
        <v>0.01</v>
      </c>
      <c r="G45" s="220">
        <v>0.1888</v>
      </c>
      <c r="H45" s="335" t="s">
        <v>416</v>
      </c>
      <c r="I45" s="221">
        <v>6.5032</v>
      </c>
      <c r="J45" s="333" t="s">
        <v>416</v>
      </c>
      <c r="K45" s="333" t="s">
        <v>416</v>
      </c>
      <c r="L45" s="333" t="s">
        <v>416</v>
      </c>
      <c r="M45" s="333" t="s">
        <v>416</v>
      </c>
      <c r="N45" s="334" t="s">
        <v>416</v>
      </c>
      <c r="O45" s="567"/>
      <c r="P45" s="219" t="s">
        <v>419</v>
      </c>
      <c r="Q45" s="220">
        <v>0.5006</v>
      </c>
      <c r="R45" s="220">
        <v>4.522561</v>
      </c>
      <c r="S45" s="333" t="s">
        <v>416</v>
      </c>
      <c r="T45" s="333" t="s">
        <v>416</v>
      </c>
      <c r="U45" s="335" t="s">
        <v>416</v>
      </c>
      <c r="V45" s="333" t="s">
        <v>416</v>
      </c>
      <c r="W45" s="333" t="s">
        <v>416</v>
      </c>
      <c r="X45" s="220">
        <v>0.7891</v>
      </c>
      <c r="Y45" s="333" t="s">
        <v>416</v>
      </c>
      <c r="Z45" s="333" t="s">
        <v>416</v>
      </c>
      <c r="AA45" s="223">
        <v>78.52542</v>
      </c>
    </row>
    <row r="46" spans="2:27" s="22" customFormat="1" ht="2.25" customHeight="1">
      <c r="B46" s="217"/>
      <c r="C46" s="23"/>
      <c r="D46" s="23"/>
      <c r="E46" s="23"/>
      <c r="F46" s="23"/>
      <c r="G46" s="23"/>
      <c r="H46" s="305"/>
      <c r="I46" s="216"/>
      <c r="J46" s="23"/>
      <c r="K46" s="23"/>
      <c r="L46" s="23"/>
      <c r="M46" s="24"/>
      <c r="N46" s="25"/>
      <c r="P46" s="217"/>
      <c r="Q46" s="23"/>
      <c r="R46" s="23"/>
      <c r="S46" s="23"/>
      <c r="T46" s="23"/>
      <c r="U46" s="24"/>
      <c r="V46" s="23"/>
      <c r="W46" s="23"/>
      <c r="X46" s="23"/>
      <c r="Y46" s="220"/>
      <c r="Z46" s="23"/>
      <c r="AA46" s="25"/>
    </row>
    <row r="47" spans="1:27" s="225" customFormat="1" ht="9" customHeight="1">
      <c r="A47" s="567" t="s">
        <v>427</v>
      </c>
      <c r="B47" s="219" t="s">
        <v>415</v>
      </c>
      <c r="C47" s="220">
        <f aca="true" t="shared" si="6" ref="C47:K47">SUM(C48:C50)</f>
        <v>8371.436275</v>
      </c>
      <c r="D47" s="220">
        <f t="shared" si="6"/>
        <v>7235.182224</v>
      </c>
      <c r="E47" s="220">
        <f t="shared" si="6"/>
        <v>227.29747700000001</v>
      </c>
      <c r="F47" s="220">
        <f t="shared" si="6"/>
        <v>65.19919999999999</v>
      </c>
      <c r="G47" s="220">
        <f t="shared" si="6"/>
        <v>0.1133</v>
      </c>
      <c r="H47" s="306">
        <f t="shared" si="6"/>
        <v>350.197527</v>
      </c>
      <c r="I47" s="222">
        <f t="shared" si="6"/>
        <v>3731.449967</v>
      </c>
      <c r="J47" s="220">
        <f t="shared" si="6"/>
        <v>4.8192</v>
      </c>
      <c r="K47" s="220">
        <f t="shared" si="6"/>
        <v>23.2784</v>
      </c>
      <c r="L47" s="333" t="s">
        <v>416</v>
      </c>
      <c r="M47" s="220">
        <f>SUM(M48:M50)</f>
        <v>3.3911</v>
      </c>
      <c r="N47" s="334" t="s">
        <v>416</v>
      </c>
      <c r="O47" s="567" t="s">
        <v>427</v>
      </c>
      <c r="P47" s="219" t="s">
        <v>415</v>
      </c>
      <c r="Q47" s="222">
        <f>SUM(Q48:Q50)</f>
        <v>317.419288</v>
      </c>
      <c r="R47" s="220">
        <f>SUM(R48:R50)</f>
        <v>530.914338</v>
      </c>
      <c r="S47" s="220">
        <f>SUM(S48:S50)</f>
        <v>2.1359</v>
      </c>
      <c r="T47" s="333" t="s">
        <v>416</v>
      </c>
      <c r="U47" s="221">
        <f>SUM(U48:U50)</f>
        <v>21.1568</v>
      </c>
      <c r="V47" s="221">
        <f>SUM(V48:V50)</f>
        <v>288.01597699999996</v>
      </c>
      <c r="W47" s="220">
        <f>SUM(W48:W50)</f>
        <v>14.369423999999999</v>
      </c>
      <c r="X47" s="220">
        <f>SUM(X48:X50)</f>
        <v>1655.424326</v>
      </c>
      <c r="Y47" s="333" t="s">
        <v>416</v>
      </c>
      <c r="Z47" s="333" t="s">
        <v>416</v>
      </c>
      <c r="AA47" s="223">
        <f>SUM(AA48:AA50)</f>
        <v>1136.254051</v>
      </c>
    </row>
    <row r="48" spans="1:27" s="225" customFormat="1" ht="9" customHeight="1">
      <c r="A48" s="567"/>
      <c r="B48" s="219" t="s">
        <v>417</v>
      </c>
      <c r="C48" s="222">
        <f>SUM(D48+AA48)</f>
        <v>2649.1513489999998</v>
      </c>
      <c r="D48" s="222">
        <f>SUM(E48:Z48)</f>
        <v>2341.022156</v>
      </c>
      <c r="E48" s="220">
        <v>6.3599</v>
      </c>
      <c r="F48" s="220">
        <v>8.447</v>
      </c>
      <c r="G48" s="220">
        <v>0.014</v>
      </c>
      <c r="H48" s="306">
        <v>26.1765</v>
      </c>
      <c r="I48" s="222">
        <v>111.738655</v>
      </c>
      <c r="J48" s="220">
        <v>4.8192</v>
      </c>
      <c r="K48" s="220">
        <v>6.9082</v>
      </c>
      <c r="L48" s="333" t="s">
        <v>416</v>
      </c>
      <c r="M48" s="333" t="s">
        <v>416</v>
      </c>
      <c r="N48" s="334" t="s">
        <v>416</v>
      </c>
      <c r="O48" s="567"/>
      <c r="P48" s="219" t="s">
        <v>417</v>
      </c>
      <c r="Q48" s="222">
        <v>271.44077</v>
      </c>
      <c r="R48" s="220">
        <v>65.427001</v>
      </c>
      <c r="S48" s="220">
        <v>0.8649</v>
      </c>
      <c r="T48" s="333" t="s">
        <v>416</v>
      </c>
      <c r="U48" s="221">
        <v>21.1568</v>
      </c>
      <c r="V48" s="221">
        <v>282.272137</v>
      </c>
      <c r="W48" s="220">
        <v>4.9412</v>
      </c>
      <c r="X48" s="220">
        <v>1530.455893</v>
      </c>
      <c r="Y48" s="333" t="s">
        <v>416</v>
      </c>
      <c r="Z48" s="333" t="s">
        <v>416</v>
      </c>
      <c r="AA48" s="223">
        <v>308.129193</v>
      </c>
    </row>
    <row r="49" spans="1:27" s="225" customFormat="1" ht="9" customHeight="1">
      <c r="A49" s="567"/>
      <c r="B49" s="219" t="s">
        <v>418</v>
      </c>
      <c r="C49" s="222">
        <f>SUM(D49+AA49)</f>
        <v>5686.682818</v>
      </c>
      <c r="D49" s="222">
        <f>SUM(E49:Z49)</f>
        <v>4862.182168</v>
      </c>
      <c r="E49" s="220">
        <v>219.154977</v>
      </c>
      <c r="F49" s="220">
        <v>55.9056</v>
      </c>
      <c r="G49" s="220">
        <v>0.0993</v>
      </c>
      <c r="H49" s="221">
        <v>324.021027</v>
      </c>
      <c r="I49" s="220">
        <v>3605.718012</v>
      </c>
      <c r="J49" s="333" t="s">
        <v>416</v>
      </c>
      <c r="K49" s="220">
        <v>16.3702</v>
      </c>
      <c r="L49" s="333" t="s">
        <v>416</v>
      </c>
      <c r="M49" s="220">
        <v>3.3911</v>
      </c>
      <c r="N49" s="334" t="s">
        <v>416</v>
      </c>
      <c r="O49" s="567"/>
      <c r="P49" s="219" t="s">
        <v>418</v>
      </c>
      <c r="Q49" s="222">
        <v>45.326618</v>
      </c>
      <c r="R49" s="220">
        <v>452.118437</v>
      </c>
      <c r="S49" s="221">
        <v>1.271</v>
      </c>
      <c r="T49" s="333" t="s">
        <v>416</v>
      </c>
      <c r="U49" s="335" t="s">
        <v>416</v>
      </c>
      <c r="V49" s="220">
        <v>5.74384</v>
      </c>
      <c r="W49" s="220">
        <v>9.408824</v>
      </c>
      <c r="X49" s="220">
        <v>123.653233</v>
      </c>
      <c r="Y49" s="333" t="s">
        <v>416</v>
      </c>
      <c r="Z49" s="333" t="s">
        <v>416</v>
      </c>
      <c r="AA49" s="223">
        <v>824.50065</v>
      </c>
    </row>
    <row r="50" spans="1:27" s="225" customFormat="1" ht="9" customHeight="1">
      <c r="A50" s="567"/>
      <c r="B50" s="219" t="s">
        <v>419</v>
      </c>
      <c r="C50" s="222">
        <f>SUM(D50+AA50)</f>
        <v>35.602108</v>
      </c>
      <c r="D50" s="222">
        <f>SUM(E50:Z50)</f>
        <v>31.9779</v>
      </c>
      <c r="E50" s="220">
        <v>1.7826</v>
      </c>
      <c r="F50" s="220">
        <v>0.8466</v>
      </c>
      <c r="G50" s="333" t="s">
        <v>416</v>
      </c>
      <c r="H50" s="335" t="s">
        <v>416</v>
      </c>
      <c r="I50" s="221">
        <v>13.9933</v>
      </c>
      <c r="J50" s="333" t="s">
        <v>416</v>
      </c>
      <c r="K50" s="333" t="s">
        <v>416</v>
      </c>
      <c r="L50" s="333" t="s">
        <v>416</v>
      </c>
      <c r="M50" s="333" t="s">
        <v>416</v>
      </c>
      <c r="N50" s="334" t="s">
        <v>416</v>
      </c>
      <c r="O50" s="567"/>
      <c r="P50" s="219" t="s">
        <v>419</v>
      </c>
      <c r="Q50" s="220">
        <v>0.6519</v>
      </c>
      <c r="R50" s="220">
        <v>13.3689</v>
      </c>
      <c r="S50" s="333" t="s">
        <v>416</v>
      </c>
      <c r="T50" s="333" t="s">
        <v>416</v>
      </c>
      <c r="U50" s="335" t="s">
        <v>416</v>
      </c>
      <c r="V50" s="333" t="s">
        <v>416</v>
      </c>
      <c r="W50" s="220">
        <v>0.0194</v>
      </c>
      <c r="X50" s="220">
        <v>1.3152</v>
      </c>
      <c r="Y50" s="333" t="s">
        <v>416</v>
      </c>
      <c r="Z50" s="333" t="s">
        <v>416</v>
      </c>
      <c r="AA50" s="223">
        <v>3.624208</v>
      </c>
    </row>
    <row r="51" spans="2:27" s="22" customFormat="1" ht="2.25" customHeight="1">
      <c r="B51" s="217"/>
      <c r="C51" s="23"/>
      <c r="D51" s="23"/>
      <c r="E51" s="23"/>
      <c r="F51" s="23"/>
      <c r="G51" s="23"/>
      <c r="H51" s="24"/>
      <c r="I51" s="24"/>
      <c r="J51" s="23"/>
      <c r="K51" s="23"/>
      <c r="L51" s="23"/>
      <c r="M51" s="23"/>
      <c r="N51" s="25"/>
      <c r="P51" s="217"/>
      <c r="Q51" s="23"/>
      <c r="R51" s="23"/>
      <c r="S51" s="23"/>
      <c r="T51" s="23"/>
      <c r="U51" s="24"/>
      <c r="V51" s="24"/>
      <c r="W51" s="23"/>
      <c r="X51" s="23"/>
      <c r="Y51" s="23"/>
      <c r="Z51" s="23"/>
      <c r="AA51" s="25"/>
    </row>
    <row r="52" spans="1:27" s="225" customFormat="1" ht="9" customHeight="1">
      <c r="A52" s="567" t="s">
        <v>428</v>
      </c>
      <c r="B52" s="219" t="s">
        <v>415</v>
      </c>
      <c r="C52" s="220">
        <f>SUM(C53:C55)</f>
        <v>6999.3774220000005</v>
      </c>
      <c r="D52" s="220">
        <f>SUM(D53:D55)</f>
        <v>1472.0974760000001</v>
      </c>
      <c r="E52" s="220">
        <f aca="true" t="shared" si="7" ref="E52:K52">SUM(E53:E55)</f>
        <v>0.097681</v>
      </c>
      <c r="F52" s="220">
        <f t="shared" si="7"/>
        <v>20.273146</v>
      </c>
      <c r="G52" s="220">
        <f t="shared" si="7"/>
        <v>69.18784699999999</v>
      </c>
      <c r="H52" s="221">
        <f t="shared" si="7"/>
        <v>146.214032</v>
      </c>
      <c r="I52" s="221">
        <f t="shared" si="7"/>
        <v>630.890818</v>
      </c>
      <c r="J52" s="220">
        <f t="shared" si="7"/>
        <v>410.061663</v>
      </c>
      <c r="K52" s="220">
        <f t="shared" si="7"/>
        <v>0.504</v>
      </c>
      <c r="L52" s="333" t="s">
        <v>416</v>
      </c>
      <c r="M52" s="220">
        <f>SUM(M53:M55)</f>
        <v>1.2958</v>
      </c>
      <c r="N52" s="223">
        <f>SUM(N53:N55)</f>
        <v>25.262974</v>
      </c>
      <c r="O52" s="567" t="s">
        <v>428</v>
      </c>
      <c r="P52" s="219" t="s">
        <v>415</v>
      </c>
      <c r="Q52" s="222">
        <f>SUM(Q53:Q55)</f>
        <v>43.579234</v>
      </c>
      <c r="R52" s="220">
        <f>SUM(R53:R55)</f>
        <v>12.139126000000001</v>
      </c>
      <c r="S52" s="220">
        <f>SUM(S53:S55)</f>
        <v>4.614881</v>
      </c>
      <c r="T52" s="333" t="s">
        <v>416</v>
      </c>
      <c r="U52" s="335" t="s">
        <v>416</v>
      </c>
      <c r="V52" s="220">
        <f>SUM(V53:V55)</f>
        <v>10.447548</v>
      </c>
      <c r="W52" s="220">
        <f>SUM(W53:W55)</f>
        <v>6.042794</v>
      </c>
      <c r="X52" s="220">
        <f>SUM(X53:X55)</f>
        <v>34.40003</v>
      </c>
      <c r="Y52" s="220">
        <f>SUM(Y53:Y55)</f>
        <v>57.085902</v>
      </c>
      <c r="Z52" s="333" t="s">
        <v>416</v>
      </c>
      <c r="AA52" s="223">
        <f>SUM(AA53:AA55)</f>
        <v>5527.279946</v>
      </c>
    </row>
    <row r="53" spans="1:27" s="225" customFormat="1" ht="9" customHeight="1">
      <c r="A53" s="567"/>
      <c r="B53" s="219" t="s">
        <v>417</v>
      </c>
      <c r="C53" s="222">
        <f>SUM(D53+AA53)</f>
        <v>1060.613876</v>
      </c>
      <c r="D53" s="222">
        <f>SUM(E53:Z53)</f>
        <v>97.630166</v>
      </c>
      <c r="E53" s="333" t="s">
        <v>416</v>
      </c>
      <c r="F53" s="220">
        <v>0.350521</v>
      </c>
      <c r="G53" s="220">
        <v>1.258568</v>
      </c>
      <c r="H53" s="221">
        <v>1.112876</v>
      </c>
      <c r="I53" s="221">
        <v>4.348896</v>
      </c>
      <c r="J53" s="220">
        <v>5.197216</v>
      </c>
      <c r="K53" s="333" t="s">
        <v>416</v>
      </c>
      <c r="L53" s="333" t="s">
        <v>416</v>
      </c>
      <c r="M53" s="333" t="s">
        <v>416</v>
      </c>
      <c r="N53" s="223">
        <v>0.0326</v>
      </c>
      <c r="O53" s="567"/>
      <c r="P53" s="219" t="s">
        <v>417</v>
      </c>
      <c r="Q53" s="222">
        <v>30.244453</v>
      </c>
      <c r="R53" s="220">
        <v>8.906501</v>
      </c>
      <c r="S53" s="220">
        <v>0.079</v>
      </c>
      <c r="T53" s="333" t="s">
        <v>416</v>
      </c>
      <c r="U53" s="335" t="s">
        <v>416</v>
      </c>
      <c r="V53" s="333" t="s">
        <v>416</v>
      </c>
      <c r="W53" s="220">
        <v>5.561198</v>
      </c>
      <c r="X53" s="220">
        <v>17.959986</v>
      </c>
      <c r="Y53" s="220">
        <v>22.578351</v>
      </c>
      <c r="Z53" s="333" t="s">
        <v>416</v>
      </c>
      <c r="AA53" s="223">
        <v>962.98371</v>
      </c>
    </row>
    <row r="54" spans="1:27" s="225" customFormat="1" ht="9" customHeight="1">
      <c r="A54" s="567"/>
      <c r="B54" s="219" t="s">
        <v>418</v>
      </c>
      <c r="C54" s="222">
        <f>SUM(D54+AA54)</f>
        <v>5813.082324000001</v>
      </c>
      <c r="D54" s="222">
        <f>SUM(E54:Z54)</f>
        <v>1359.1184870000002</v>
      </c>
      <c r="E54" s="220">
        <v>0.097681</v>
      </c>
      <c r="F54" s="220">
        <v>19.788411</v>
      </c>
      <c r="G54" s="220">
        <v>67.447875</v>
      </c>
      <c r="H54" s="221">
        <v>145.101156</v>
      </c>
      <c r="I54" s="221">
        <v>624.044876</v>
      </c>
      <c r="J54" s="220">
        <v>393.802125</v>
      </c>
      <c r="K54" s="220">
        <v>0.504</v>
      </c>
      <c r="L54" s="333" t="s">
        <v>416</v>
      </c>
      <c r="M54" s="221">
        <v>1.2958</v>
      </c>
      <c r="N54" s="223">
        <v>25.230374</v>
      </c>
      <c r="O54" s="567"/>
      <c r="P54" s="219" t="s">
        <v>418</v>
      </c>
      <c r="Q54" s="222">
        <v>13.174941</v>
      </c>
      <c r="R54" s="220">
        <v>3.169296</v>
      </c>
      <c r="S54" s="221">
        <v>4.535881</v>
      </c>
      <c r="T54" s="333" t="s">
        <v>416</v>
      </c>
      <c r="U54" s="335" t="s">
        <v>416</v>
      </c>
      <c r="V54" s="221">
        <v>10.311948</v>
      </c>
      <c r="W54" s="220">
        <v>0.44666</v>
      </c>
      <c r="X54" s="220">
        <v>16.440044</v>
      </c>
      <c r="Y54" s="220">
        <v>33.727419</v>
      </c>
      <c r="Z54" s="333" t="s">
        <v>416</v>
      </c>
      <c r="AA54" s="223">
        <v>4453.963837</v>
      </c>
    </row>
    <row r="55" spans="1:27" s="225" customFormat="1" ht="9" customHeight="1">
      <c r="A55" s="567"/>
      <c r="B55" s="219" t="s">
        <v>419</v>
      </c>
      <c r="C55" s="222">
        <f>SUM(D55+AA55)</f>
        <v>125.68122199999999</v>
      </c>
      <c r="D55" s="222">
        <f>SUM(E55:Z55)</f>
        <v>15.348823000000001</v>
      </c>
      <c r="E55" s="333" t="s">
        <v>416</v>
      </c>
      <c r="F55" s="220">
        <v>0.134214</v>
      </c>
      <c r="G55" s="220">
        <v>0.481404</v>
      </c>
      <c r="H55" s="335" t="s">
        <v>416</v>
      </c>
      <c r="I55" s="221">
        <v>2.497046</v>
      </c>
      <c r="J55" s="220">
        <v>11.062322</v>
      </c>
      <c r="K55" s="333" t="s">
        <v>416</v>
      </c>
      <c r="L55" s="333" t="s">
        <v>416</v>
      </c>
      <c r="M55" s="333" t="s">
        <v>416</v>
      </c>
      <c r="N55" s="334" t="s">
        <v>416</v>
      </c>
      <c r="O55" s="567"/>
      <c r="P55" s="219" t="s">
        <v>419</v>
      </c>
      <c r="Q55" s="220">
        <v>0.15984</v>
      </c>
      <c r="R55" s="220">
        <v>0.063329</v>
      </c>
      <c r="S55" s="333" t="s">
        <v>416</v>
      </c>
      <c r="T55" s="333" t="s">
        <v>416</v>
      </c>
      <c r="U55" s="335" t="s">
        <v>416</v>
      </c>
      <c r="V55" s="221">
        <v>0.1356</v>
      </c>
      <c r="W55" s="221">
        <v>0.034936</v>
      </c>
      <c r="X55" s="333" t="s">
        <v>416</v>
      </c>
      <c r="Y55" s="220">
        <v>0.780132</v>
      </c>
      <c r="Z55" s="333" t="s">
        <v>416</v>
      </c>
      <c r="AA55" s="223">
        <v>110.332399</v>
      </c>
    </row>
    <row r="56" spans="2:27" s="26" customFormat="1" ht="2.25" customHeight="1">
      <c r="B56" s="217"/>
      <c r="C56" s="23"/>
      <c r="D56" s="23"/>
      <c r="E56" s="23"/>
      <c r="F56" s="23"/>
      <c r="G56" s="23"/>
      <c r="H56" s="24"/>
      <c r="I56" s="24"/>
      <c r="J56" s="23"/>
      <c r="K56" s="23"/>
      <c r="L56" s="23"/>
      <c r="M56" s="23"/>
      <c r="N56" s="25"/>
      <c r="P56" s="217"/>
      <c r="Q56" s="23"/>
      <c r="R56" s="23"/>
      <c r="S56" s="23"/>
      <c r="T56" s="23"/>
      <c r="U56" s="24"/>
      <c r="V56" s="24"/>
      <c r="W56" s="23"/>
      <c r="X56" s="23"/>
      <c r="Y56" s="23"/>
      <c r="Z56" s="23"/>
      <c r="AA56" s="25"/>
    </row>
    <row r="57" spans="1:27" s="224" customFormat="1" ht="9" customHeight="1">
      <c r="A57" s="567" t="s">
        <v>429</v>
      </c>
      <c r="B57" s="219" t="s">
        <v>415</v>
      </c>
      <c r="C57" s="220">
        <f>SUM(C58:C60)</f>
        <v>7288.227926999999</v>
      </c>
      <c r="D57" s="220">
        <f>SUM(D58:D60)</f>
        <v>6134.915669999999</v>
      </c>
      <c r="E57" s="220">
        <f aca="true" t="shared" si="8" ref="E57:K57">SUM(E58:E60)</f>
        <v>127.37826700000001</v>
      </c>
      <c r="F57" s="220">
        <f t="shared" si="8"/>
        <v>185.431709</v>
      </c>
      <c r="G57" s="220">
        <f t="shared" si="8"/>
        <v>150.69518</v>
      </c>
      <c r="H57" s="221">
        <f t="shared" si="8"/>
        <v>412.746884</v>
      </c>
      <c r="I57" s="221">
        <f t="shared" si="8"/>
        <v>3350.606139</v>
      </c>
      <c r="J57" s="220">
        <f t="shared" si="8"/>
        <v>254.71658699999998</v>
      </c>
      <c r="K57" s="220">
        <f t="shared" si="8"/>
        <v>2.029608</v>
      </c>
      <c r="L57" s="333" t="s">
        <v>416</v>
      </c>
      <c r="M57" s="333" t="s">
        <v>416</v>
      </c>
      <c r="N57" s="223">
        <f>SUM(N58:N60)</f>
        <v>28.64728</v>
      </c>
      <c r="O57" s="567" t="s">
        <v>429</v>
      </c>
      <c r="P57" s="219" t="s">
        <v>415</v>
      </c>
      <c r="Q57" s="222">
        <f>SUM(Q58:Q60)</f>
        <v>227.439893</v>
      </c>
      <c r="R57" s="220">
        <f>SUM(R58:R60)</f>
        <v>238.992996</v>
      </c>
      <c r="S57" s="220">
        <f>SUM(S58:S60)</f>
        <v>193.39671800000002</v>
      </c>
      <c r="T57" s="333" t="s">
        <v>416</v>
      </c>
      <c r="U57" s="335" t="s">
        <v>416</v>
      </c>
      <c r="V57" s="221">
        <f>SUM(V58:V60)</f>
        <v>168.92340000000002</v>
      </c>
      <c r="W57" s="220">
        <f>SUM(W58:W60)</f>
        <v>46.812441</v>
      </c>
      <c r="X57" s="220">
        <f>SUM(X58:X60)</f>
        <v>627.0755409999999</v>
      </c>
      <c r="Y57" s="220">
        <f>SUM(Y58:Y60)</f>
        <v>120.023027</v>
      </c>
      <c r="Z57" s="333" t="s">
        <v>416</v>
      </c>
      <c r="AA57" s="223">
        <f>SUM(AA58:AA60)</f>
        <v>1153.312257</v>
      </c>
    </row>
    <row r="58" spans="1:27" s="225" customFormat="1" ht="9" customHeight="1">
      <c r="A58" s="567"/>
      <c r="B58" s="219" t="s">
        <v>417</v>
      </c>
      <c r="C58" s="222">
        <f>SUM(D58+AA58)</f>
        <v>1562.6138110000002</v>
      </c>
      <c r="D58" s="222">
        <f>SUM(E58:Z58)</f>
        <v>1078.8802480000002</v>
      </c>
      <c r="E58" s="220">
        <v>2.969429</v>
      </c>
      <c r="F58" s="220">
        <v>12.754574</v>
      </c>
      <c r="G58" s="220">
        <v>1.4004</v>
      </c>
      <c r="H58" s="221">
        <v>49.69363</v>
      </c>
      <c r="I58" s="221">
        <v>83.451558</v>
      </c>
      <c r="J58" s="220">
        <v>2.2131</v>
      </c>
      <c r="K58" s="333" t="s">
        <v>416</v>
      </c>
      <c r="L58" s="333" t="s">
        <v>416</v>
      </c>
      <c r="M58" s="333" t="s">
        <v>416</v>
      </c>
      <c r="N58" s="223">
        <v>0.115</v>
      </c>
      <c r="O58" s="567"/>
      <c r="P58" s="219" t="s">
        <v>417</v>
      </c>
      <c r="Q58" s="222">
        <v>190.853579</v>
      </c>
      <c r="R58" s="220">
        <v>48.768595</v>
      </c>
      <c r="S58" s="220">
        <v>14.295318</v>
      </c>
      <c r="T58" s="333" t="s">
        <v>416</v>
      </c>
      <c r="U58" s="335" t="s">
        <v>416</v>
      </c>
      <c r="V58" s="221">
        <v>63.0296</v>
      </c>
      <c r="W58" s="220">
        <v>26.723457</v>
      </c>
      <c r="X58" s="220">
        <v>557.984659</v>
      </c>
      <c r="Y58" s="220">
        <v>24.627349</v>
      </c>
      <c r="Z58" s="333" t="s">
        <v>416</v>
      </c>
      <c r="AA58" s="223">
        <v>483.733563</v>
      </c>
    </row>
    <row r="59" spans="1:27" s="225" customFormat="1" ht="9" customHeight="1">
      <c r="A59" s="567"/>
      <c r="B59" s="219" t="s">
        <v>418</v>
      </c>
      <c r="C59" s="222">
        <f>SUM(D59+AA59)</f>
        <v>5671.972199999999</v>
      </c>
      <c r="D59" s="222">
        <f>SUM(E59:Z59)</f>
        <v>5011.152592999999</v>
      </c>
      <c r="E59" s="220">
        <v>124.258533</v>
      </c>
      <c r="F59" s="220">
        <v>170.754633</v>
      </c>
      <c r="G59" s="220">
        <v>149.29478</v>
      </c>
      <c r="H59" s="221">
        <v>359.081654</v>
      </c>
      <c r="I59" s="221">
        <v>3240.911628</v>
      </c>
      <c r="J59" s="220">
        <v>252.470487</v>
      </c>
      <c r="K59" s="220">
        <v>2.029608</v>
      </c>
      <c r="L59" s="333" t="s">
        <v>416</v>
      </c>
      <c r="M59" s="333" t="s">
        <v>416</v>
      </c>
      <c r="N59" s="223">
        <v>26.74778</v>
      </c>
      <c r="O59" s="567"/>
      <c r="P59" s="219" t="s">
        <v>418</v>
      </c>
      <c r="Q59" s="222">
        <v>35.021748</v>
      </c>
      <c r="R59" s="220">
        <v>186.821223</v>
      </c>
      <c r="S59" s="221">
        <v>178.4361</v>
      </c>
      <c r="T59" s="333" t="s">
        <v>416</v>
      </c>
      <c r="U59" s="335" t="s">
        <v>416</v>
      </c>
      <c r="V59" s="220">
        <v>105.8938</v>
      </c>
      <c r="W59" s="220">
        <v>20.088984</v>
      </c>
      <c r="X59" s="220">
        <v>63.945957</v>
      </c>
      <c r="Y59" s="220">
        <v>95.395678</v>
      </c>
      <c r="Z59" s="333" t="s">
        <v>416</v>
      </c>
      <c r="AA59" s="223">
        <v>660.819607</v>
      </c>
    </row>
    <row r="60" spans="1:27" s="225" customFormat="1" ht="9" customHeight="1">
      <c r="A60" s="567"/>
      <c r="B60" s="219" t="s">
        <v>419</v>
      </c>
      <c r="C60" s="222">
        <f>SUM(D60+AA60)</f>
        <v>53.641916</v>
      </c>
      <c r="D60" s="222">
        <f>SUM(E60:Z60)</f>
        <v>44.882829</v>
      </c>
      <c r="E60" s="220">
        <v>0.150305</v>
      </c>
      <c r="F60" s="220">
        <v>1.922502</v>
      </c>
      <c r="G60" s="333" t="s">
        <v>416</v>
      </c>
      <c r="H60" s="221">
        <v>3.9716</v>
      </c>
      <c r="I60" s="221">
        <v>26.242953</v>
      </c>
      <c r="J60" s="220">
        <v>0.033</v>
      </c>
      <c r="K60" s="333" t="s">
        <v>416</v>
      </c>
      <c r="L60" s="333" t="s">
        <v>416</v>
      </c>
      <c r="M60" s="333" t="s">
        <v>416</v>
      </c>
      <c r="N60" s="223">
        <v>1.7845</v>
      </c>
      <c r="O60" s="567"/>
      <c r="P60" s="219" t="s">
        <v>419</v>
      </c>
      <c r="Q60" s="220">
        <v>1.564566</v>
      </c>
      <c r="R60" s="220">
        <v>3.403178</v>
      </c>
      <c r="S60" s="220">
        <v>0.6653</v>
      </c>
      <c r="T60" s="333" t="s">
        <v>416</v>
      </c>
      <c r="U60" s="335" t="s">
        <v>416</v>
      </c>
      <c r="V60" s="333" t="s">
        <v>416</v>
      </c>
      <c r="W60" s="333" t="s">
        <v>416</v>
      </c>
      <c r="X60" s="220">
        <v>5.144925</v>
      </c>
      <c r="Y60" s="333" t="s">
        <v>416</v>
      </c>
      <c r="Z60" s="333" t="s">
        <v>416</v>
      </c>
      <c r="AA60" s="223">
        <v>8.759087</v>
      </c>
    </row>
    <row r="61" spans="2:27" s="26" customFormat="1" ht="2.25" customHeight="1">
      <c r="B61" s="217"/>
      <c r="C61" s="23"/>
      <c r="D61" s="23"/>
      <c r="E61" s="23"/>
      <c r="F61" s="23"/>
      <c r="G61" s="23"/>
      <c r="H61" s="24"/>
      <c r="I61" s="24"/>
      <c r="J61" s="23"/>
      <c r="K61" s="220"/>
      <c r="L61" s="220"/>
      <c r="M61" s="23"/>
      <c r="N61" s="25"/>
      <c r="P61" s="217"/>
      <c r="Q61" s="23"/>
      <c r="R61" s="23"/>
      <c r="S61" s="23"/>
      <c r="T61" s="23"/>
      <c r="U61" s="24"/>
      <c r="V61" s="24"/>
      <c r="W61" s="23"/>
      <c r="X61" s="23"/>
      <c r="Y61" s="220"/>
      <c r="Z61" s="220"/>
      <c r="AA61" s="25"/>
    </row>
    <row r="62" spans="1:27" s="224" customFormat="1" ht="9" customHeight="1">
      <c r="A62" s="567" t="s">
        <v>430</v>
      </c>
      <c r="B62" s="219" t="s">
        <v>415</v>
      </c>
      <c r="C62" s="220">
        <f>SUM(C63:C65)</f>
        <v>8310.129497</v>
      </c>
      <c r="D62" s="220">
        <f>SUM(D63:D65)</f>
        <v>7960.58365</v>
      </c>
      <c r="E62" s="220">
        <f aca="true" t="shared" si="9" ref="E62:M62">SUM(E63:E65)</f>
        <v>357.785505</v>
      </c>
      <c r="F62" s="220">
        <f t="shared" si="9"/>
        <v>12.866599999999998</v>
      </c>
      <c r="G62" s="220">
        <f t="shared" si="9"/>
        <v>0.0298</v>
      </c>
      <c r="H62" s="221">
        <f t="shared" si="9"/>
        <v>217.20248</v>
      </c>
      <c r="I62" s="221">
        <f t="shared" si="9"/>
        <v>5739.182067</v>
      </c>
      <c r="J62" s="220">
        <f t="shared" si="9"/>
        <v>13.930012</v>
      </c>
      <c r="K62" s="220">
        <f t="shared" si="9"/>
        <v>10.72758</v>
      </c>
      <c r="L62" s="333" t="s">
        <v>416</v>
      </c>
      <c r="M62" s="220">
        <f t="shared" si="9"/>
        <v>3.758628</v>
      </c>
      <c r="N62" s="334" t="s">
        <v>416</v>
      </c>
      <c r="O62" s="567" t="s">
        <v>430</v>
      </c>
      <c r="P62" s="219" t="s">
        <v>415</v>
      </c>
      <c r="Q62" s="222">
        <f>SUM(Q63:Q65)</f>
        <v>353.63478499999997</v>
      </c>
      <c r="R62" s="220">
        <f>SUM(R63:R65)</f>
        <v>970.9000070000001</v>
      </c>
      <c r="S62" s="220">
        <f>SUM(S63:S65)</f>
        <v>5.200606</v>
      </c>
      <c r="T62" s="333" t="s">
        <v>416</v>
      </c>
      <c r="U62" s="221">
        <f>SUM(U63:U65)</f>
        <v>22.689593</v>
      </c>
      <c r="V62" s="220">
        <f>SUM(V63:V65)</f>
        <v>114.15521</v>
      </c>
      <c r="W62" s="220">
        <f>SUM(W63:W65)</f>
        <v>16.761064</v>
      </c>
      <c r="X62" s="220">
        <f>SUM(X63:X65)</f>
        <v>121.75971299999999</v>
      </c>
      <c r="Y62" s="333" t="s">
        <v>416</v>
      </c>
      <c r="Z62" s="333" t="s">
        <v>416</v>
      </c>
      <c r="AA62" s="223">
        <f>SUM(AA63:AA65)</f>
        <v>349.545847</v>
      </c>
    </row>
    <row r="63" spans="1:27" s="225" customFormat="1" ht="9" customHeight="1">
      <c r="A63" s="567"/>
      <c r="B63" s="219" t="s">
        <v>417</v>
      </c>
      <c r="C63" s="222">
        <f>SUM(D63+AA63)</f>
        <v>812.0174839999999</v>
      </c>
      <c r="D63" s="222">
        <f>SUM(E63:Z63)</f>
        <v>749.2965969999999</v>
      </c>
      <c r="E63" s="220">
        <v>2.564486</v>
      </c>
      <c r="F63" s="220">
        <v>0.7176</v>
      </c>
      <c r="G63" s="220">
        <v>0.0178</v>
      </c>
      <c r="H63" s="221">
        <v>0.794827</v>
      </c>
      <c r="I63" s="221">
        <v>78.867423</v>
      </c>
      <c r="J63" s="220">
        <v>1.334302</v>
      </c>
      <c r="K63" s="220">
        <v>0.712914</v>
      </c>
      <c r="L63" s="333" t="s">
        <v>416</v>
      </c>
      <c r="M63" s="333" t="s">
        <v>416</v>
      </c>
      <c r="N63" s="334" t="s">
        <v>416</v>
      </c>
      <c r="O63" s="567"/>
      <c r="P63" s="219" t="s">
        <v>417</v>
      </c>
      <c r="Q63" s="222">
        <v>322.997076</v>
      </c>
      <c r="R63" s="220">
        <v>101.754709</v>
      </c>
      <c r="S63" s="220">
        <v>0.722795</v>
      </c>
      <c r="T63" s="333" t="s">
        <v>416</v>
      </c>
      <c r="U63" s="221">
        <v>22.506355</v>
      </c>
      <c r="V63" s="221">
        <v>113.325437</v>
      </c>
      <c r="W63" s="220">
        <v>5.502221</v>
      </c>
      <c r="X63" s="220">
        <v>97.478652</v>
      </c>
      <c r="Y63" s="333" t="s">
        <v>416</v>
      </c>
      <c r="Z63" s="333" t="s">
        <v>416</v>
      </c>
      <c r="AA63" s="223">
        <v>62.720887</v>
      </c>
    </row>
    <row r="64" spans="1:27" s="225" customFormat="1" ht="9" customHeight="1">
      <c r="A64" s="567"/>
      <c r="B64" s="219" t="s">
        <v>418</v>
      </c>
      <c r="C64" s="222">
        <f>SUM(D64+AA64)</f>
        <v>7449.771411</v>
      </c>
      <c r="D64" s="222">
        <f>SUM(E64:Z64)</f>
        <v>7169.012224</v>
      </c>
      <c r="E64" s="220">
        <v>351.852819</v>
      </c>
      <c r="F64" s="220">
        <v>12.149</v>
      </c>
      <c r="G64" s="220">
        <v>0.012</v>
      </c>
      <c r="H64" s="221">
        <v>216.407653</v>
      </c>
      <c r="I64" s="221">
        <v>5629.097244</v>
      </c>
      <c r="J64" s="220">
        <v>12.05971</v>
      </c>
      <c r="K64" s="220">
        <v>10.014666</v>
      </c>
      <c r="L64" s="333" t="s">
        <v>416</v>
      </c>
      <c r="M64" s="221">
        <v>3.758628</v>
      </c>
      <c r="N64" s="334" t="s">
        <v>416</v>
      </c>
      <c r="O64" s="567"/>
      <c r="P64" s="219" t="s">
        <v>418</v>
      </c>
      <c r="Q64" s="222">
        <v>29.071198</v>
      </c>
      <c r="R64" s="220">
        <v>866.08828</v>
      </c>
      <c r="S64" s="221">
        <v>4.466811</v>
      </c>
      <c r="T64" s="333" t="s">
        <v>416</v>
      </c>
      <c r="U64" s="221">
        <v>0.183238</v>
      </c>
      <c r="V64" s="220">
        <v>0.829773</v>
      </c>
      <c r="W64" s="220">
        <v>10.809043</v>
      </c>
      <c r="X64" s="220">
        <v>22.212161</v>
      </c>
      <c r="Y64" s="333" t="s">
        <v>416</v>
      </c>
      <c r="Z64" s="333" t="s">
        <v>416</v>
      </c>
      <c r="AA64" s="223">
        <v>280.759187</v>
      </c>
    </row>
    <row r="65" spans="1:27" s="225" customFormat="1" ht="9" customHeight="1">
      <c r="A65" s="567"/>
      <c r="B65" s="219" t="s">
        <v>419</v>
      </c>
      <c r="C65" s="222">
        <f>SUM(D65+AA65)</f>
        <v>48.340602000000004</v>
      </c>
      <c r="D65" s="222">
        <f>SUM(E65:Z65)</f>
        <v>42.274829000000004</v>
      </c>
      <c r="E65" s="220">
        <v>3.3682</v>
      </c>
      <c r="F65" s="333" t="s">
        <v>416</v>
      </c>
      <c r="G65" s="333" t="s">
        <v>416</v>
      </c>
      <c r="H65" s="335" t="s">
        <v>416</v>
      </c>
      <c r="I65" s="221">
        <v>31.2174</v>
      </c>
      <c r="J65" s="220">
        <v>0.536</v>
      </c>
      <c r="K65" s="333" t="s">
        <v>416</v>
      </c>
      <c r="L65" s="333" t="s">
        <v>416</v>
      </c>
      <c r="M65" s="333" t="s">
        <v>416</v>
      </c>
      <c r="N65" s="334" t="s">
        <v>416</v>
      </c>
      <c r="O65" s="567"/>
      <c r="P65" s="219" t="s">
        <v>419</v>
      </c>
      <c r="Q65" s="222">
        <v>1.566511</v>
      </c>
      <c r="R65" s="220">
        <v>3.057018</v>
      </c>
      <c r="S65" s="220">
        <v>0.011</v>
      </c>
      <c r="T65" s="333" t="s">
        <v>416</v>
      </c>
      <c r="U65" s="335" t="s">
        <v>416</v>
      </c>
      <c r="V65" s="333" t="s">
        <v>416</v>
      </c>
      <c r="W65" s="220">
        <v>0.4498</v>
      </c>
      <c r="X65" s="220">
        <v>2.0689</v>
      </c>
      <c r="Y65" s="333" t="s">
        <v>416</v>
      </c>
      <c r="Z65" s="333" t="s">
        <v>416</v>
      </c>
      <c r="AA65" s="223">
        <v>6.065773</v>
      </c>
    </row>
    <row r="66" spans="2:27" s="26" customFormat="1" ht="2.25" customHeight="1">
      <c r="B66" s="217"/>
      <c r="C66" s="23"/>
      <c r="D66" s="23"/>
      <c r="E66" s="23"/>
      <c r="F66" s="23"/>
      <c r="G66" s="23"/>
      <c r="H66" s="24"/>
      <c r="I66" s="24"/>
      <c r="J66" s="23"/>
      <c r="K66" s="220"/>
      <c r="L66" s="220"/>
      <c r="M66" s="23"/>
      <c r="N66" s="25"/>
      <c r="P66" s="217"/>
      <c r="Q66" s="23"/>
      <c r="R66" s="23"/>
      <c r="S66" s="23"/>
      <c r="T66" s="23"/>
      <c r="U66" s="24"/>
      <c r="V66" s="24"/>
      <c r="W66" s="23"/>
      <c r="X66" s="23"/>
      <c r="Y66" s="23"/>
      <c r="Z66" s="220"/>
      <c r="AA66" s="25"/>
    </row>
    <row r="67" spans="1:27" s="224" customFormat="1" ht="9" customHeight="1">
      <c r="A67" s="567" t="s">
        <v>431</v>
      </c>
      <c r="B67" s="219" t="s">
        <v>415</v>
      </c>
      <c r="C67" s="220">
        <f>SUM(C68:C70)</f>
        <v>9176.899377</v>
      </c>
      <c r="D67" s="220">
        <f>SUM(D68:D70)</f>
        <v>7947.161598999999</v>
      </c>
      <c r="E67" s="220">
        <f aca="true" t="shared" si="10" ref="E67:M67">SUM(E68:E70)</f>
        <v>280.911613</v>
      </c>
      <c r="F67" s="220">
        <f t="shared" si="10"/>
        <v>10.342315000000001</v>
      </c>
      <c r="G67" s="220">
        <f t="shared" si="10"/>
        <v>0.102</v>
      </c>
      <c r="H67" s="221">
        <f t="shared" si="10"/>
        <v>1109.17585</v>
      </c>
      <c r="I67" s="221">
        <f t="shared" si="10"/>
        <v>4593.391195</v>
      </c>
      <c r="J67" s="220">
        <f t="shared" si="10"/>
        <v>84.418656</v>
      </c>
      <c r="K67" s="333" t="s">
        <v>416</v>
      </c>
      <c r="L67" s="333" t="s">
        <v>416</v>
      </c>
      <c r="M67" s="220">
        <f t="shared" si="10"/>
        <v>3.3169</v>
      </c>
      <c r="N67" s="334" t="s">
        <v>416</v>
      </c>
      <c r="O67" s="567" t="s">
        <v>431</v>
      </c>
      <c r="P67" s="219" t="s">
        <v>415</v>
      </c>
      <c r="Q67" s="222">
        <f>SUM(Q68:Q70)</f>
        <v>392.535156</v>
      </c>
      <c r="R67" s="220">
        <f>SUM(R68:R70)</f>
        <v>835.4998899999999</v>
      </c>
      <c r="S67" s="220">
        <f>SUM(S68:S70)</f>
        <v>25.422627</v>
      </c>
      <c r="T67" s="333" t="s">
        <v>416</v>
      </c>
      <c r="U67" s="221">
        <f>SUM(U68:U70)</f>
        <v>10.207961999999998</v>
      </c>
      <c r="V67" s="220">
        <f>SUM(V68:V70)</f>
        <v>472.206008</v>
      </c>
      <c r="W67" s="220">
        <f>SUM(W68:W70)</f>
        <v>5.834479</v>
      </c>
      <c r="X67" s="220">
        <f>SUM(X68:X70)</f>
        <v>123.796948</v>
      </c>
      <c r="Y67" s="333" t="s">
        <v>416</v>
      </c>
      <c r="Z67" s="333" t="s">
        <v>416</v>
      </c>
      <c r="AA67" s="223">
        <f>SUM(AA68:AA70)</f>
        <v>1229.7377780000002</v>
      </c>
    </row>
    <row r="68" spans="1:27" s="225" customFormat="1" ht="9" customHeight="1">
      <c r="A68" s="567"/>
      <c r="B68" s="219" t="s">
        <v>417</v>
      </c>
      <c r="C68" s="222">
        <f>SUM(D68+AA68)</f>
        <v>1686.0523950000002</v>
      </c>
      <c r="D68" s="222">
        <f>SUM(E68:Z68)</f>
        <v>1475.85696</v>
      </c>
      <c r="E68" s="220">
        <v>8.457836</v>
      </c>
      <c r="F68" s="220">
        <v>0.232153</v>
      </c>
      <c r="G68" s="220">
        <v>0.102</v>
      </c>
      <c r="H68" s="221">
        <v>200.956303</v>
      </c>
      <c r="I68" s="221">
        <v>167.111038</v>
      </c>
      <c r="J68" s="220">
        <v>80.573262</v>
      </c>
      <c r="K68" s="333" t="s">
        <v>416</v>
      </c>
      <c r="L68" s="333" t="s">
        <v>416</v>
      </c>
      <c r="M68" s="333" t="s">
        <v>416</v>
      </c>
      <c r="N68" s="334" t="s">
        <v>416</v>
      </c>
      <c r="O68" s="567"/>
      <c r="P68" s="219" t="s">
        <v>417</v>
      </c>
      <c r="Q68" s="222">
        <v>371.789657</v>
      </c>
      <c r="R68" s="220">
        <v>56.31553</v>
      </c>
      <c r="S68" s="220">
        <v>25.254527</v>
      </c>
      <c r="T68" s="333" t="s">
        <v>416</v>
      </c>
      <c r="U68" s="221">
        <v>10.082923</v>
      </c>
      <c r="V68" s="221">
        <v>466.049244</v>
      </c>
      <c r="W68" s="220">
        <v>3.3613</v>
      </c>
      <c r="X68" s="220">
        <v>85.571187</v>
      </c>
      <c r="Y68" s="333" t="s">
        <v>416</v>
      </c>
      <c r="Z68" s="333" t="s">
        <v>416</v>
      </c>
      <c r="AA68" s="223">
        <v>210.195435</v>
      </c>
    </row>
    <row r="69" spans="1:27" s="225" customFormat="1" ht="9" customHeight="1">
      <c r="A69" s="567"/>
      <c r="B69" s="219" t="s">
        <v>418</v>
      </c>
      <c r="C69" s="222">
        <f>SUM(D69+AA69)</f>
        <v>7412.364038999999</v>
      </c>
      <c r="D69" s="222">
        <f>SUM(E69:Z69)</f>
        <v>6410.600278999999</v>
      </c>
      <c r="E69" s="220">
        <v>269.099447</v>
      </c>
      <c r="F69" s="220">
        <v>10.110162</v>
      </c>
      <c r="G69" s="333" t="s">
        <v>416</v>
      </c>
      <c r="H69" s="221">
        <v>908.219547</v>
      </c>
      <c r="I69" s="221">
        <v>4392.863216</v>
      </c>
      <c r="J69" s="220">
        <v>3.845394</v>
      </c>
      <c r="K69" s="333" t="s">
        <v>416</v>
      </c>
      <c r="L69" s="333" t="s">
        <v>416</v>
      </c>
      <c r="M69" s="221">
        <v>3.3169</v>
      </c>
      <c r="N69" s="334" t="s">
        <v>416</v>
      </c>
      <c r="O69" s="567"/>
      <c r="P69" s="219" t="s">
        <v>418</v>
      </c>
      <c r="Q69" s="222">
        <v>20.447033</v>
      </c>
      <c r="R69" s="220">
        <v>766.24321</v>
      </c>
      <c r="S69" s="221">
        <v>0.1681</v>
      </c>
      <c r="T69" s="333" t="s">
        <v>416</v>
      </c>
      <c r="U69" s="221">
        <v>0.125039</v>
      </c>
      <c r="V69" s="220">
        <v>6.156764</v>
      </c>
      <c r="W69" s="220">
        <v>2.473179</v>
      </c>
      <c r="X69" s="220">
        <v>27.532288</v>
      </c>
      <c r="Y69" s="333" t="s">
        <v>416</v>
      </c>
      <c r="Z69" s="333" t="s">
        <v>416</v>
      </c>
      <c r="AA69" s="223">
        <v>1001.76376</v>
      </c>
    </row>
    <row r="70" spans="1:27" s="225" customFormat="1" ht="9" customHeight="1">
      <c r="A70" s="567"/>
      <c r="B70" s="219" t="s">
        <v>419</v>
      </c>
      <c r="C70" s="222">
        <f>SUM(D70+AA70)</f>
        <v>78.48294299999999</v>
      </c>
      <c r="D70" s="222">
        <f>SUM(E70:Z70)</f>
        <v>60.704359999999994</v>
      </c>
      <c r="E70" s="220">
        <v>3.35433</v>
      </c>
      <c r="F70" s="333" t="s">
        <v>416</v>
      </c>
      <c r="G70" s="333" t="s">
        <v>416</v>
      </c>
      <c r="H70" s="335" t="s">
        <v>416</v>
      </c>
      <c r="I70" s="221">
        <v>33.416941</v>
      </c>
      <c r="J70" s="333" t="s">
        <v>416</v>
      </c>
      <c r="K70" s="333" t="s">
        <v>416</v>
      </c>
      <c r="L70" s="333" t="s">
        <v>416</v>
      </c>
      <c r="M70" s="333" t="s">
        <v>416</v>
      </c>
      <c r="N70" s="334" t="s">
        <v>416</v>
      </c>
      <c r="O70" s="567"/>
      <c r="P70" s="219" t="s">
        <v>419</v>
      </c>
      <c r="Q70" s="222">
        <v>0.298466</v>
      </c>
      <c r="R70" s="220">
        <v>12.94115</v>
      </c>
      <c r="S70" s="333" t="s">
        <v>416</v>
      </c>
      <c r="T70" s="333" t="s">
        <v>416</v>
      </c>
      <c r="U70" s="335" t="s">
        <v>416</v>
      </c>
      <c r="V70" s="333" t="s">
        <v>416</v>
      </c>
      <c r="W70" s="333" t="s">
        <v>416</v>
      </c>
      <c r="X70" s="220">
        <v>10.693473</v>
      </c>
      <c r="Y70" s="333" t="s">
        <v>416</v>
      </c>
      <c r="Z70" s="333" t="s">
        <v>416</v>
      </c>
      <c r="AA70" s="223">
        <v>17.778583</v>
      </c>
    </row>
    <row r="71" spans="2:27" s="26" customFormat="1" ht="2.25" customHeight="1">
      <c r="B71" s="217"/>
      <c r="C71" s="23"/>
      <c r="D71" s="23"/>
      <c r="E71" s="23"/>
      <c r="F71" s="23"/>
      <c r="G71" s="23"/>
      <c r="H71" s="24"/>
      <c r="I71" s="24"/>
      <c r="J71" s="23"/>
      <c r="K71" s="220"/>
      <c r="L71" s="23"/>
      <c r="M71" s="23"/>
      <c r="N71" s="25"/>
      <c r="P71" s="217"/>
      <c r="Q71" s="216"/>
      <c r="R71" s="23"/>
      <c r="S71" s="23"/>
      <c r="T71" s="23"/>
      <c r="U71" s="24"/>
      <c r="V71" s="23"/>
      <c r="W71" s="23"/>
      <c r="X71" s="23"/>
      <c r="Y71" s="23"/>
      <c r="Z71" s="23"/>
      <c r="AA71" s="25"/>
    </row>
    <row r="72" spans="1:27" s="224" customFormat="1" ht="9" customHeight="1">
      <c r="A72" s="567" t="s">
        <v>432</v>
      </c>
      <c r="B72" s="219" t="s">
        <v>415</v>
      </c>
      <c r="C72" s="220">
        <f>SUM(C73:C75)</f>
        <v>33036.226112</v>
      </c>
      <c r="D72" s="220">
        <f>SUM(D73:D75)</f>
        <v>31014.317237</v>
      </c>
      <c r="E72" s="220">
        <f>SUM(E73:E75)</f>
        <v>10.199499999999999</v>
      </c>
      <c r="F72" s="220">
        <f>SUM(F73:F75)</f>
        <v>0.6533</v>
      </c>
      <c r="G72" s="220">
        <f>SUM(G73:G75)</f>
        <v>32.135611</v>
      </c>
      <c r="H72" s="335" t="s">
        <v>416</v>
      </c>
      <c r="I72" s="221">
        <f>SUM(I73:I75)</f>
        <v>2372.653963</v>
      </c>
      <c r="J72" s="220">
        <f>SUM(J73:J75)</f>
        <v>24694.031536000002</v>
      </c>
      <c r="K72" s="333" t="s">
        <v>416</v>
      </c>
      <c r="L72" s="333" t="s">
        <v>416</v>
      </c>
      <c r="M72" s="223">
        <f>SUM(M73:M75)</f>
        <v>3.3168</v>
      </c>
      <c r="N72" s="334" t="s">
        <v>416</v>
      </c>
      <c r="O72" s="567" t="s">
        <v>432</v>
      </c>
      <c r="P72" s="219" t="s">
        <v>415</v>
      </c>
      <c r="Q72" s="222">
        <f>SUM(Q73:Q75)</f>
        <v>85.812903</v>
      </c>
      <c r="R72" s="220">
        <f>SUM(R73:R75)</f>
        <v>42.127497999999996</v>
      </c>
      <c r="S72" s="220">
        <f>SUM(S73:S75)</f>
        <v>102.29220000000001</v>
      </c>
      <c r="T72" s="333" t="s">
        <v>416</v>
      </c>
      <c r="U72" s="335" t="s">
        <v>416</v>
      </c>
      <c r="V72" s="220">
        <f>SUM(V73:V75)</f>
        <v>3449.771859</v>
      </c>
      <c r="W72" s="220">
        <f>SUM(W73:W75)</f>
        <v>6.1601</v>
      </c>
      <c r="X72" s="220">
        <f>SUM(X73:X75)</f>
        <v>20.072303</v>
      </c>
      <c r="Y72" s="220">
        <f>SUM(Y73:Y75)</f>
        <v>195.089664</v>
      </c>
      <c r="Z72" s="333" t="s">
        <v>416</v>
      </c>
      <c r="AA72" s="223">
        <f>SUM(AA73:AA75)</f>
        <v>2021.908875</v>
      </c>
    </row>
    <row r="73" spans="1:27" s="225" customFormat="1" ht="9" customHeight="1">
      <c r="A73" s="567"/>
      <c r="B73" s="219" t="s">
        <v>417</v>
      </c>
      <c r="C73" s="222">
        <f>SUM(D73+AA73)</f>
        <v>28662.341037</v>
      </c>
      <c r="D73" s="222">
        <f>SUM(E73:Z73)</f>
        <v>27384.316261</v>
      </c>
      <c r="E73" s="220">
        <v>2.1458</v>
      </c>
      <c r="F73" s="220">
        <v>0.6372</v>
      </c>
      <c r="G73" s="220">
        <v>10.354</v>
      </c>
      <c r="H73" s="335" t="s">
        <v>416</v>
      </c>
      <c r="I73" s="221">
        <v>980.24274</v>
      </c>
      <c r="J73" s="220">
        <v>22514.679194</v>
      </c>
      <c r="K73" s="333" t="s">
        <v>416</v>
      </c>
      <c r="L73" s="333" t="s">
        <v>416</v>
      </c>
      <c r="M73" s="323">
        <v>3.3168</v>
      </c>
      <c r="N73" s="334" t="s">
        <v>416</v>
      </c>
      <c r="O73" s="567"/>
      <c r="P73" s="219" t="s">
        <v>417</v>
      </c>
      <c r="Q73" s="222">
        <v>80.519103</v>
      </c>
      <c r="R73" s="220">
        <v>41.152398</v>
      </c>
      <c r="S73" s="220">
        <v>82.7121</v>
      </c>
      <c r="T73" s="333" t="s">
        <v>416</v>
      </c>
      <c r="U73" s="335" t="s">
        <v>416</v>
      </c>
      <c r="V73" s="220">
        <v>3449.771859</v>
      </c>
      <c r="W73" s="220">
        <v>6.1601</v>
      </c>
      <c r="X73" s="220">
        <v>19.636903</v>
      </c>
      <c r="Y73" s="220">
        <v>192.988064</v>
      </c>
      <c r="Z73" s="333" t="s">
        <v>416</v>
      </c>
      <c r="AA73" s="223">
        <v>1278.024776</v>
      </c>
    </row>
    <row r="74" spans="1:27" s="225" customFormat="1" ht="9" customHeight="1">
      <c r="A74" s="567"/>
      <c r="B74" s="219" t="s">
        <v>418</v>
      </c>
      <c r="C74" s="222">
        <f>SUM(D74+AA74)</f>
        <v>4292.5245749999995</v>
      </c>
      <c r="D74" s="222">
        <f>SUM(E74:Z74)</f>
        <v>3570.2162759999997</v>
      </c>
      <c r="E74" s="220">
        <v>7.9657</v>
      </c>
      <c r="F74" s="220">
        <v>0.0161</v>
      </c>
      <c r="G74" s="220">
        <v>21.346111</v>
      </c>
      <c r="H74" s="335" t="s">
        <v>416</v>
      </c>
      <c r="I74" s="221">
        <v>1370.895923</v>
      </c>
      <c r="J74" s="220">
        <v>2141.606442</v>
      </c>
      <c r="K74" s="333" t="s">
        <v>416</v>
      </c>
      <c r="L74" s="333" t="s">
        <v>416</v>
      </c>
      <c r="M74" s="334" t="s">
        <v>416</v>
      </c>
      <c r="N74" s="334" t="s">
        <v>416</v>
      </c>
      <c r="O74" s="567"/>
      <c r="P74" s="219" t="s">
        <v>418</v>
      </c>
      <c r="Q74" s="221">
        <v>5.2938</v>
      </c>
      <c r="R74" s="221">
        <v>0.9751</v>
      </c>
      <c r="S74" s="221">
        <v>19.5801</v>
      </c>
      <c r="T74" s="333" t="s">
        <v>416</v>
      </c>
      <c r="U74" s="335" t="s">
        <v>416</v>
      </c>
      <c r="V74" s="333" t="s">
        <v>416</v>
      </c>
      <c r="W74" s="333" t="s">
        <v>416</v>
      </c>
      <c r="X74" s="220">
        <v>0.4354</v>
      </c>
      <c r="Y74" s="220">
        <v>2.1016</v>
      </c>
      <c r="Z74" s="333" t="s">
        <v>416</v>
      </c>
      <c r="AA74" s="223">
        <v>722.308299</v>
      </c>
    </row>
    <row r="75" spans="1:27" s="225" customFormat="1" ht="9" customHeight="1" thickBot="1">
      <c r="A75" s="563"/>
      <c r="B75" s="226" t="s">
        <v>419</v>
      </c>
      <c r="C75" s="227">
        <f>SUM(D75+AA75)</f>
        <v>81.3605</v>
      </c>
      <c r="D75" s="227">
        <f>SUM(E75:Z75)</f>
        <v>59.7847</v>
      </c>
      <c r="E75" s="228">
        <v>0.088</v>
      </c>
      <c r="F75" s="336" t="s">
        <v>416</v>
      </c>
      <c r="G75" s="228">
        <v>0.4355</v>
      </c>
      <c r="H75" s="337" t="s">
        <v>416</v>
      </c>
      <c r="I75" s="229">
        <v>21.5153</v>
      </c>
      <c r="J75" s="228">
        <v>37.7459</v>
      </c>
      <c r="K75" s="336" t="s">
        <v>416</v>
      </c>
      <c r="L75" s="336" t="s">
        <v>416</v>
      </c>
      <c r="M75" s="338" t="s">
        <v>416</v>
      </c>
      <c r="N75" s="338" t="s">
        <v>416</v>
      </c>
      <c r="O75" s="563"/>
      <c r="P75" s="226" t="s">
        <v>419</v>
      </c>
      <c r="Q75" s="338" t="s">
        <v>416</v>
      </c>
      <c r="R75" s="338" t="s">
        <v>416</v>
      </c>
      <c r="S75" s="338" t="s">
        <v>416</v>
      </c>
      <c r="T75" s="336" t="s">
        <v>416</v>
      </c>
      <c r="U75" s="337" t="s">
        <v>416</v>
      </c>
      <c r="V75" s="336" t="s">
        <v>416</v>
      </c>
      <c r="W75" s="336" t="s">
        <v>416</v>
      </c>
      <c r="X75" s="336" t="s">
        <v>416</v>
      </c>
      <c r="Y75" s="336" t="s">
        <v>416</v>
      </c>
      <c r="Z75" s="336" t="s">
        <v>416</v>
      </c>
      <c r="AA75" s="252">
        <v>21.5758</v>
      </c>
    </row>
    <row r="76" spans="1:26" s="22" customFormat="1" ht="10.5" customHeight="1">
      <c r="A76" s="285" t="s">
        <v>433</v>
      </c>
      <c r="H76" s="26" t="s">
        <v>345</v>
      </c>
      <c r="J76" s="26"/>
      <c r="K76" s="26"/>
      <c r="L76" s="26"/>
      <c r="M76" s="26"/>
      <c r="N76" s="26"/>
      <c r="O76" s="294" t="s">
        <v>434</v>
      </c>
      <c r="P76" s="218"/>
      <c r="T76" s="26"/>
      <c r="U76" s="26" t="s">
        <v>345</v>
      </c>
      <c r="V76" s="26"/>
      <c r="W76" s="26"/>
      <c r="X76" s="26"/>
      <c r="Y76" s="26"/>
      <c r="Z76" s="26"/>
    </row>
    <row r="77" spans="1:26" s="22" customFormat="1" ht="10.5" customHeight="1">
      <c r="A77" s="285" t="s">
        <v>435</v>
      </c>
      <c r="H77" s="26" t="s">
        <v>346</v>
      </c>
      <c r="I77" s="26"/>
      <c r="J77" s="26"/>
      <c r="K77" s="26"/>
      <c r="L77" s="26"/>
      <c r="M77" s="26"/>
      <c r="N77" s="26"/>
      <c r="O77" s="294" t="s">
        <v>435</v>
      </c>
      <c r="P77" s="218"/>
      <c r="Q77" s="36"/>
      <c r="T77" s="26"/>
      <c r="U77" s="26" t="s">
        <v>346</v>
      </c>
      <c r="V77" s="26"/>
      <c r="W77" s="26"/>
      <c r="X77" s="26"/>
      <c r="Y77" s="26"/>
      <c r="Z77" s="26"/>
    </row>
    <row r="78" ht="13.5">
      <c r="Q78" s="207"/>
    </row>
    <row r="79" ht="13.5">
      <c r="Q79" s="207"/>
    </row>
    <row r="80" ht="13.5">
      <c r="Q80" s="207"/>
    </row>
    <row r="81" ht="13.5">
      <c r="Q81" s="207"/>
    </row>
    <row r="82" ht="13.5">
      <c r="Q82" s="207"/>
    </row>
    <row r="83" ht="13.5">
      <c r="Q83" s="207"/>
    </row>
    <row r="84" ht="13.5">
      <c r="Q84" s="207"/>
    </row>
    <row r="85" ht="13.5">
      <c r="Q85" s="207"/>
    </row>
    <row r="86" ht="13.5">
      <c r="Q86" s="207"/>
    </row>
    <row r="87" ht="13.5">
      <c r="Q87" s="207"/>
    </row>
    <row r="88" ht="13.5">
      <c r="Q88" s="207"/>
    </row>
    <row r="89" spans="17:18" ht="13.5">
      <c r="Q89" s="207"/>
      <c r="R89" s="19"/>
    </row>
    <row r="90" spans="16:18" ht="13.5">
      <c r="P90" s="214"/>
      <c r="R90" s="19"/>
    </row>
    <row r="91" spans="16:18" ht="13.5">
      <c r="P91" s="214"/>
      <c r="R91" s="19"/>
    </row>
    <row r="92" ht="13.5">
      <c r="P92" s="214"/>
    </row>
  </sheetData>
  <mergeCells count="42">
    <mergeCell ref="O57:O60"/>
    <mergeCell ref="O37:O40"/>
    <mergeCell ref="O42:O45"/>
    <mergeCell ref="O47:O50"/>
    <mergeCell ref="O52:O55"/>
    <mergeCell ref="U2:AA2"/>
    <mergeCell ref="AA4:AA5"/>
    <mergeCell ref="Q4:T4"/>
    <mergeCell ref="O2:T2"/>
    <mergeCell ref="P4:P5"/>
    <mergeCell ref="V4:Z4"/>
    <mergeCell ref="O62:O65"/>
    <mergeCell ref="O67:O70"/>
    <mergeCell ref="O72:O75"/>
    <mergeCell ref="O4:O5"/>
    <mergeCell ref="O12:O15"/>
    <mergeCell ref="O17:O20"/>
    <mergeCell ref="O7:O10"/>
    <mergeCell ref="O22:O25"/>
    <mergeCell ref="O27:O30"/>
    <mergeCell ref="O32:O35"/>
    <mergeCell ref="A2:G2"/>
    <mergeCell ref="H2:N2"/>
    <mergeCell ref="D4:G4"/>
    <mergeCell ref="I4:M4"/>
    <mergeCell ref="C4:C5"/>
    <mergeCell ref="B4:B5"/>
    <mergeCell ref="A4:A5"/>
    <mergeCell ref="A62:A65"/>
    <mergeCell ref="A57:A60"/>
    <mergeCell ref="A72:A75"/>
    <mergeCell ref="A67:A70"/>
    <mergeCell ref="A52:A55"/>
    <mergeCell ref="A47:A50"/>
    <mergeCell ref="A7:A10"/>
    <mergeCell ref="A12:A15"/>
    <mergeCell ref="A27:A30"/>
    <mergeCell ref="A22:A25"/>
    <mergeCell ref="A17:A20"/>
    <mergeCell ref="A42:A45"/>
    <mergeCell ref="A37:A40"/>
    <mergeCell ref="A32:A35"/>
  </mergeCells>
  <printOptions horizontalCentered="1"/>
  <pageMargins left="1.1811023622047245" right="1.1811023622047245" top="1.5748031496062993" bottom="1.535433070866142" header="0.5118110236220472" footer="0.9055118110236221"/>
  <pageSetup firstPageNumber="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22.625" style="22" customWidth="1"/>
    <col min="2" max="5" width="13.125" style="22" customWidth="1"/>
    <col min="6" max="9" width="12.625" style="22" customWidth="1"/>
    <col min="10" max="11" width="12.125" style="22" customWidth="1"/>
    <col min="12" max="16384" width="8.875" style="22" customWidth="1"/>
  </cols>
  <sheetData>
    <row r="1" spans="1:11" s="4" customFormat="1" ht="18" customHeight="1">
      <c r="A1" s="284" t="s">
        <v>285</v>
      </c>
      <c r="K1" s="58" t="s">
        <v>386</v>
      </c>
    </row>
    <row r="2" spans="1:11" s="21" customFormat="1" ht="34.5" customHeight="1">
      <c r="A2" s="579" t="s">
        <v>464</v>
      </c>
      <c r="B2" s="606"/>
      <c r="C2" s="606"/>
      <c r="D2" s="606"/>
      <c r="E2" s="606"/>
      <c r="F2" s="649" t="s">
        <v>465</v>
      </c>
      <c r="G2" s="649"/>
      <c r="H2" s="649"/>
      <c r="I2" s="649"/>
      <c r="J2" s="649"/>
      <c r="K2" s="649"/>
    </row>
    <row r="3" spans="2:11" s="4" customFormat="1" ht="15" customHeight="1" thickBot="1">
      <c r="B3" s="122"/>
      <c r="C3" s="122"/>
      <c r="D3" s="650"/>
      <c r="E3" s="650"/>
      <c r="F3" s="122"/>
      <c r="G3" s="122"/>
      <c r="H3" s="122"/>
      <c r="I3" s="122"/>
      <c r="J3" s="122"/>
      <c r="K3" s="122"/>
    </row>
    <row r="4" spans="1:11" s="4" customFormat="1" ht="19.5" customHeight="1">
      <c r="A4" s="566" t="s">
        <v>437</v>
      </c>
      <c r="B4" s="656" t="s">
        <v>438</v>
      </c>
      <c r="C4" s="564"/>
      <c r="D4" s="564"/>
      <c r="E4" s="564"/>
      <c r="F4" s="564" t="s">
        <v>439</v>
      </c>
      <c r="G4" s="564"/>
      <c r="H4" s="564"/>
      <c r="I4" s="655"/>
      <c r="J4" s="653" t="s">
        <v>440</v>
      </c>
      <c r="K4" s="654"/>
    </row>
    <row r="5" spans="1:11" s="4" customFormat="1" ht="30" customHeight="1">
      <c r="A5" s="641"/>
      <c r="B5" s="643" t="s">
        <v>441</v>
      </c>
      <c r="C5" s="644"/>
      <c r="D5" s="645" t="s">
        <v>442</v>
      </c>
      <c r="E5" s="646"/>
      <c r="F5" s="647" t="s">
        <v>443</v>
      </c>
      <c r="G5" s="648"/>
      <c r="H5" s="657" t="s">
        <v>444</v>
      </c>
      <c r="I5" s="644"/>
      <c r="J5" s="651" t="s">
        <v>445</v>
      </c>
      <c r="K5" s="652"/>
    </row>
    <row r="6" spans="1:11" s="4" customFormat="1" ht="30" customHeight="1" thickBot="1">
      <c r="A6" s="642"/>
      <c r="B6" s="134" t="s">
        <v>446</v>
      </c>
      <c r="C6" s="135" t="s">
        <v>447</v>
      </c>
      <c r="D6" s="136" t="s">
        <v>446</v>
      </c>
      <c r="E6" s="136" t="s">
        <v>447</v>
      </c>
      <c r="F6" s="137" t="s">
        <v>446</v>
      </c>
      <c r="G6" s="136" t="s">
        <v>447</v>
      </c>
      <c r="H6" s="136" t="s">
        <v>446</v>
      </c>
      <c r="I6" s="136" t="s">
        <v>447</v>
      </c>
      <c r="J6" s="136" t="s">
        <v>446</v>
      </c>
      <c r="K6" s="138" t="s">
        <v>447</v>
      </c>
    </row>
    <row r="7" spans="1:11" s="19" customFormat="1" ht="18" customHeight="1">
      <c r="A7" s="156" t="s">
        <v>24</v>
      </c>
      <c r="B7" s="342">
        <v>4.6759</v>
      </c>
      <c r="C7" s="82">
        <v>5869.5361</v>
      </c>
      <c r="D7" s="82">
        <v>4.6717</v>
      </c>
      <c r="E7" s="82">
        <v>4983.1194</v>
      </c>
      <c r="F7" s="140" t="s">
        <v>372</v>
      </c>
      <c r="G7" s="82">
        <v>687.6818</v>
      </c>
      <c r="H7" s="82">
        <v>0.0042</v>
      </c>
      <c r="I7" s="82">
        <v>198.7349</v>
      </c>
      <c r="J7" s="84">
        <v>16</v>
      </c>
      <c r="K7" s="343">
        <v>7086</v>
      </c>
    </row>
    <row r="8" spans="1:11" s="19" customFormat="1" ht="18" customHeight="1">
      <c r="A8" s="156" t="s">
        <v>25</v>
      </c>
      <c r="B8" s="342">
        <v>14.9288</v>
      </c>
      <c r="C8" s="82">
        <v>5884.4649</v>
      </c>
      <c r="D8" s="82">
        <v>14.4896</v>
      </c>
      <c r="E8" s="82">
        <v>4997.609</v>
      </c>
      <c r="F8" s="81">
        <v>0.3205</v>
      </c>
      <c r="G8" s="82">
        <v>688.0023</v>
      </c>
      <c r="H8" s="82">
        <v>0.1187</v>
      </c>
      <c r="I8" s="82">
        <v>198.8536</v>
      </c>
      <c r="J8" s="84">
        <v>36</v>
      </c>
      <c r="K8" s="343">
        <v>7122</v>
      </c>
    </row>
    <row r="9" spans="1:11" s="19" customFormat="1" ht="18" customHeight="1">
      <c r="A9" s="156" t="s">
        <v>26</v>
      </c>
      <c r="B9" s="342">
        <v>5.8735</v>
      </c>
      <c r="C9" s="82">
        <v>5890.3281</v>
      </c>
      <c r="D9" s="82">
        <v>5.675</v>
      </c>
      <c r="E9" s="82">
        <v>5003.2837</v>
      </c>
      <c r="F9" s="81">
        <v>0.1546</v>
      </c>
      <c r="G9" s="82">
        <v>688.1469</v>
      </c>
      <c r="H9" s="82">
        <v>0.0439</v>
      </c>
      <c r="I9" s="82">
        <v>198.8975</v>
      </c>
      <c r="J9" s="84">
        <v>24</v>
      </c>
      <c r="K9" s="343">
        <v>7146</v>
      </c>
    </row>
    <row r="10" spans="1:11" s="19" customFormat="1" ht="8.25" customHeight="1">
      <c r="A10" s="344"/>
      <c r="B10" s="342"/>
      <c r="C10" s="82"/>
      <c r="D10" s="82"/>
      <c r="E10" s="82"/>
      <c r="F10" s="81"/>
      <c r="G10" s="82"/>
      <c r="H10" s="82"/>
      <c r="I10" s="82"/>
      <c r="J10" s="84"/>
      <c r="K10" s="343"/>
    </row>
    <row r="11" spans="1:11" s="19" customFormat="1" ht="18" customHeight="1">
      <c r="A11" s="156" t="s">
        <v>27</v>
      </c>
      <c r="B11" s="342">
        <v>1.1003</v>
      </c>
      <c r="C11" s="82">
        <v>5891.4284</v>
      </c>
      <c r="D11" s="82">
        <v>1.1003</v>
      </c>
      <c r="E11" s="82">
        <v>5004.384</v>
      </c>
      <c r="F11" s="140" t="s">
        <v>372</v>
      </c>
      <c r="G11" s="82">
        <v>688.1469</v>
      </c>
      <c r="H11" s="139" t="s">
        <v>372</v>
      </c>
      <c r="I11" s="82">
        <v>261.8975</v>
      </c>
      <c r="J11" s="84">
        <v>7</v>
      </c>
      <c r="K11" s="343">
        <v>7153</v>
      </c>
    </row>
    <row r="12" spans="1:11" s="19" customFormat="1" ht="18" customHeight="1">
      <c r="A12" s="156" t="s">
        <v>28</v>
      </c>
      <c r="B12" s="342">
        <v>0.3112</v>
      </c>
      <c r="C12" s="81">
        <v>5891.7396</v>
      </c>
      <c r="D12" s="82">
        <v>0.3112</v>
      </c>
      <c r="E12" s="82">
        <v>5004.6952</v>
      </c>
      <c r="F12" s="140" t="s">
        <v>372</v>
      </c>
      <c r="G12" s="82">
        <v>688.1469</v>
      </c>
      <c r="H12" s="139" t="s">
        <v>372</v>
      </c>
      <c r="I12" s="82">
        <v>198.8975</v>
      </c>
      <c r="J12" s="84">
        <v>1</v>
      </c>
      <c r="K12" s="343">
        <v>7154</v>
      </c>
    </row>
    <row r="13" spans="1:11" s="19" customFormat="1" ht="18" customHeight="1">
      <c r="A13" s="156" t="s">
        <v>29</v>
      </c>
      <c r="B13" s="342">
        <v>0.1076</v>
      </c>
      <c r="C13" s="81">
        <v>5891.847</v>
      </c>
      <c r="D13" s="82">
        <v>0.1076</v>
      </c>
      <c r="E13" s="81">
        <v>5004.8028</v>
      </c>
      <c r="F13" s="140" t="s">
        <v>372</v>
      </c>
      <c r="G13" s="81">
        <v>688.1467</v>
      </c>
      <c r="H13" s="139" t="s">
        <v>372</v>
      </c>
      <c r="I13" s="82">
        <v>198.8975</v>
      </c>
      <c r="J13" s="343">
        <v>2</v>
      </c>
      <c r="K13" s="343">
        <v>7156</v>
      </c>
    </row>
    <row r="14" spans="1:11" s="19" customFormat="1" ht="8.25" customHeight="1">
      <c r="A14" s="344"/>
      <c r="B14" s="342"/>
      <c r="C14" s="81"/>
      <c r="D14" s="82"/>
      <c r="E14" s="81"/>
      <c r="F14" s="81"/>
      <c r="G14" s="81"/>
      <c r="H14" s="82"/>
      <c r="I14" s="82"/>
      <c r="J14" s="343"/>
      <c r="K14" s="343"/>
    </row>
    <row r="15" spans="1:11" s="19" customFormat="1" ht="18" customHeight="1">
      <c r="A15" s="156" t="s">
        <v>30</v>
      </c>
      <c r="B15" s="342">
        <v>1.8708</v>
      </c>
      <c r="C15" s="81">
        <v>5893.717999999999</v>
      </c>
      <c r="D15" s="82">
        <v>1.8024</v>
      </c>
      <c r="E15" s="81">
        <v>5006.6052</v>
      </c>
      <c r="F15" s="81">
        <v>0.0684</v>
      </c>
      <c r="G15" s="81">
        <v>688.2153000000001</v>
      </c>
      <c r="H15" s="139" t="s">
        <v>372</v>
      </c>
      <c r="I15" s="82">
        <v>198.8975</v>
      </c>
      <c r="J15" s="343">
        <v>3</v>
      </c>
      <c r="K15" s="343">
        <v>7159</v>
      </c>
    </row>
    <row r="16" spans="1:11" s="19" customFormat="1" ht="18" customHeight="1">
      <c r="A16" s="156" t="s">
        <v>31</v>
      </c>
      <c r="B16" s="342">
        <v>0.1826</v>
      </c>
      <c r="C16" s="81">
        <v>5893.900599999999</v>
      </c>
      <c r="D16" s="82">
        <v>0.1826</v>
      </c>
      <c r="E16" s="81">
        <v>5006.787799999999</v>
      </c>
      <c r="F16" s="140" t="s">
        <v>372</v>
      </c>
      <c r="G16" s="81">
        <v>688.2153000000001</v>
      </c>
      <c r="H16" s="139" t="s">
        <v>372</v>
      </c>
      <c r="I16" s="82">
        <v>198.8975</v>
      </c>
      <c r="J16" s="343">
        <v>1</v>
      </c>
      <c r="K16" s="343">
        <v>7160</v>
      </c>
    </row>
    <row r="17" spans="1:11" s="19" customFormat="1" ht="18" customHeight="1">
      <c r="A17" s="156" t="s">
        <v>32</v>
      </c>
      <c r="B17" s="81">
        <v>1.7459</v>
      </c>
      <c r="C17" s="81">
        <v>5895.6465</v>
      </c>
      <c r="D17" s="82">
        <v>1.7459</v>
      </c>
      <c r="E17" s="81">
        <v>5008.5337</v>
      </c>
      <c r="F17" s="140" t="s">
        <v>372</v>
      </c>
      <c r="G17" s="81">
        <v>688.2153</v>
      </c>
      <c r="H17" s="139" t="s">
        <v>372</v>
      </c>
      <c r="I17" s="81">
        <v>198.8975</v>
      </c>
      <c r="J17" s="90">
        <v>3</v>
      </c>
      <c r="K17" s="345">
        <v>7163</v>
      </c>
    </row>
    <row r="18" spans="1:11" s="19" customFormat="1" ht="8.25" customHeight="1">
      <c r="A18" s="344"/>
      <c r="B18" s="81"/>
      <c r="C18" s="81"/>
      <c r="D18" s="82"/>
      <c r="E18" s="81"/>
      <c r="F18" s="81"/>
      <c r="G18" s="81"/>
      <c r="H18" s="82"/>
      <c r="I18" s="82"/>
      <c r="J18" s="343"/>
      <c r="K18" s="343"/>
    </row>
    <row r="19" spans="1:11" s="19" customFormat="1" ht="18" customHeight="1">
      <c r="A19" s="156" t="s">
        <v>448</v>
      </c>
      <c r="B19" s="81">
        <v>0.1186</v>
      </c>
      <c r="C19" s="81">
        <v>5846.0728</v>
      </c>
      <c r="D19" s="139" t="s">
        <v>449</v>
      </c>
      <c r="E19" s="81">
        <v>4991.9721</v>
      </c>
      <c r="F19" s="140" t="s">
        <v>449</v>
      </c>
      <c r="G19" s="81">
        <v>655.2032</v>
      </c>
      <c r="H19" s="81">
        <v>0.1186</v>
      </c>
      <c r="I19" s="81">
        <v>198.8975</v>
      </c>
      <c r="J19" s="90">
        <v>1</v>
      </c>
      <c r="K19" s="345">
        <f>K17+J19</f>
        <v>7164</v>
      </c>
    </row>
    <row r="20" spans="1:11" s="19" customFormat="1" ht="8.25" customHeight="1">
      <c r="A20" s="344"/>
      <c r="B20" s="81"/>
      <c r="C20" s="81"/>
      <c r="D20" s="82"/>
      <c r="E20" s="81"/>
      <c r="F20" s="81"/>
      <c r="G20" s="81"/>
      <c r="H20" s="82"/>
      <c r="I20" s="82"/>
      <c r="J20" s="343"/>
      <c r="K20" s="343"/>
    </row>
    <row r="21" spans="1:11" s="37" customFormat="1" ht="18" customHeight="1">
      <c r="A21" s="141" t="s">
        <v>481</v>
      </c>
      <c r="B21" s="139" t="s">
        <v>451</v>
      </c>
      <c r="C21" s="81">
        <v>217.1259</v>
      </c>
      <c r="D21" s="139" t="s">
        <v>449</v>
      </c>
      <c r="E21" s="81">
        <v>202.675</v>
      </c>
      <c r="F21" s="140" t="s">
        <v>449</v>
      </c>
      <c r="G21" s="81">
        <v>11.075</v>
      </c>
      <c r="H21" s="140" t="s">
        <v>449</v>
      </c>
      <c r="I21" s="82">
        <v>3.3759</v>
      </c>
      <c r="J21" s="140" t="s">
        <v>449</v>
      </c>
      <c r="K21" s="343">
        <v>355</v>
      </c>
    </row>
    <row r="22" spans="1:11" s="4" customFormat="1" ht="8.25" customHeight="1">
      <c r="A22" s="38"/>
      <c r="B22" s="342"/>
      <c r="C22" s="81"/>
      <c r="D22" s="82"/>
      <c r="E22" s="81"/>
      <c r="F22" s="81"/>
      <c r="G22" s="81"/>
      <c r="H22" s="82"/>
      <c r="I22" s="82"/>
      <c r="J22" s="343"/>
      <c r="K22" s="343"/>
    </row>
    <row r="23" spans="1:11" s="37" customFormat="1" ht="18" customHeight="1">
      <c r="A23" s="141" t="s">
        <v>354</v>
      </c>
      <c r="B23" s="139" t="s">
        <v>451</v>
      </c>
      <c r="C23" s="81">
        <v>498.0783</v>
      </c>
      <c r="D23" s="139" t="s">
        <v>449</v>
      </c>
      <c r="E23" s="81">
        <v>432.6359</v>
      </c>
      <c r="F23" s="140" t="s">
        <v>449</v>
      </c>
      <c r="G23" s="81">
        <v>41.5416</v>
      </c>
      <c r="H23" s="140" t="s">
        <v>449</v>
      </c>
      <c r="I23" s="82">
        <v>23.9008</v>
      </c>
      <c r="J23" s="140" t="s">
        <v>449</v>
      </c>
      <c r="K23" s="343">
        <v>575</v>
      </c>
    </row>
    <row r="24" spans="1:11" s="37" customFormat="1" ht="18" customHeight="1">
      <c r="A24" s="141" t="s">
        <v>355</v>
      </c>
      <c r="B24" s="139" t="s">
        <v>451</v>
      </c>
      <c r="C24" s="81">
        <v>284.0947</v>
      </c>
      <c r="D24" s="139" t="s">
        <v>449</v>
      </c>
      <c r="E24" s="81">
        <v>220.8046</v>
      </c>
      <c r="F24" s="140" t="s">
        <v>449</v>
      </c>
      <c r="G24" s="81">
        <v>59.7987</v>
      </c>
      <c r="H24" s="140" t="s">
        <v>449</v>
      </c>
      <c r="I24" s="82">
        <v>3.4914</v>
      </c>
      <c r="J24" s="140" t="s">
        <v>449</v>
      </c>
      <c r="K24" s="343">
        <v>385</v>
      </c>
    </row>
    <row r="25" spans="1:11" s="37" customFormat="1" ht="18" customHeight="1">
      <c r="A25" s="141" t="s">
        <v>356</v>
      </c>
      <c r="B25" s="139" t="s">
        <v>451</v>
      </c>
      <c r="C25" s="81">
        <v>222.6987</v>
      </c>
      <c r="D25" s="139" t="s">
        <v>449</v>
      </c>
      <c r="E25" s="81">
        <v>206.2231</v>
      </c>
      <c r="F25" s="140" t="s">
        <v>449</v>
      </c>
      <c r="G25" s="81">
        <v>11.2425</v>
      </c>
      <c r="H25" s="140" t="s">
        <v>449</v>
      </c>
      <c r="I25" s="82">
        <v>5.2331</v>
      </c>
      <c r="J25" s="140" t="s">
        <v>449</v>
      </c>
      <c r="K25" s="343">
        <v>273</v>
      </c>
    </row>
    <row r="26" spans="1:11" s="4" customFormat="1" ht="8.25" customHeight="1">
      <c r="A26" s="38"/>
      <c r="B26" s="342"/>
      <c r="C26" s="81"/>
      <c r="D26" s="82"/>
      <c r="E26" s="81"/>
      <c r="F26" s="81"/>
      <c r="G26" s="81"/>
      <c r="H26" s="82"/>
      <c r="I26" s="82"/>
      <c r="J26" s="343"/>
      <c r="K26" s="343"/>
    </row>
    <row r="27" spans="1:11" s="37" customFormat="1" ht="18" customHeight="1">
      <c r="A27" s="141" t="s">
        <v>484</v>
      </c>
      <c r="B27" s="139" t="s">
        <v>451</v>
      </c>
      <c r="C27" s="81">
        <v>730.0102</v>
      </c>
      <c r="D27" s="139" t="s">
        <v>449</v>
      </c>
      <c r="E27" s="81">
        <v>561.6172</v>
      </c>
      <c r="F27" s="140" t="s">
        <v>449</v>
      </c>
      <c r="G27" s="81">
        <v>134.257</v>
      </c>
      <c r="H27" s="140" t="s">
        <v>449</v>
      </c>
      <c r="I27" s="82">
        <v>34.136</v>
      </c>
      <c r="J27" s="140" t="s">
        <v>449</v>
      </c>
      <c r="K27" s="343">
        <v>755</v>
      </c>
    </row>
    <row r="28" spans="1:11" s="37" customFormat="1" ht="18" customHeight="1">
      <c r="A28" s="141" t="s">
        <v>485</v>
      </c>
      <c r="B28" s="139" t="s">
        <v>451</v>
      </c>
      <c r="C28" s="81">
        <v>393.1441</v>
      </c>
      <c r="D28" s="139" t="s">
        <v>449</v>
      </c>
      <c r="E28" s="81">
        <v>324.4211</v>
      </c>
      <c r="F28" s="140" t="s">
        <v>449</v>
      </c>
      <c r="G28" s="81">
        <v>47.12</v>
      </c>
      <c r="H28" s="140" t="s">
        <v>449</v>
      </c>
      <c r="I28" s="82">
        <v>21.603</v>
      </c>
      <c r="J28" s="140" t="s">
        <v>449</v>
      </c>
      <c r="K28" s="343">
        <v>521</v>
      </c>
    </row>
    <row r="29" spans="1:11" s="37" customFormat="1" ht="18" customHeight="1">
      <c r="A29" s="141" t="s">
        <v>486</v>
      </c>
      <c r="B29" s="139" t="s">
        <v>451</v>
      </c>
      <c r="C29" s="81">
        <v>640.9231</v>
      </c>
      <c r="D29" s="139" t="s">
        <v>449</v>
      </c>
      <c r="E29" s="81">
        <v>569.2378</v>
      </c>
      <c r="F29" s="140" t="s">
        <v>449</v>
      </c>
      <c r="G29" s="81">
        <v>64.6964</v>
      </c>
      <c r="H29" s="140" t="s">
        <v>449</v>
      </c>
      <c r="I29" s="82">
        <v>6.9889</v>
      </c>
      <c r="J29" s="140" t="s">
        <v>449</v>
      </c>
      <c r="K29" s="343">
        <v>764</v>
      </c>
    </row>
    <row r="30" spans="1:11" s="4" customFormat="1" ht="8.25" customHeight="1">
      <c r="A30" s="38"/>
      <c r="B30" s="82"/>
      <c r="C30" s="81"/>
      <c r="D30" s="82"/>
      <c r="E30" s="81"/>
      <c r="F30" s="81"/>
      <c r="G30" s="81"/>
      <c r="H30" s="82"/>
      <c r="I30" s="82"/>
      <c r="J30" s="343"/>
      <c r="K30" s="343"/>
    </row>
    <row r="31" spans="1:11" s="37" customFormat="1" ht="18" customHeight="1">
      <c r="A31" s="141" t="s">
        <v>487</v>
      </c>
      <c r="B31" s="139" t="s">
        <v>451</v>
      </c>
      <c r="C31" s="81">
        <v>652.4793</v>
      </c>
      <c r="D31" s="139" t="s">
        <v>449</v>
      </c>
      <c r="E31" s="81">
        <v>627.8616</v>
      </c>
      <c r="F31" s="140" t="s">
        <v>449</v>
      </c>
      <c r="G31" s="81">
        <v>17.8411</v>
      </c>
      <c r="H31" s="140" t="s">
        <v>449</v>
      </c>
      <c r="I31" s="82">
        <v>6.7766</v>
      </c>
      <c r="J31" s="140" t="s">
        <v>449</v>
      </c>
      <c r="K31" s="343">
        <v>791</v>
      </c>
    </row>
    <row r="32" spans="1:11" s="37" customFormat="1" ht="18" customHeight="1">
      <c r="A32" s="141" t="s">
        <v>488</v>
      </c>
      <c r="B32" s="139" t="s">
        <v>451</v>
      </c>
      <c r="C32" s="81">
        <v>222.2891</v>
      </c>
      <c r="D32" s="139" t="s">
        <v>449</v>
      </c>
      <c r="E32" s="81">
        <v>137.8951</v>
      </c>
      <c r="F32" s="140" t="s">
        <v>449</v>
      </c>
      <c r="G32" s="81">
        <v>81.8315</v>
      </c>
      <c r="H32" s="140" t="s">
        <v>449</v>
      </c>
      <c r="I32" s="82">
        <v>2.5625</v>
      </c>
      <c r="J32" s="140" t="s">
        <v>449</v>
      </c>
      <c r="K32" s="343">
        <v>360</v>
      </c>
    </row>
    <row r="33" spans="1:11" s="37" customFormat="1" ht="18" customHeight="1">
      <c r="A33" s="141" t="s">
        <v>489</v>
      </c>
      <c r="B33" s="139" t="s">
        <v>451</v>
      </c>
      <c r="C33" s="81">
        <v>341.3723</v>
      </c>
      <c r="D33" s="139" t="s">
        <v>449</v>
      </c>
      <c r="E33" s="81">
        <v>212.4201</v>
      </c>
      <c r="F33" s="140" t="s">
        <v>449</v>
      </c>
      <c r="G33" s="81">
        <v>121.1981</v>
      </c>
      <c r="H33" s="140" t="s">
        <v>449</v>
      </c>
      <c r="I33" s="82">
        <v>7.7541</v>
      </c>
      <c r="J33" s="140" t="s">
        <v>449</v>
      </c>
      <c r="K33" s="343">
        <v>420</v>
      </c>
    </row>
    <row r="34" spans="1:11" s="4" customFormat="1" ht="8.25" customHeight="1">
      <c r="A34" s="38"/>
      <c r="B34" s="342"/>
      <c r="C34" s="81"/>
      <c r="D34" s="82"/>
      <c r="E34" s="81"/>
      <c r="F34" s="81"/>
      <c r="G34" s="81"/>
      <c r="H34" s="82"/>
      <c r="I34" s="82"/>
      <c r="J34" s="343"/>
      <c r="K34" s="343"/>
    </row>
    <row r="35" spans="1:11" s="37" customFormat="1" ht="18" customHeight="1">
      <c r="A35" s="141" t="s">
        <v>490</v>
      </c>
      <c r="B35" s="81">
        <v>0.1186</v>
      </c>
      <c r="C35" s="81">
        <v>653.5578</v>
      </c>
      <c r="D35" s="139" t="s">
        <v>449</v>
      </c>
      <c r="E35" s="81">
        <v>571.2169</v>
      </c>
      <c r="F35" s="140" t="s">
        <v>449</v>
      </c>
      <c r="G35" s="81">
        <v>23.4242</v>
      </c>
      <c r="H35" s="81">
        <v>0.1186</v>
      </c>
      <c r="I35" s="82">
        <v>58.9167</v>
      </c>
      <c r="J35" s="343">
        <v>1</v>
      </c>
      <c r="K35" s="343">
        <v>851</v>
      </c>
    </row>
    <row r="36" spans="1:11" s="37" customFormat="1" ht="18" customHeight="1">
      <c r="A36" s="141" t="s">
        <v>491</v>
      </c>
      <c r="B36" s="139" t="s">
        <v>451</v>
      </c>
      <c r="C36" s="81">
        <v>990.2993</v>
      </c>
      <c r="D36" s="139" t="s">
        <v>449</v>
      </c>
      <c r="E36" s="81">
        <v>924.9637</v>
      </c>
      <c r="F36" s="140" t="s">
        <v>449</v>
      </c>
      <c r="G36" s="82">
        <v>41.1771</v>
      </c>
      <c r="H36" s="140" t="s">
        <v>449</v>
      </c>
      <c r="I36" s="82">
        <v>24.1585</v>
      </c>
      <c r="J36" s="140" t="s">
        <v>449</v>
      </c>
      <c r="K36" s="343">
        <v>1094</v>
      </c>
    </row>
    <row r="37" spans="1:11" s="37" customFormat="1" ht="18" customHeight="1" thickBot="1">
      <c r="A37" s="296" t="s">
        <v>492</v>
      </c>
      <c r="B37" s="324" t="s">
        <v>451</v>
      </c>
      <c r="C37" s="339" t="s">
        <v>372</v>
      </c>
      <c r="D37" s="339" t="s">
        <v>372</v>
      </c>
      <c r="E37" s="339" t="s">
        <v>372</v>
      </c>
      <c r="F37" s="340" t="s">
        <v>372</v>
      </c>
      <c r="G37" s="339" t="s">
        <v>372</v>
      </c>
      <c r="H37" s="339" t="s">
        <v>372</v>
      </c>
      <c r="I37" s="339" t="s">
        <v>372</v>
      </c>
      <c r="J37" s="339" t="s">
        <v>449</v>
      </c>
      <c r="K37" s="341" t="s">
        <v>449</v>
      </c>
    </row>
    <row r="38" spans="1:6" s="4" customFormat="1" ht="18" customHeight="1">
      <c r="A38" s="282" t="s">
        <v>463</v>
      </c>
      <c r="F38" s="19" t="s">
        <v>347</v>
      </c>
    </row>
  </sheetData>
  <mergeCells count="12">
    <mergeCell ref="A2:E2"/>
    <mergeCell ref="F2:K2"/>
    <mergeCell ref="D3:E3"/>
    <mergeCell ref="J5:K5"/>
    <mergeCell ref="J4:K4"/>
    <mergeCell ref="F4:I4"/>
    <mergeCell ref="B4:E4"/>
    <mergeCell ref="H5:I5"/>
    <mergeCell ref="A4:A6"/>
    <mergeCell ref="B5:C5"/>
    <mergeCell ref="D5:E5"/>
    <mergeCell ref="F5:G5"/>
  </mergeCells>
  <printOptions/>
  <pageMargins left="1.1811023622047245" right="1.1811023622047245" top="1.5748031496062993" bottom="1.5748031496062993" header="0.5118110236220472" footer="0.9055118110236221"/>
  <pageSetup firstPageNumber="1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24.625" style="22" customWidth="1"/>
    <col min="2" max="5" width="12.625" style="22" customWidth="1"/>
    <col min="6" max="9" width="18.625" style="22" customWidth="1"/>
    <col min="10" max="16384" width="8.875" style="22" customWidth="1"/>
  </cols>
  <sheetData>
    <row r="1" spans="1:9" s="4" customFormat="1" ht="18" customHeight="1">
      <c r="A1" s="284" t="s">
        <v>38</v>
      </c>
      <c r="I1" s="58" t="s">
        <v>39</v>
      </c>
    </row>
    <row r="2" spans="1:9" s="21" customFormat="1" ht="34.5" customHeight="1">
      <c r="A2" s="579" t="s">
        <v>480</v>
      </c>
      <c r="B2" s="606"/>
      <c r="C2" s="606"/>
      <c r="D2" s="606"/>
      <c r="E2" s="606"/>
      <c r="F2" s="605" t="s">
        <v>33</v>
      </c>
      <c r="G2" s="605"/>
      <c r="H2" s="605"/>
      <c r="I2" s="605"/>
    </row>
    <row r="3" spans="2:9" s="4" customFormat="1" ht="15.75" customHeight="1" thickBot="1">
      <c r="B3" s="92"/>
      <c r="C3" s="92"/>
      <c r="D3" s="92"/>
      <c r="E3" s="58"/>
      <c r="F3" s="58"/>
      <c r="G3" s="92"/>
      <c r="H3" s="92"/>
      <c r="I3" s="72"/>
    </row>
    <row r="4" spans="1:9" s="4" customFormat="1" ht="31.5" customHeight="1">
      <c r="A4" s="142" t="s">
        <v>292</v>
      </c>
      <c r="B4" s="143" t="s">
        <v>475</v>
      </c>
      <c r="C4" s="144" t="s">
        <v>476</v>
      </c>
      <c r="D4" s="144" t="s">
        <v>477</v>
      </c>
      <c r="E4" s="145" t="s">
        <v>294</v>
      </c>
      <c r="F4" s="658" t="s">
        <v>478</v>
      </c>
      <c r="G4" s="659"/>
      <c r="H4" s="659"/>
      <c r="I4" s="659"/>
    </row>
    <row r="5" spans="1:10" s="4" customFormat="1" ht="19.5" customHeight="1">
      <c r="A5" s="146" t="s">
        <v>329</v>
      </c>
      <c r="B5" s="85" t="s">
        <v>293</v>
      </c>
      <c r="C5" s="86" t="s">
        <v>466</v>
      </c>
      <c r="D5" s="86" t="s">
        <v>467</v>
      </c>
      <c r="E5" s="93" t="s">
        <v>276</v>
      </c>
      <c r="F5" s="149" t="s">
        <v>468</v>
      </c>
      <c r="G5" s="149" t="s">
        <v>330</v>
      </c>
      <c r="H5" s="149" t="s">
        <v>331</v>
      </c>
      <c r="I5" s="181" t="s">
        <v>469</v>
      </c>
      <c r="J5" s="253"/>
    </row>
    <row r="6" spans="1:10" s="4" customFormat="1" ht="31.5" customHeight="1" thickBot="1">
      <c r="A6" s="39" t="s">
        <v>470</v>
      </c>
      <c r="B6" s="47" t="s">
        <v>471</v>
      </c>
      <c r="C6" s="87" t="s">
        <v>472</v>
      </c>
      <c r="D6" s="88" t="s">
        <v>473</v>
      </c>
      <c r="E6" s="87" t="s">
        <v>332</v>
      </c>
      <c r="F6" s="88" t="s">
        <v>474</v>
      </c>
      <c r="G6" s="88" t="s">
        <v>333</v>
      </c>
      <c r="H6" s="88" t="s">
        <v>297</v>
      </c>
      <c r="I6" s="180" t="s">
        <v>328</v>
      </c>
      <c r="J6" s="179"/>
    </row>
    <row r="7" spans="1:9" s="19" customFormat="1" ht="18" customHeight="1">
      <c r="A7" s="141" t="s">
        <v>24</v>
      </c>
      <c r="B7" s="89">
        <v>3601</v>
      </c>
      <c r="C7" s="90">
        <v>2702</v>
      </c>
      <c r="D7" s="90">
        <v>12906</v>
      </c>
      <c r="E7" s="84">
        <v>3578</v>
      </c>
      <c r="F7" s="81">
        <v>3361.2005</v>
      </c>
      <c r="G7" s="82">
        <v>2773.4585</v>
      </c>
      <c r="H7" s="82">
        <v>322.8118</v>
      </c>
      <c r="I7" s="83">
        <v>264.9302</v>
      </c>
    </row>
    <row r="8" spans="1:9" s="19" customFormat="1" ht="18" customHeight="1">
      <c r="A8" s="141" t="s">
        <v>25</v>
      </c>
      <c r="B8" s="89">
        <v>3954</v>
      </c>
      <c r="C8" s="90">
        <v>4052</v>
      </c>
      <c r="D8" s="90">
        <v>13554</v>
      </c>
      <c r="E8" s="84">
        <v>3649</v>
      </c>
      <c r="F8" s="81">
        <v>3300.951</v>
      </c>
      <c r="G8" s="82">
        <v>2748.6469</v>
      </c>
      <c r="H8" s="82">
        <v>319.4188</v>
      </c>
      <c r="I8" s="83">
        <v>232.8853</v>
      </c>
    </row>
    <row r="9" spans="1:9" s="19" customFormat="1" ht="18" customHeight="1">
      <c r="A9" s="141" t="s">
        <v>26</v>
      </c>
      <c r="B9" s="89">
        <v>3581</v>
      </c>
      <c r="C9" s="90">
        <v>3546</v>
      </c>
      <c r="D9" s="90">
        <v>12180</v>
      </c>
      <c r="E9" s="84">
        <v>3263</v>
      </c>
      <c r="F9" s="81">
        <v>2980.2157</v>
      </c>
      <c r="G9" s="82">
        <v>2558.0737</v>
      </c>
      <c r="H9" s="82">
        <v>238.4629</v>
      </c>
      <c r="I9" s="83">
        <v>183.6791</v>
      </c>
    </row>
    <row r="10" spans="1:9" s="19" customFormat="1" ht="7.5" customHeight="1">
      <c r="A10" s="176"/>
      <c r="B10" s="89"/>
      <c r="C10" s="90"/>
      <c r="D10" s="90"/>
      <c r="E10" s="84"/>
      <c r="F10" s="81"/>
      <c r="G10" s="82"/>
      <c r="H10" s="82"/>
      <c r="I10" s="83"/>
    </row>
    <row r="11" spans="1:9" s="19" customFormat="1" ht="18" customHeight="1">
      <c r="A11" s="141" t="s">
        <v>27</v>
      </c>
      <c r="B11" s="89">
        <v>3749</v>
      </c>
      <c r="C11" s="90">
        <v>4290</v>
      </c>
      <c r="D11" s="90">
        <v>12505</v>
      </c>
      <c r="E11" s="84">
        <v>3295</v>
      </c>
      <c r="F11" s="81">
        <v>2992.6757</v>
      </c>
      <c r="G11" s="82">
        <v>2579.1514</v>
      </c>
      <c r="H11" s="82">
        <v>235.5767</v>
      </c>
      <c r="I11" s="83">
        <v>177.9476</v>
      </c>
    </row>
    <row r="12" spans="1:9" s="19" customFormat="1" ht="18" customHeight="1">
      <c r="A12" s="141" t="s">
        <v>28</v>
      </c>
      <c r="B12" s="91">
        <v>3674</v>
      </c>
      <c r="C12" s="84">
        <v>4287</v>
      </c>
      <c r="D12" s="84">
        <v>12297</v>
      </c>
      <c r="E12" s="84">
        <v>3226</v>
      </c>
      <c r="F12" s="81">
        <v>2945.1504</v>
      </c>
      <c r="G12" s="82">
        <v>2538.6713</v>
      </c>
      <c r="H12" s="82">
        <v>231.8087</v>
      </c>
      <c r="I12" s="83">
        <v>174.6704</v>
      </c>
    </row>
    <row r="13" spans="1:9" s="19" customFormat="1" ht="18" customHeight="1">
      <c r="A13" s="141" t="s">
        <v>29</v>
      </c>
      <c r="B13" s="89">
        <v>3917</v>
      </c>
      <c r="C13" s="90">
        <v>4589</v>
      </c>
      <c r="D13" s="90">
        <v>10417</v>
      </c>
      <c r="E13" s="84">
        <v>3124</v>
      </c>
      <c r="F13" s="81">
        <v>2505.6001</v>
      </c>
      <c r="G13" s="82">
        <v>2201.6206</v>
      </c>
      <c r="H13" s="82">
        <v>140.46659999999997</v>
      </c>
      <c r="I13" s="83">
        <v>163.5129</v>
      </c>
    </row>
    <row r="14" spans="1:9" s="19" customFormat="1" ht="7.5" customHeight="1">
      <c r="A14" s="176"/>
      <c r="B14" s="89"/>
      <c r="C14" s="90"/>
      <c r="D14" s="90"/>
      <c r="E14" s="84"/>
      <c r="F14" s="81"/>
      <c r="G14" s="82"/>
      <c r="H14" s="82"/>
      <c r="I14" s="83"/>
    </row>
    <row r="15" spans="1:9" s="19" customFormat="1" ht="18" customHeight="1">
      <c r="A15" s="141" t="s">
        <v>30</v>
      </c>
      <c r="B15" s="89">
        <v>3762</v>
      </c>
      <c r="C15" s="90">
        <v>4374</v>
      </c>
      <c r="D15" s="90">
        <v>10003</v>
      </c>
      <c r="E15" s="84">
        <v>3022</v>
      </c>
      <c r="F15" s="81">
        <v>2426.987484</v>
      </c>
      <c r="G15" s="82">
        <v>2130.508054</v>
      </c>
      <c r="H15" s="82">
        <v>140.00928999999996</v>
      </c>
      <c r="I15" s="83">
        <v>156.47014000000001</v>
      </c>
    </row>
    <row r="16" spans="1:9" s="19" customFormat="1" ht="18" customHeight="1">
      <c r="A16" s="141" t="s">
        <v>31</v>
      </c>
      <c r="B16" s="89">
        <v>3655</v>
      </c>
      <c r="C16" s="90">
        <v>4002</v>
      </c>
      <c r="D16" s="90">
        <v>9674</v>
      </c>
      <c r="E16" s="84">
        <v>2927</v>
      </c>
      <c r="F16" s="81">
        <v>2372.3679349999998</v>
      </c>
      <c r="G16" s="82">
        <v>2079.9542319999996</v>
      </c>
      <c r="H16" s="82">
        <v>138.03544699999998</v>
      </c>
      <c r="I16" s="83">
        <v>154.378256</v>
      </c>
    </row>
    <row r="17" spans="1:9" s="19" customFormat="1" ht="18" customHeight="1">
      <c r="A17" s="141" t="s">
        <v>32</v>
      </c>
      <c r="B17" s="89">
        <v>3832</v>
      </c>
      <c r="C17" s="90">
        <v>6870</v>
      </c>
      <c r="D17" s="90">
        <v>8720</v>
      </c>
      <c r="E17" s="84">
        <v>2596</v>
      </c>
      <c r="F17" s="81">
        <v>2147.201747</v>
      </c>
      <c r="G17" s="82">
        <v>1932.674201</v>
      </c>
      <c r="H17" s="82">
        <v>86.886051</v>
      </c>
      <c r="I17" s="83">
        <v>127.641495</v>
      </c>
    </row>
    <row r="18" spans="1:9" s="19" customFormat="1" ht="7.5" customHeight="1">
      <c r="A18" s="176"/>
      <c r="B18" s="89"/>
      <c r="C18" s="90"/>
      <c r="D18" s="90"/>
      <c r="E18" s="84"/>
      <c r="F18" s="81"/>
      <c r="G18" s="82"/>
      <c r="H18" s="82"/>
      <c r="I18" s="83"/>
    </row>
    <row r="19" spans="1:9" s="19" customFormat="1" ht="18" customHeight="1">
      <c r="A19" s="141" t="s">
        <v>448</v>
      </c>
      <c r="B19" s="90">
        <v>3685</v>
      </c>
      <c r="C19" s="90">
        <v>7005</v>
      </c>
      <c r="D19" s="90">
        <v>8385</v>
      </c>
      <c r="E19" s="84">
        <v>2430</v>
      </c>
      <c r="F19" s="81">
        <v>2087.314542</v>
      </c>
      <c r="G19" s="82">
        <v>1880.392764</v>
      </c>
      <c r="H19" s="82">
        <v>82.643276</v>
      </c>
      <c r="I19" s="83">
        <v>124.278502</v>
      </c>
    </row>
    <row r="20" spans="1:9" s="19" customFormat="1" ht="7.5" customHeight="1">
      <c r="A20" s="176"/>
      <c r="B20" s="89"/>
      <c r="C20" s="90"/>
      <c r="D20" s="90"/>
      <c r="E20" s="84"/>
      <c r="F20" s="81"/>
      <c r="G20" s="82"/>
      <c r="H20" s="82"/>
      <c r="I20" s="83"/>
    </row>
    <row r="21" spans="1:10" s="37" customFormat="1" ht="18" customHeight="1">
      <c r="A21" s="174" t="s">
        <v>481</v>
      </c>
      <c r="B21" s="89">
        <v>106</v>
      </c>
      <c r="C21" s="90">
        <v>152</v>
      </c>
      <c r="D21" s="90">
        <v>260</v>
      </c>
      <c r="E21" s="84">
        <v>45</v>
      </c>
      <c r="F21" s="81">
        <v>46.574669</v>
      </c>
      <c r="G21" s="82">
        <v>44.948315</v>
      </c>
      <c r="H21" s="82">
        <v>0.0016</v>
      </c>
      <c r="I21" s="83">
        <v>1.624754</v>
      </c>
      <c r="J21" s="295"/>
    </row>
    <row r="22" spans="1:9" s="4" customFormat="1" ht="7.5" customHeight="1">
      <c r="A22" s="175"/>
      <c r="B22" s="89"/>
      <c r="C22" s="90"/>
      <c r="D22" s="90"/>
      <c r="E22" s="84"/>
      <c r="F22" s="81"/>
      <c r="G22" s="82"/>
      <c r="H22" s="82"/>
      <c r="I22" s="83"/>
    </row>
    <row r="23" spans="1:9" s="37" customFormat="1" ht="18" customHeight="1">
      <c r="A23" s="174" t="s">
        <v>482</v>
      </c>
      <c r="B23" s="89">
        <v>263</v>
      </c>
      <c r="C23" s="90">
        <v>1607</v>
      </c>
      <c r="D23" s="90">
        <v>807</v>
      </c>
      <c r="E23" s="84">
        <v>179</v>
      </c>
      <c r="F23" s="81">
        <v>186.6187</v>
      </c>
      <c r="G23" s="82">
        <v>160.959</v>
      </c>
      <c r="H23" s="82">
        <v>3.1028</v>
      </c>
      <c r="I23" s="83">
        <v>22.5569</v>
      </c>
    </row>
    <row r="24" spans="1:9" s="37" customFormat="1" ht="18" customHeight="1">
      <c r="A24" s="141" t="s">
        <v>355</v>
      </c>
      <c r="B24" s="89">
        <v>311</v>
      </c>
      <c r="C24" s="90">
        <v>510</v>
      </c>
      <c r="D24" s="90">
        <v>359</v>
      </c>
      <c r="E24" s="84">
        <v>144</v>
      </c>
      <c r="F24" s="81">
        <v>142.876993</v>
      </c>
      <c r="G24" s="82">
        <v>137.437992</v>
      </c>
      <c r="H24" s="82">
        <v>4.1051</v>
      </c>
      <c r="I24" s="83">
        <v>1.333901</v>
      </c>
    </row>
    <row r="25" spans="1:9" s="37" customFormat="1" ht="18" customHeight="1">
      <c r="A25" s="174" t="s">
        <v>483</v>
      </c>
      <c r="B25" s="89">
        <v>371</v>
      </c>
      <c r="C25" s="90">
        <v>675</v>
      </c>
      <c r="D25" s="90">
        <v>616</v>
      </c>
      <c r="E25" s="84">
        <v>208</v>
      </c>
      <c r="F25" s="81">
        <v>184.4403</v>
      </c>
      <c r="G25" s="82">
        <v>167.1287</v>
      </c>
      <c r="H25" s="82">
        <v>12.3164</v>
      </c>
      <c r="I25" s="83">
        <v>4.9952</v>
      </c>
    </row>
    <row r="26" spans="1:9" s="4" customFormat="1" ht="7.5" customHeight="1">
      <c r="A26" s="175"/>
      <c r="B26" s="89"/>
      <c r="C26" s="90"/>
      <c r="D26" s="90"/>
      <c r="E26" s="84"/>
      <c r="F26" s="81"/>
      <c r="G26" s="82"/>
      <c r="H26" s="82"/>
      <c r="I26" s="83"/>
    </row>
    <row r="27" spans="1:9" s="37" customFormat="1" ht="18" customHeight="1">
      <c r="A27" s="174" t="s">
        <v>484</v>
      </c>
      <c r="B27" s="89">
        <v>313</v>
      </c>
      <c r="C27" s="90">
        <v>422</v>
      </c>
      <c r="D27" s="90">
        <v>634</v>
      </c>
      <c r="E27" s="84">
        <v>163</v>
      </c>
      <c r="F27" s="81">
        <v>127.698538</v>
      </c>
      <c r="G27" s="82">
        <v>115.551576</v>
      </c>
      <c r="H27" s="82">
        <v>9.745572</v>
      </c>
      <c r="I27" s="83">
        <v>2.40139</v>
      </c>
    </row>
    <row r="28" spans="1:9" s="37" customFormat="1" ht="18" customHeight="1">
      <c r="A28" s="174" t="s">
        <v>493</v>
      </c>
      <c r="B28" s="89">
        <v>231</v>
      </c>
      <c r="C28" s="90">
        <v>401</v>
      </c>
      <c r="D28" s="90">
        <v>406</v>
      </c>
      <c r="E28" s="84">
        <v>130</v>
      </c>
      <c r="F28" s="81">
        <v>98.2864</v>
      </c>
      <c r="G28" s="82">
        <v>93.4182</v>
      </c>
      <c r="H28" s="82">
        <v>3.8033</v>
      </c>
      <c r="I28" s="83">
        <v>1.0649</v>
      </c>
    </row>
    <row r="29" spans="1:9" s="37" customFormat="1" ht="18" customHeight="1">
      <c r="A29" s="174" t="s">
        <v>486</v>
      </c>
      <c r="B29" s="89">
        <v>331</v>
      </c>
      <c r="C29" s="90">
        <v>1204</v>
      </c>
      <c r="D29" s="90">
        <v>680</v>
      </c>
      <c r="E29" s="84">
        <v>204</v>
      </c>
      <c r="F29" s="81">
        <v>152.2444</v>
      </c>
      <c r="G29" s="82">
        <v>140.0146</v>
      </c>
      <c r="H29" s="82">
        <v>0.4484</v>
      </c>
      <c r="I29" s="83">
        <v>11.7814</v>
      </c>
    </row>
    <row r="30" spans="1:9" s="4" customFormat="1" ht="7.5" customHeight="1">
      <c r="A30" s="175"/>
      <c r="B30" s="89"/>
      <c r="C30" s="90"/>
      <c r="D30" s="90"/>
      <c r="E30" s="84"/>
      <c r="F30" s="81"/>
      <c r="G30" s="82"/>
      <c r="H30" s="82"/>
      <c r="I30" s="83"/>
    </row>
    <row r="31" spans="1:9" s="37" customFormat="1" ht="18" customHeight="1">
      <c r="A31" s="174" t="s">
        <v>487</v>
      </c>
      <c r="B31" s="89">
        <v>277</v>
      </c>
      <c r="C31" s="90">
        <v>411</v>
      </c>
      <c r="D31" s="90">
        <v>746</v>
      </c>
      <c r="E31" s="84">
        <v>248</v>
      </c>
      <c r="F31" s="81">
        <v>175.3616</v>
      </c>
      <c r="G31" s="82">
        <v>167.2146</v>
      </c>
      <c r="H31" s="83">
        <v>1.5198</v>
      </c>
      <c r="I31" s="83">
        <v>6.6272</v>
      </c>
    </row>
    <row r="32" spans="1:9" s="37" customFormat="1" ht="18" customHeight="1">
      <c r="A32" s="174" t="s">
        <v>488</v>
      </c>
      <c r="B32" s="89">
        <v>70</v>
      </c>
      <c r="C32" s="90">
        <v>128</v>
      </c>
      <c r="D32" s="90">
        <v>157</v>
      </c>
      <c r="E32" s="84">
        <v>41</v>
      </c>
      <c r="F32" s="81">
        <v>39.9415</v>
      </c>
      <c r="G32" s="82">
        <v>23.3454</v>
      </c>
      <c r="H32" s="82">
        <v>16.2028</v>
      </c>
      <c r="I32" s="83">
        <v>0.3933</v>
      </c>
    </row>
    <row r="33" spans="1:9" s="37" customFormat="1" ht="18" customHeight="1">
      <c r="A33" s="174" t="s">
        <v>489</v>
      </c>
      <c r="B33" s="89">
        <v>201</v>
      </c>
      <c r="C33" s="90">
        <v>486</v>
      </c>
      <c r="D33" s="90">
        <v>354</v>
      </c>
      <c r="E33" s="84">
        <v>87</v>
      </c>
      <c r="F33" s="81">
        <v>76.084544</v>
      </c>
      <c r="G33" s="82">
        <v>48.536079</v>
      </c>
      <c r="H33" s="82">
        <v>18.793304</v>
      </c>
      <c r="I33" s="83">
        <v>8.755161</v>
      </c>
    </row>
    <row r="34" spans="1:9" s="4" customFormat="1" ht="7.5" customHeight="1">
      <c r="A34" s="173"/>
      <c r="B34" s="89"/>
      <c r="C34" s="90"/>
      <c r="D34" s="90"/>
      <c r="E34" s="84"/>
      <c r="F34" s="81"/>
      <c r="G34" s="82"/>
      <c r="H34" s="82"/>
      <c r="I34" s="83"/>
    </row>
    <row r="35" spans="1:9" s="37" customFormat="1" ht="18" customHeight="1">
      <c r="A35" s="172" t="s">
        <v>490</v>
      </c>
      <c r="B35" s="89">
        <v>468</v>
      </c>
      <c r="C35" s="90">
        <v>391</v>
      </c>
      <c r="D35" s="90">
        <v>1624</v>
      </c>
      <c r="E35" s="84">
        <v>482</v>
      </c>
      <c r="F35" s="81">
        <v>530.919871</v>
      </c>
      <c r="G35" s="82">
        <v>471.498861</v>
      </c>
      <c r="H35" s="82">
        <v>5.0356</v>
      </c>
      <c r="I35" s="83">
        <v>54.38541</v>
      </c>
    </row>
    <row r="36" spans="1:9" s="37" customFormat="1" ht="18" customHeight="1">
      <c r="A36" s="172" t="s">
        <v>491</v>
      </c>
      <c r="B36" s="89">
        <v>743</v>
      </c>
      <c r="C36" s="90">
        <v>618</v>
      </c>
      <c r="D36" s="90">
        <v>1742</v>
      </c>
      <c r="E36" s="84">
        <v>499</v>
      </c>
      <c r="F36" s="81">
        <v>326.267027</v>
      </c>
      <c r="G36" s="82">
        <v>310.339441</v>
      </c>
      <c r="H36" s="82">
        <v>7.5686</v>
      </c>
      <c r="I36" s="83">
        <v>8.358986</v>
      </c>
    </row>
    <row r="37" spans="1:9" s="37" customFormat="1" ht="18" customHeight="1">
      <c r="A37" s="326" t="s">
        <v>492</v>
      </c>
      <c r="B37" s="325" t="s">
        <v>451</v>
      </c>
      <c r="C37" s="347" t="s">
        <v>372</v>
      </c>
      <c r="D37" s="347" t="s">
        <v>372</v>
      </c>
      <c r="E37" s="347" t="s">
        <v>372</v>
      </c>
      <c r="F37" s="348" t="s">
        <v>372</v>
      </c>
      <c r="G37" s="347" t="s">
        <v>372</v>
      </c>
      <c r="H37" s="349" t="s">
        <v>372</v>
      </c>
      <c r="I37" s="349" t="s">
        <v>372</v>
      </c>
    </row>
    <row r="38" spans="1:9" s="4" customFormat="1" ht="1.5" customHeight="1" thickBot="1">
      <c r="A38" s="40"/>
      <c r="B38" s="41"/>
      <c r="C38" s="42"/>
      <c r="D38" s="42"/>
      <c r="E38" s="42"/>
      <c r="F38" s="45"/>
      <c r="G38" s="42"/>
      <c r="H38" s="54"/>
      <c r="I38" s="55"/>
    </row>
    <row r="39" spans="1:6" s="4" customFormat="1" ht="15.75" customHeight="1">
      <c r="A39" s="282" t="s">
        <v>479</v>
      </c>
      <c r="F39" s="19" t="s">
        <v>348</v>
      </c>
    </row>
  </sheetData>
  <mergeCells count="3">
    <mergeCell ref="F4:I4"/>
    <mergeCell ref="A2:E2"/>
    <mergeCell ref="F2:I2"/>
  </mergeCells>
  <printOptions/>
  <pageMargins left="1.1811023622047245" right="1.1811023622047245" top="1.5748031496062993" bottom="1.5748031496062993" header="0.5118110236220472" footer="0.9055118110236221"/>
  <pageSetup firstPageNumber="1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9.125" style="22" customWidth="1"/>
    <col min="2" max="2" width="8.625" style="22" customWidth="1"/>
    <col min="3" max="3" width="9.125" style="22" customWidth="1"/>
    <col min="4" max="4" width="11.625" style="22" customWidth="1"/>
    <col min="5" max="5" width="8.625" style="22" customWidth="1"/>
    <col min="6" max="6" width="9.125" style="22" customWidth="1"/>
    <col min="7" max="8" width="8.625" style="22" customWidth="1"/>
    <col min="9" max="9" width="10.125" style="22" customWidth="1"/>
    <col min="10" max="10" width="8.625" style="19" customWidth="1"/>
    <col min="11" max="11" width="7.125" style="19" customWidth="1"/>
    <col min="12" max="12" width="10.125" style="19" customWidth="1"/>
    <col min="13" max="13" width="11.625" style="19" customWidth="1"/>
    <col min="14" max="14" width="10.625" style="19" customWidth="1"/>
    <col min="15" max="15" width="8.125" style="19" customWidth="1"/>
    <col min="16" max="16" width="10.125" style="19" customWidth="1"/>
    <col min="17" max="17" width="9.625" style="19" customWidth="1"/>
    <col min="18" max="18" width="7.625" style="19" customWidth="1"/>
    <col min="19" max="16384" width="8.875" style="22" customWidth="1"/>
  </cols>
  <sheetData>
    <row r="1" spans="1:17" s="4" customFormat="1" ht="18" customHeight="1">
      <c r="A1" s="284" t="s">
        <v>285</v>
      </c>
      <c r="J1" s="19"/>
      <c r="K1" s="19"/>
      <c r="L1" s="19"/>
      <c r="M1" s="19"/>
      <c r="N1" s="19"/>
      <c r="O1" s="58" t="s">
        <v>386</v>
      </c>
      <c r="P1" s="19"/>
      <c r="Q1" s="19"/>
    </row>
    <row r="2" spans="1:18" s="21" customFormat="1" ht="24.75" customHeight="1">
      <c r="A2" s="579" t="s">
        <v>511</v>
      </c>
      <c r="B2" s="606"/>
      <c r="C2" s="606"/>
      <c r="D2" s="606"/>
      <c r="E2" s="606"/>
      <c r="F2" s="606"/>
      <c r="G2" s="606"/>
      <c r="H2" s="578" t="s">
        <v>779</v>
      </c>
      <c r="I2" s="578"/>
      <c r="J2" s="578"/>
      <c r="K2" s="578"/>
      <c r="L2" s="578"/>
      <c r="M2" s="578"/>
      <c r="N2" s="578"/>
      <c r="O2" s="578"/>
      <c r="P2" s="70"/>
      <c r="Q2" s="70"/>
      <c r="R2" s="70"/>
    </row>
    <row r="3" spans="1:17" s="4" customFormat="1" ht="15.75" customHeight="1" thickBot="1">
      <c r="A3" s="20"/>
      <c r="B3" s="2"/>
      <c r="C3" s="2"/>
      <c r="D3" s="2"/>
      <c r="E3" s="2"/>
      <c r="F3" s="2"/>
      <c r="G3" s="283" t="s">
        <v>286</v>
      </c>
      <c r="K3" s="19"/>
      <c r="L3" s="191"/>
      <c r="M3" s="191"/>
      <c r="N3" s="191"/>
      <c r="O3" s="20" t="s">
        <v>68</v>
      </c>
      <c r="P3" s="19"/>
      <c r="Q3" s="19"/>
    </row>
    <row r="4" spans="1:18" s="4" customFormat="1" ht="18" customHeight="1">
      <c r="A4" s="661" t="s">
        <v>774</v>
      </c>
      <c r="B4" s="656" t="s">
        <v>34</v>
      </c>
      <c r="C4" s="564"/>
      <c r="D4" s="564"/>
      <c r="E4" s="564"/>
      <c r="F4" s="564"/>
      <c r="G4" s="564"/>
      <c r="H4" s="564" t="s">
        <v>35</v>
      </c>
      <c r="I4" s="564"/>
      <c r="J4" s="564"/>
      <c r="K4" s="662"/>
      <c r="L4" s="660" t="s">
        <v>36</v>
      </c>
      <c r="M4" s="564"/>
      <c r="N4" s="564"/>
      <c r="O4" s="564"/>
      <c r="P4" s="350"/>
      <c r="Q4" s="350"/>
      <c r="R4" s="350"/>
    </row>
    <row r="5" spans="1:15" s="4" customFormat="1" ht="27.75" customHeight="1">
      <c r="A5" s="597"/>
      <c r="B5" s="351" t="s">
        <v>775</v>
      </c>
      <c r="C5" s="346" t="s">
        <v>336</v>
      </c>
      <c r="D5" s="352" t="s">
        <v>337</v>
      </c>
      <c r="E5" s="352" t="s">
        <v>338</v>
      </c>
      <c r="F5" s="352" t="s">
        <v>339</v>
      </c>
      <c r="G5" s="198" t="s">
        <v>340</v>
      </c>
      <c r="H5" s="366" t="s">
        <v>341</v>
      </c>
      <c r="I5" s="366" t="s">
        <v>88</v>
      </c>
      <c r="J5" s="353" t="s">
        <v>342</v>
      </c>
      <c r="K5" s="353" t="s">
        <v>37</v>
      </c>
      <c r="L5" s="354" t="s">
        <v>776</v>
      </c>
      <c r="M5" s="354" t="s">
        <v>777</v>
      </c>
      <c r="N5" s="354" t="s">
        <v>778</v>
      </c>
      <c r="O5" s="355" t="s">
        <v>37</v>
      </c>
    </row>
    <row r="6" spans="1:15" s="4" customFormat="1" ht="37.5" customHeight="1" thickBot="1">
      <c r="A6" s="197" t="s">
        <v>494</v>
      </c>
      <c r="B6" s="259" t="s">
        <v>474</v>
      </c>
      <c r="C6" s="193" t="s">
        <v>495</v>
      </c>
      <c r="D6" s="193" t="s">
        <v>512</v>
      </c>
      <c r="E6" s="193" t="s">
        <v>363</v>
      </c>
      <c r="F6" s="193" t="s">
        <v>496</v>
      </c>
      <c r="G6" s="194" t="s">
        <v>364</v>
      </c>
      <c r="H6" s="193" t="s">
        <v>497</v>
      </c>
      <c r="I6" s="193" t="s">
        <v>87</v>
      </c>
      <c r="J6" s="356" t="s">
        <v>365</v>
      </c>
      <c r="K6" s="356" t="s">
        <v>328</v>
      </c>
      <c r="L6" s="356" t="s">
        <v>474</v>
      </c>
      <c r="M6" s="356" t="s">
        <v>498</v>
      </c>
      <c r="N6" s="356" t="s">
        <v>499</v>
      </c>
      <c r="O6" s="357" t="s">
        <v>328</v>
      </c>
    </row>
    <row r="7" spans="1:15" s="19" customFormat="1" ht="18" customHeight="1">
      <c r="A7" s="156" t="s">
        <v>500</v>
      </c>
      <c r="B7" s="260">
        <v>46.3675</v>
      </c>
      <c r="C7" s="131" t="s">
        <v>372</v>
      </c>
      <c r="D7" s="78">
        <v>39.814</v>
      </c>
      <c r="E7" s="131" t="s">
        <v>372</v>
      </c>
      <c r="F7" s="131" t="s">
        <v>372</v>
      </c>
      <c r="G7" s="131" t="s">
        <v>372</v>
      </c>
      <c r="H7" s="132" t="s">
        <v>372</v>
      </c>
      <c r="I7" s="79">
        <v>1.1396</v>
      </c>
      <c r="J7" s="79">
        <v>4.3271</v>
      </c>
      <c r="K7" s="78">
        <v>1.0868</v>
      </c>
      <c r="L7" s="358">
        <v>4618782076</v>
      </c>
      <c r="M7" s="358">
        <v>3953270405</v>
      </c>
      <c r="N7" s="358">
        <v>664853871</v>
      </c>
      <c r="O7" s="359">
        <v>657800</v>
      </c>
    </row>
    <row r="8" spans="1:15" s="19" customFormat="1" ht="18" customHeight="1">
      <c r="A8" s="156" t="s">
        <v>501</v>
      </c>
      <c r="B8" s="260">
        <v>75.0799</v>
      </c>
      <c r="C8" s="78">
        <v>37.2411</v>
      </c>
      <c r="D8" s="78">
        <v>0.6188</v>
      </c>
      <c r="E8" s="78">
        <v>29.3393</v>
      </c>
      <c r="F8" s="78">
        <v>2.1175</v>
      </c>
      <c r="G8" s="131" t="s">
        <v>372</v>
      </c>
      <c r="H8" s="79">
        <v>5.0706</v>
      </c>
      <c r="I8" s="132" t="s">
        <v>372</v>
      </c>
      <c r="J8" s="79">
        <v>0.5978</v>
      </c>
      <c r="K8" s="78">
        <v>0.0948</v>
      </c>
      <c r="L8" s="358">
        <v>2952745697</v>
      </c>
      <c r="M8" s="358">
        <v>2859994781</v>
      </c>
      <c r="N8" s="358">
        <v>92750916</v>
      </c>
      <c r="O8" s="360" t="s">
        <v>372</v>
      </c>
    </row>
    <row r="9" spans="1:15" s="19" customFormat="1" ht="18" customHeight="1">
      <c r="A9" s="156" t="s">
        <v>502</v>
      </c>
      <c r="B9" s="260">
        <v>13.1997</v>
      </c>
      <c r="C9" s="78">
        <v>126</v>
      </c>
      <c r="D9" s="78">
        <v>11.9174</v>
      </c>
      <c r="E9" s="78">
        <v>0.002</v>
      </c>
      <c r="F9" s="131" t="s">
        <v>372</v>
      </c>
      <c r="G9" s="131" t="s">
        <v>372</v>
      </c>
      <c r="H9" s="79">
        <v>0.0029</v>
      </c>
      <c r="I9" s="79">
        <v>0.0165</v>
      </c>
      <c r="J9" s="79">
        <v>1.2483</v>
      </c>
      <c r="K9" s="131" t="s">
        <v>372</v>
      </c>
      <c r="L9" s="358">
        <v>982444815</v>
      </c>
      <c r="M9" s="358">
        <v>876267825</v>
      </c>
      <c r="N9" s="358">
        <v>106164710</v>
      </c>
      <c r="O9" s="359">
        <v>12280</v>
      </c>
    </row>
    <row r="10" spans="1:15" s="19" customFormat="1" ht="7.5" customHeight="1">
      <c r="A10" s="344"/>
      <c r="B10" s="260"/>
      <c r="C10" s="78"/>
      <c r="D10" s="78"/>
      <c r="E10" s="78"/>
      <c r="F10" s="78"/>
      <c r="G10" s="78"/>
      <c r="H10" s="79"/>
      <c r="I10" s="79"/>
      <c r="J10" s="79"/>
      <c r="K10" s="78"/>
      <c r="L10" s="358"/>
      <c r="M10" s="358"/>
      <c r="N10" s="358"/>
      <c r="O10" s="359"/>
    </row>
    <row r="11" spans="1:15" s="19" customFormat="1" ht="18" customHeight="1">
      <c r="A11" s="156" t="s">
        <v>503</v>
      </c>
      <c r="B11" s="361">
        <v>34.5115</v>
      </c>
      <c r="C11" s="131" t="s">
        <v>372</v>
      </c>
      <c r="D11" s="78">
        <v>20.0263</v>
      </c>
      <c r="E11" s="131" t="s">
        <v>372</v>
      </c>
      <c r="F11" s="78">
        <v>11.2034</v>
      </c>
      <c r="G11" s="131" t="s">
        <v>372</v>
      </c>
      <c r="H11" s="79">
        <v>1.8757</v>
      </c>
      <c r="I11" s="132" t="s">
        <v>372</v>
      </c>
      <c r="J11" s="79">
        <v>1.2045</v>
      </c>
      <c r="K11" s="78">
        <v>0.2016</v>
      </c>
      <c r="L11" s="358">
        <v>2117778574</v>
      </c>
      <c r="M11" s="358">
        <v>1993525338</v>
      </c>
      <c r="N11" s="358">
        <v>124253236</v>
      </c>
      <c r="O11" s="360" t="s">
        <v>372</v>
      </c>
    </row>
    <row r="12" spans="1:15" s="19" customFormat="1" ht="18" customHeight="1">
      <c r="A12" s="156" t="s">
        <v>504</v>
      </c>
      <c r="B12" s="78">
        <v>34.511500000000005</v>
      </c>
      <c r="C12" s="78">
        <v>0.0206</v>
      </c>
      <c r="D12" s="78">
        <v>29.97</v>
      </c>
      <c r="E12" s="78">
        <v>0.9155</v>
      </c>
      <c r="F12" s="78">
        <v>5.4701</v>
      </c>
      <c r="G12" s="78">
        <v>0.3896</v>
      </c>
      <c r="H12" s="79">
        <v>0.0034</v>
      </c>
      <c r="I12" s="79">
        <v>5.3141</v>
      </c>
      <c r="J12" s="79">
        <v>0.334</v>
      </c>
      <c r="K12" s="78">
        <v>0.1909</v>
      </c>
      <c r="L12" s="358">
        <v>3146674240</v>
      </c>
      <c r="M12" s="358">
        <v>2934882431</v>
      </c>
      <c r="N12" s="358">
        <v>211791809</v>
      </c>
      <c r="O12" s="360" t="s">
        <v>372</v>
      </c>
    </row>
    <row r="13" spans="1:15" s="19" customFormat="1" ht="18" customHeight="1">
      <c r="A13" s="156" t="s">
        <v>505</v>
      </c>
      <c r="B13" s="78">
        <v>8.0152</v>
      </c>
      <c r="C13" s="131" t="s">
        <v>372</v>
      </c>
      <c r="D13" s="78">
        <v>7.7324</v>
      </c>
      <c r="E13" s="131" t="s">
        <v>372</v>
      </c>
      <c r="F13" s="78">
        <v>0.2449</v>
      </c>
      <c r="G13" s="131" t="s">
        <v>372</v>
      </c>
      <c r="H13" s="132" t="s">
        <v>372</v>
      </c>
      <c r="I13" s="132" t="s">
        <v>372</v>
      </c>
      <c r="J13" s="79">
        <v>0.0379</v>
      </c>
      <c r="K13" s="131" t="s">
        <v>372</v>
      </c>
      <c r="L13" s="358">
        <v>1052397038</v>
      </c>
      <c r="M13" s="358">
        <v>967843007</v>
      </c>
      <c r="N13" s="362" t="s">
        <v>372</v>
      </c>
      <c r="O13" s="360" t="s">
        <v>372</v>
      </c>
    </row>
    <row r="14" spans="1:15" s="19" customFormat="1" ht="7.5" customHeight="1">
      <c r="A14" s="344"/>
      <c r="B14" s="78"/>
      <c r="C14" s="78"/>
      <c r="D14" s="78"/>
      <c r="E14" s="78"/>
      <c r="F14" s="78"/>
      <c r="G14" s="78"/>
      <c r="H14" s="79"/>
      <c r="I14" s="79"/>
      <c r="J14" s="79"/>
      <c r="K14" s="78"/>
      <c r="L14" s="358"/>
      <c r="M14" s="358"/>
      <c r="N14" s="358"/>
      <c r="O14" s="359"/>
    </row>
    <row r="15" spans="1:15" s="19" customFormat="1" ht="18" customHeight="1">
      <c r="A15" s="156" t="s">
        <v>506</v>
      </c>
      <c r="B15" s="260">
        <v>43.966044</v>
      </c>
      <c r="C15" s="131" t="s">
        <v>372</v>
      </c>
      <c r="D15" s="78">
        <v>43.482336</v>
      </c>
      <c r="E15" s="78">
        <v>0.101</v>
      </c>
      <c r="F15" s="131" t="s">
        <v>372</v>
      </c>
      <c r="G15" s="131" t="s">
        <v>372</v>
      </c>
      <c r="H15" s="79">
        <v>0.0458</v>
      </c>
      <c r="I15" s="132" t="s">
        <v>372</v>
      </c>
      <c r="J15" s="79">
        <v>0.1953</v>
      </c>
      <c r="K15" s="78">
        <v>0.141608</v>
      </c>
      <c r="L15" s="358">
        <v>2914285533</v>
      </c>
      <c r="M15" s="358">
        <v>2818736744</v>
      </c>
      <c r="N15" s="359">
        <v>95548789</v>
      </c>
      <c r="O15" s="360" t="s">
        <v>372</v>
      </c>
    </row>
    <row r="16" spans="1:15" s="19" customFormat="1" ht="18" customHeight="1">
      <c r="A16" s="156" t="s">
        <v>507</v>
      </c>
      <c r="B16" s="260">
        <v>84.46781899999999</v>
      </c>
      <c r="C16" s="78">
        <v>0.012354</v>
      </c>
      <c r="D16" s="78">
        <v>58.468123999999996</v>
      </c>
      <c r="E16" s="78">
        <v>12.871089000000001</v>
      </c>
      <c r="F16" s="78">
        <v>2.3059410000000002</v>
      </c>
      <c r="G16" s="78">
        <v>8.342</v>
      </c>
      <c r="H16" s="132" t="s">
        <v>372</v>
      </c>
      <c r="I16" s="79">
        <v>1.953853</v>
      </c>
      <c r="J16" s="79">
        <v>0.497426</v>
      </c>
      <c r="K16" s="79">
        <v>0.017032</v>
      </c>
      <c r="L16" s="358">
        <v>3637740300</v>
      </c>
      <c r="M16" s="358">
        <v>3563970939</v>
      </c>
      <c r="N16" s="359">
        <v>71563561</v>
      </c>
      <c r="O16" s="359">
        <v>2205800</v>
      </c>
    </row>
    <row r="17" spans="1:15" s="19" customFormat="1" ht="18" customHeight="1">
      <c r="A17" s="156" t="s">
        <v>508</v>
      </c>
      <c r="B17" s="260">
        <v>147.02741899999998</v>
      </c>
      <c r="C17" s="131" t="s">
        <v>372</v>
      </c>
      <c r="D17" s="79">
        <v>123.70555</v>
      </c>
      <c r="E17" s="78">
        <v>15.1653</v>
      </c>
      <c r="F17" s="78">
        <v>6.227023000000001</v>
      </c>
      <c r="G17" s="131" t="s">
        <v>372</v>
      </c>
      <c r="H17" s="132" t="s">
        <v>372</v>
      </c>
      <c r="I17" s="132" t="s">
        <v>372</v>
      </c>
      <c r="J17" s="79">
        <v>1.521295</v>
      </c>
      <c r="K17" s="79">
        <v>0.408251</v>
      </c>
      <c r="L17" s="363">
        <v>9803766136</v>
      </c>
      <c r="M17" s="363">
        <v>9117856152</v>
      </c>
      <c r="N17" s="364">
        <v>492145544</v>
      </c>
      <c r="O17" s="359">
        <v>193764440</v>
      </c>
    </row>
    <row r="18" spans="1:15" s="19" customFormat="1" ht="7.5" customHeight="1">
      <c r="A18" s="344"/>
      <c r="B18" s="260"/>
      <c r="C18" s="78"/>
      <c r="D18" s="78"/>
      <c r="E18" s="78"/>
      <c r="F18" s="78"/>
      <c r="G18" s="78"/>
      <c r="H18" s="79"/>
      <c r="I18" s="79"/>
      <c r="J18" s="79"/>
      <c r="K18" s="79"/>
      <c r="L18" s="358"/>
      <c r="M18" s="358"/>
      <c r="N18" s="359"/>
      <c r="O18" s="359"/>
    </row>
    <row r="19" spans="1:15" s="19" customFormat="1" ht="18" customHeight="1">
      <c r="A19" s="156" t="s">
        <v>509</v>
      </c>
      <c r="B19" s="260">
        <f>SUM(B21:B39)</f>
        <v>36.541188999999996</v>
      </c>
      <c r="C19" s="131" t="s">
        <v>372</v>
      </c>
      <c r="D19" s="79">
        <f>SUM(D21:D39)</f>
        <v>28.78274</v>
      </c>
      <c r="E19" s="131" t="s">
        <v>372</v>
      </c>
      <c r="F19" s="78">
        <f>SUM(F21:F39)</f>
        <v>3.6166479999999996</v>
      </c>
      <c r="G19" s="78">
        <f>SUM(G21:G39)</f>
        <v>3.253722</v>
      </c>
      <c r="H19" s="132" t="s">
        <v>372</v>
      </c>
      <c r="I19" s="79">
        <f>SUM(I21:I39)</f>
        <v>0.4649</v>
      </c>
      <c r="J19" s="79">
        <f>SUM(J21:J39)</f>
        <v>0.367794</v>
      </c>
      <c r="K19" s="79">
        <f>SUM(K21:K39)</f>
        <v>0.055385</v>
      </c>
      <c r="L19" s="363">
        <f>SUM(L21:L37)</f>
        <v>1625181916</v>
      </c>
      <c r="M19" s="363">
        <f>SUM(M21:M39)</f>
        <v>1406067402</v>
      </c>
      <c r="N19" s="358">
        <f>SUM(N21:N39)</f>
        <v>214074393</v>
      </c>
      <c r="O19" s="364">
        <f>SUM(O21:O39)</f>
        <v>5040121</v>
      </c>
    </row>
    <row r="20" spans="1:15" s="19" customFormat="1" ht="7.5" customHeight="1">
      <c r="A20" s="344"/>
      <c r="B20" s="260"/>
      <c r="C20" s="78"/>
      <c r="D20" s="78"/>
      <c r="E20" s="78"/>
      <c r="F20" s="78"/>
      <c r="G20" s="78"/>
      <c r="H20" s="79"/>
      <c r="I20" s="79"/>
      <c r="J20" s="79"/>
      <c r="K20" s="79"/>
      <c r="L20" s="358"/>
      <c r="M20" s="358"/>
      <c r="N20" s="359"/>
      <c r="O20" s="359"/>
    </row>
    <row r="21" spans="1:19" s="37" customFormat="1" ht="18" customHeight="1">
      <c r="A21" s="156" t="s">
        <v>450</v>
      </c>
      <c r="B21" s="260">
        <v>0.537248</v>
      </c>
      <c r="C21" s="131" t="s">
        <v>372</v>
      </c>
      <c r="D21" s="78">
        <v>0.060561</v>
      </c>
      <c r="E21" s="131" t="s">
        <v>372</v>
      </c>
      <c r="F21" s="131" t="s">
        <v>372</v>
      </c>
      <c r="G21" s="78">
        <v>0.011787</v>
      </c>
      <c r="H21" s="132" t="s">
        <v>372</v>
      </c>
      <c r="I21" s="79">
        <v>0.4649</v>
      </c>
      <c r="J21" s="131" t="s">
        <v>372</v>
      </c>
      <c r="K21" s="131" t="s">
        <v>372</v>
      </c>
      <c r="L21" s="358">
        <v>80861927</v>
      </c>
      <c r="M21" s="358">
        <v>80861927</v>
      </c>
      <c r="N21" s="362" t="s">
        <v>372</v>
      </c>
      <c r="O21" s="360" t="s">
        <v>372</v>
      </c>
      <c r="S21" s="295"/>
    </row>
    <row r="22" spans="1:19" s="4" customFormat="1" ht="7.5" customHeight="1">
      <c r="A22" s="365"/>
      <c r="B22" s="260"/>
      <c r="C22" s="78"/>
      <c r="D22" s="78"/>
      <c r="E22" s="78"/>
      <c r="F22" s="78"/>
      <c r="G22" s="78"/>
      <c r="H22" s="79"/>
      <c r="I22" s="79"/>
      <c r="J22" s="79"/>
      <c r="K22" s="79"/>
      <c r="L22" s="358"/>
      <c r="M22" s="358"/>
      <c r="N22" s="358"/>
      <c r="O22" s="359"/>
      <c r="S22" s="19"/>
    </row>
    <row r="23" spans="1:19" s="37" customFormat="1" ht="18" customHeight="1">
      <c r="A23" s="156" t="s">
        <v>357</v>
      </c>
      <c r="B23" s="260">
        <v>0.908744</v>
      </c>
      <c r="C23" s="131" t="s">
        <v>372</v>
      </c>
      <c r="D23" s="78">
        <v>0.908744</v>
      </c>
      <c r="E23" s="131" t="s">
        <v>372</v>
      </c>
      <c r="F23" s="131" t="s">
        <v>372</v>
      </c>
      <c r="G23" s="131" t="s">
        <v>372</v>
      </c>
      <c r="H23" s="132" t="s">
        <v>372</v>
      </c>
      <c r="I23" s="132" t="s">
        <v>372</v>
      </c>
      <c r="J23" s="132" t="s">
        <v>449</v>
      </c>
      <c r="K23" s="132" t="s">
        <v>449</v>
      </c>
      <c r="L23" s="358">
        <v>67062474</v>
      </c>
      <c r="M23" s="358">
        <v>60910333</v>
      </c>
      <c r="N23" s="358">
        <v>6152141</v>
      </c>
      <c r="O23" s="360" t="s">
        <v>372</v>
      </c>
      <c r="S23" s="295"/>
    </row>
    <row r="24" spans="1:15" s="37" customFormat="1" ht="18" customHeight="1">
      <c r="A24" s="141" t="s">
        <v>452</v>
      </c>
      <c r="B24" s="260">
        <v>0.380652</v>
      </c>
      <c r="C24" s="131" t="s">
        <v>372</v>
      </c>
      <c r="D24" s="78">
        <v>0.121829</v>
      </c>
      <c r="E24" s="131" t="s">
        <v>372</v>
      </c>
      <c r="F24" s="78">
        <v>0.258823</v>
      </c>
      <c r="G24" s="131" t="s">
        <v>372</v>
      </c>
      <c r="H24" s="132" t="s">
        <v>372</v>
      </c>
      <c r="I24" s="132" t="s">
        <v>372</v>
      </c>
      <c r="J24" s="132" t="s">
        <v>449</v>
      </c>
      <c r="K24" s="132" t="s">
        <v>449</v>
      </c>
      <c r="L24" s="358">
        <v>18663558</v>
      </c>
      <c r="M24" s="359">
        <v>18477492</v>
      </c>
      <c r="N24" s="359">
        <v>186066</v>
      </c>
      <c r="O24" s="360" t="s">
        <v>372</v>
      </c>
    </row>
    <row r="25" spans="1:15" s="37" customFormat="1" ht="18" customHeight="1">
      <c r="A25" s="156" t="s">
        <v>453</v>
      </c>
      <c r="B25" s="260">
        <v>0.01997</v>
      </c>
      <c r="C25" s="131" t="s">
        <v>372</v>
      </c>
      <c r="D25" s="79">
        <v>0.01997</v>
      </c>
      <c r="E25" s="131" t="s">
        <v>372</v>
      </c>
      <c r="F25" s="131" t="s">
        <v>372</v>
      </c>
      <c r="G25" s="131" t="s">
        <v>372</v>
      </c>
      <c r="H25" s="132" t="s">
        <v>372</v>
      </c>
      <c r="I25" s="132" t="s">
        <v>372</v>
      </c>
      <c r="J25" s="131" t="s">
        <v>372</v>
      </c>
      <c r="K25" s="131" t="s">
        <v>372</v>
      </c>
      <c r="L25" s="358">
        <v>2124583</v>
      </c>
      <c r="M25" s="358">
        <v>2124583</v>
      </c>
      <c r="N25" s="362" t="s">
        <v>372</v>
      </c>
      <c r="O25" s="360" t="s">
        <v>372</v>
      </c>
    </row>
    <row r="26" spans="1:15" s="4" customFormat="1" ht="7.5" customHeight="1">
      <c r="A26" s="365"/>
      <c r="B26" s="260"/>
      <c r="C26" s="78"/>
      <c r="D26" s="78"/>
      <c r="E26" s="78"/>
      <c r="F26" s="78"/>
      <c r="G26" s="78"/>
      <c r="H26" s="79"/>
      <c r="I26" s="79"/>
      <c r="J26" s="79"/>
      <c r="K26" s="132" t="s">
        <v>449</v>
      </c>
      <c r="L26" s="358"/>
      <c r="M26" s="358"/>
      <c r="N26" s="358"/>
      <c r="O26" s="359"/>
    </row>
    <row r="27" spans="1:15" s="37" customFormat="1" ht="18" customHeight="1">
      <c r="A27" s="156" t="s">
        <v>454</v>
      </c>
      <c r="B27" s="260">
        <v>27.587107</v>
      </c>
      <c r="C27" s="131" t="s">
        <v>372</v>
      </c>
      <c r="D27" s="78">
        <v>23.306662</v>
      </c>
      <c r="E27" s="131" t="s">
        <v>372</v>
      </c>
      <c r="F27" s="78">
        <v>0.971025</v>
      </c>
      <c r="G27" s="78">
        <v>3.241935</v>
      </c>
      <c r="H27" s="132" t="s">
        <v>372</v>
      </c>
      <c r="I27" s="132" t="s">
        <v>372</v>
      </c>
      <c r="J27" s="78">
        <v>0.0121</v>
      </c>
      <c r="K27" s="78">
        <v>0.055385</v>
      </c>
      <c r="L27" s="358">
        <v>965080029</v>
      </c>
      <c r="M27" s="358">
        <v>833473846</v>
      </c>
      <c r="N27" s="359">
        <v>131606183</v>
      </c>
      <c r="O27" s="360" t="s">
        <v>372</v>
      </c>
    </row>
    <row r="28" spans="1:15" s="37" customFormat="1" ht="18" customHeight="1">
      <c r="A28" s="156" t="s">
        <v>455</v>
      </c>
      <c r="B28" s="260">
        <v>0.3387</v>
      </c>
      <c r="C28" s="131" t="s">
        <v>372</v>
      </c>
      <c r="D28" s="78">
        <v>0.2138</v>
      </c>
      <c r="E28" s="131" t="s">
        <v>372</v>
      </c>
      <c r="F28" s="78">
        <v>0.1249</v>
      </c>
      <c r="G28" s="131" t="s">
        <v>372</v>
      </c>
      <c r="H28" s="132" t="s">
        <v>372</v>
      </c>
      <c r="I28" s="132" t="s">
        <v>372</v>
      </c>
      <c r="J28" s="131" t="s">
        <v>372</v>
      </c>
      <c r="K28" s="131" t="s">
        <v>372</v>
      </c>
      <c r="L28" s="358">
        <v>19119973</v>
      </c>
      <c r="M28" s="359">
        <v>17471580</v>
      </c>
      <c r="N28" s="359">
        <v>1648393</v>
      </c>
      <c r="O28" s="360" t="s">
        <v>372</v>
      </c>
    </row>
    <row r="29" spans="1:15" s="37" customFormat="1" ht="18" customHeight="1">
      <c r="A29" s="156" t="s">
        <v>456</v>
      </c>
      <c r="B29" s="260">
        <v>0.467693</v>
      </c>
      <c r="C29" s="131" t="s">
        <v>372</v>
      </c>
      <c r="D29" s="78">
        <v>0.467693</v>
      </c>
      <c r="E29" s="131" t="s">
        <v>372</v>
      </c>
      <c r="F29" s="131" t="s">
        <v>372</v>
      </c>
      <c r="G29" s="131" t="s">
        <v>372</v>
      </c>
      <c r="H29" s="132" t="s">
        <v>372</v>
      </c>
      <c r="I29" s="132" t="s">
        <v>372</v>
      </c>
      <c r="J29" s="131" t="s">
        <v>372</v>
      </c>
      <c r="K29" s="131" t="s">
        <v>372</v>
      </c>
      <c r="L29" s="358">
        <v>33281875</v>
      </c>
      <c r="M29" s="358">
        <v>33270985</v>
      </c>
      <c r="N29" s="359">
        <v>10890</v>
      </c>
      <c r="O29" s="360" t="s">
        <v>372</v>
      </c>
    </row>
    <row r="30" spans="1:15" s="4" customFormat="1" ht="7.5" customHeight="1">
      <c r="A30" s="365"/>
      <c r="B30" s="260"/>
      <c r="C30" s="78"/>
      <c r="D30" s="78"/>
      <c r="E30" s="78"/>
      <c r="F30" s="78"/>
      <c r="G30" s="78"/>
      <c r="H30" s="79"/>
      <c r="I30" s="79"/>
      <c r="J30" s="79"/>
      <c r="K30" s="79"/>
      <c r="L30" s="358"/>
      <c r="M30" s="358"/>
      <c r="N30" s="358"/>
      <c r="O30" s="359"/>
    </row>
    <row r="31" spans="1:15" s="37" customFormat="1" ht="18" customHeight="1">
      <c r="A31" s="156" t="s">
        <v>457</v>
      </c>
      <c r="B31" s="260">
        <v>1.501335</v>
      </c>
      <c r="C31" s="131" t="s">
        <v>372</v>
      </c>
      <c r="D31" s="78">
        <v>1.501335</v>
      </c>
      <c r="E31" s="131" t="s">
        <v>372</v>
      </c>
      <c r="F31" s="131" t="s">
        <v>372</v>
      </c>
      <c r="G31" s="131" t="s">
        <v>372</v>
      </c>
      <c r="H31" s="132" t="s">
        <v>372</v>
      </c>
      <c r="I31" s="132" t="s">
        <v>372</v>
      </c>
      <c r="J31" s="131" t="s">
        <v>372</v>
      </c>
      <c r="K31" s="131" t="s">
        <v>372</v>
      </c>
      <c r="L31" s="358">
        <v>300170141</v>
      </c>
      <c r="M31" s="358">
        <v>250878880</v>
      </c>
      <c r="N31" s="359">
        <v>49128746</v>
      </c>
      <c r="O31" s="359">
        <f>L31-M31-N31</f>
        <v>162515</v>
      </c>
    </row>
    <row r="32" spans="1:15" s="37" customFormat="1" ht="18" customHeight="1">
      <c r="A32" s="156" t="s">
        <v>458</v>
      </c>
      <c r="B32" s="260">
        <v>0.025646</v>
      </c>
      <c r="C32" s="131" t="s">
        <v>372</v>
      </c>
      <c r="D32" s="78">
        <v>0.025646</v>
      </c>
      <c r="E32" s="131" t="s">
        <v>372</v>
      </c>
      <c r="F32" s="131" t="s">
        <v>372</v>
      </c>
      <c r="G32" s="131" t="s">
        <v>372</v>
      </c>
      <c r="H32" s="132" t="s">
        <v>372</v>
      </c>
      <c r="I32" s="132" t="s">
        <v>372</v>
      </c>
      <c r="J32" s="131" t="s">
        <v>372</v>
      </c>
      <c r="K32" s="131" t="s">
        <v>372</v>
      </c>
      <c r="L32" s="358">
        <v>3038946</v>
      </c>
      <c r="M32" s="358">
        <v>3038946</v>
      </c>
      <c r="N32" s="362" t="s">
        <v>372</v>
      </c>
      <c r="O32" s="360" t="s">
        <v>372</v>
      </c>
    </row>
    <row r="33" spans="1:15" s="37" customFormat="1" ht="18" customHeight="1">
      <c r="A33" s="156" t="s">
        <v>459</v>
      </c>
      <c r="B33" s="260">
        <v>0.355694</v>
      </c>
      <c r="C33" s="131" t="s">
        <v>372</v>
      </c>
      <c r="D33" s="131" t="s">
        <v>372</v>
      </c>
      <c r="E33" s="131" t="s">
        <v>372</v>
      </c>
      <c r="F33" s="131" t="s">
        <v>372</v>
      </c>
      <c r="G33" s="131" t="s">
        <v>372</v>
      </c>
      <c r="H33" s="132" t="s">
        <v>372</v>
      </c>
      <c r="I33" s="132" t="s">
        <v>372</v>
      </c>
      <c r="J33" s="78">
        <v>0.355694</v>
      </c>
      <c r="K33" s="131" t="s">
        <v>372</v>
      </c>
      <c r="L33" s="358">
        <v>19530176</v>
      </c>
      <c r="M33" s="358">
        <v>19399584</v>
      </c>
      <c r="N33" s="359">
        <v>130592</v>
      </c>
      <c r="O33" s="360" t="s">
        <v>372</v>
      </c>
    </row>
    <row r="34" spans="1:15" s="4" customFormat="1" ht="7.5" customHeight="1">
      <c r="A34" s="365"/>
      <c r="B34" s="260"/>
      <c r="C34" s="78"/>
      <c r="D34" s="78"/>
      <c r="E34" s="78"/>
      <c r="F34" s="78"/>
      <c r="G34" s="78"/>
      <c r="H34" s="79"/>
      <c r="I34" s="79"/>
      <c r="J34" s="79"/>
      <c r="K34" s="132" t="s">
        <v>449</v>
      </c>
      <c r="L34" s="358"/>
      <c r="M34" s="358"/>
      <c r="N34" s="358"/>
      <c r="O34" s="359"/>
    </row>
    <row r="35" spans="1:15" s="37" customFormat="1" ht="18" customHeight="1">
      <c r="A35" s="156" t="s">
        <v>460</v>
      </c>
      <c r="B35" s="260">
        <v>2.2619</v>
      </c>
      <c r="C35" s="131" t="s">
        <v>372</v>
      </c>
      <c r="D35" s="131" t="s">
        <v>372</v>
      </c>
      <c r="E35" s="131" t="s">
        <v>372</v>
      </c>
      <c r="F35" s="78">
        <v>2.2619</v>
      </c>
      <c r="G35" s="131" t="s">
        <v>372</v>
      </c>
      <c r="H35" s="132" t="s">
        <v>372</v>
      </c>
      <c r="I35" s="132" t="s">
        <v>372</v>
      </c>
      <c r="J35" s="132" t="s">
        <v>451</v>
      </c>
      <c r="K35" s="132" t="s">
        <v>449</v>
      </c>
      <c r="L35" s="358">
        <v>32264386</v>
      </c>
      <c r="M35" s="358">
        <v>31965498</v>
      </c>
      <c r="N35" s="359">
        <v>298888</v>
      </c>
      <c r="O35" s="360" t="s">
        <v>372</v>
      </c>
    </row>
    <row r="36" spans="1:15" s="37" customFormat="1" ht="18" customHeight="1">
      <c r="A36" s="156" t="s">
        <v>461</v>
      </c>
      <c r="B36" s="260">
        <v>2.1565</v>
      </c>
      <c r="C36" s="131" t="s">
        <v>372</v>
      </c>
      <c r="D36" s="78">
        <v>2.1565</v>
      </c>
      <c r="E36" s="131" t="s">
        <v>372</v>
      </c>
      <c r="F36" s="131" t="s">
        <v>372</v>
      </c>
      <c r="G36" s="131" t="s">
        <v>372</v>
      </c>
      <c r="H36" s="132" t="s">
        <v>372</v>
      </c>
      <c r="I36" s="132" t="s">
        <v>372</v>
      </c>
      <c r="J36" s="132" t="s">
        <v>451</v>
      </c>
      <c r="K36" s="132" t="s">
        <v>449</v>
      </c>
      <c r="L36" s="358">
        <v>83983848</v>
      </c>
      <c r="M36" s="358">
        <v>54193748</v>
      </c>
      <c r="N36" s="359">
        <v>24912494</v>
      </c>
      <c r="O36" s="359">
        <f>L36-M36-N36</f>
        <v>4877606</v>
      </c>
    </row>
    <row r="37" spans="1:18" s="37" customFormat="1" ht="18" customHeight="1">
      <c r="A37" s="156" t="s">
        <v>462</v>
      </c>
      <c r="B37" s="132" t="s">
        <v>449</v>
      </c>
      <c r="C37" s="132" t="s">
        <v>449</v>
      </c>
      <c r="D37" s="132" t="s">
        <v>449</v>
      </c>
      <c r="E37" s="132" t="s">
        <v>449</v>
      </c>
      <c r="F37" s="132" t="s">
        <v>449</v>
      </c>
      <c r="G37" s="131" t="s">
        <v>449</v>
      </c>
      <c r="H37" s="132" t="s">
        <v>449</v>
      </c>
      <c r="I37" s="132" t="s">
        <v>449</v>
      </c>
      <c r="J37" s="132" t="s">
        <v>449</v>
      </c>
      <c r="K37" s="131" t="s">
        <v>451</v>
      </c>
      <c r="L37" s="131" t="s">
        <v>451</v>
      </c>
      <c r="M37" s="131" t="s">
        <v>451</v>
      </c>
      <c r="N37" s="131" t="s">
        <v>451</v>
      </c>
      <c r="O37" s="360" t="s">
        <v>372</v>
      </c>
      <c r="P37" s="295"/>
      <c r="Q37" s="295"/>
      <c r="R37" s="295"/>
    </row>
    <row r="38" spans="1:18" ht="1.5" customHeight="1" thickBot="1">
      <c r="A38" s="111"/>
      <c r="B38" s="44"/>
      <c r="C38" s="31"/>
      <c r="D38" s="31"/>
      <c r="E38" s="31"/>
      <c r="F38" s="31"/>
      <c r="G38" s="31"/>
      <c r="H38" s="32"/>
      <c r="I38" s="32"/>
      <c r="J38" s="32"/>
      <c r="K38" s="31"/>
      <c r="L38" s="31"/>
      <c r="M38" s="31"/>
      <c r="N38" s="33"/>
      <c r="O38" s="33"/>
      <c r="P38" s="36"/>
      <c r="Q38" s="36"/>
      <c r="R38" s="36"/>
    </row>
    <row r="39" spans="1:18" s="4" customFormat="1" ht="15" customHeight="1">
      <c r="A39" s="282" t="s">
        <v>510</v>
      </c>
      <c r="B39" s="20"/>
      <c r="C39" s="207"/>
      <c r="D39" s="207"/>
      <c r="E39" s="207"/>
      <c r="F39" s="207"/>
      <c r="G39" s="207"/>
      <c r="H39" s="19" t="s">
        <v>345</v>
      </c>
      <c r="K39" s="207"/>
      <c r="L39" s="207"/>
      <c r="M39" s="207"/>
      <c r="N39" s="207"/>
      <c r="O39" s="207"/>
      <c r="P39" s="207"/>
      <c r="Q39" s="207"/>
      <c r="R39" s="207"/>
    </row>
    <row r="40" s="4" customFormat="1" ht="12.75" customHeight="1">
      <c r="R40" s="19"/>
    </row>
  </sheetData>
  <mergeCells count="6">
    <mergeCell ref="L4:O4"/>
    <mergeCell ref="A4:A5"/>
    <mergeCell ref="A2:G2"/>
    <mergeCell ref="H2:O2"/>
    <mergeCell ref="B4:G4"/>
    <mergeCell ref="H4:K4"/>
  </mergeCells>
  <printOptions/>
  <pageMargins left="1.1811023622047245" right="1.1811023622047245" top="1.5748031496062993" bottom="1.5748031496062993" header="0.5118110236220472" footer="0.9055118110236221"/>
  <pageSetup firstPageNumber="1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7.125" style="22" customWidth="1"/>
    <col min="2" max="3" width="14.125" style="22" customWidth="1"/>
    <col min="4" max="4" width="15.125" style="22" customWidth="1"/>
    <col min="5" max="5" width="14.125" style="22" customWidth="1"/>
    <col min="6" max="6" width="13.125" style="22" customWidth="1"/>
    <col min="7" max="7" width="11.125" style="22" customWidth="1"/>
    <col min="8" max="8" width="13.125" style="26" customWidth="1"/>
    <col min="9" max="9" width="13.125" style="22" customWidth="1"/>
    <col min="10" max="10" width="13.125" style="26" customWidth="1"/>
    <col min="11" max="11" width="11.125" style="26" customWidth="1"/>
    <col min="12" max="13" width="6.625" style="26" customWidth="1"/>
    <col min="14" max="14" width="8.125" style="26" customWidth="1"/>
    <col min="15" max="15" width="6.625" style="26" customWidth="1"/>
    <col min="16" max="16" width="7.875" style="26" customWidth="1"/>
    <col min="17" max="17" width="5.125" style="26" customWidth="1"/>
    <col min="18" max="18" width="4.375" style="22" customWidth="1"/>
    <col min="19" max="19" width="6.125" style="22" customWidth="1"/>
    <col min="20" max="16384" width="8.875" style="22" customWidth="1"/>
  </cols>
  <sheetData>
    <row r="1" spans="1:17" s="4" customFormat="1" ht="18" customHeight="1">
      <c r="A1" s="284" t="s">
        <v>285</v>
      </c>
      <c r="H1" s="19"/>
      <c r="J1" s="19"/>
      <c r="K1" s="58" t="s">
        <v>386</v>
      </c>
      <c r="L1" s="19"/>
      <c r="M1" s="19"/>
      <c r="N1" s="19"/>
      <c r="O1" s="19"/>
      <c r="P1" s="19"/>
      <c r="Q1" s="20"/>
    </row>
    <row r="2" spans="1:17" s="21" customFormat="1" ht="24.75" customHeight="1">
      <c r="A2" s="665" t="s">
        <v>60</v>
      </c>
      <c r="B2" s="578"/>
      <c r="C2" s="578"/>
      <c r="D2" s="578"/>
      <c r="E2" s="578"/>
      <c r="F2" s="578" t="s">
        <v>61</v>
      </c>
      <c r="G2" s="578"/>
      <c r="H2" s="578"/>
      <c r="I2" s="578"/>
      <c r="J2" s="578"/>
      <c r="K2" s="578"/>
      <c r="L2" s="70"/>
      <c r="M2" s="70"/>
      <c r="N2" s="70"/>
      <c r="O2" s="70"/>
      <c r="P2" s="70"/>
      <c r="Q2" s="70"/>
    </row>
    <row r="3" spans="1:17" s="4" customFormat="1" ht="15.75" customHeight="1" thickBot="1">
      <c r="A3" s="20"/>
      <c r="B3" s="2"/>
      <c r="C3" s="2"/>
      <c r="D3" s="2"/>
      <c r="E3" s="283" t="s">
        <v>286</v>
      </c>
      <c r="G3" s="328"/>
      <c r="J3" s="19"/>
      <c r="K3" s="72" t="s">
        <v>68</v>
      </c>
      <c r="L3" s="19"/>
      <c r="M3" s="19"/>
      <c r="N3" s="19"/>
      <c r="O3" s="19"/>
      <c r="Q3" s="258"/>
    </row>
    <row r="4" spans="1:19" s="4" customFormat="1" ht="22.5" customHeight="1">
      <c r="A4" s="254" t="s">
        <v>334</v>
      </c>
      <c r="B4" s="666" t="s">
        <v>264</v>
      </c>
      <c r="C4" s="582" t="s">
        <v>40</v>
      </c>
      <c r="D4" s="582" t="s">
        <v>41</v>
      </c>
      <c r="E4" s="582" t="s">
        <v>42</v>
      </c>
      <c r="F4" s="663" t="s">
        <v>43</v>
      </c>
      <c r="G4" s="663" t="s">
        <v>44</v>
      </c>
      <c r="H4" s="582" t="s">
        <v>45</v>
      </c>
      <c r="I4" s="582" t="s">
        <v>46</v>
      </c>
      <c r="J4" s="653" t="s">
        <v>47</v>
      </c>
      <c r="K4" s="653" t="s">
        <v>48</v>
      </c>
      <c r="L4" s="314"/>
      <c r="M4" s="314"/>
      <c r="N4" s="314"/>
      <c r="O4" s="314"/>
      <c r="P4" s="314"/>
      <c r="Q4" s="314"/>
      <c r="R4" s="2"/>
      <c r="S4" s="314"/>
    </row>
    <row r="5" spans="1:19" s="4" customFormat="1" ht="22.5" customHeight="1">
      <c r="A5" s="146" t="s">
        <v>335</v>
      </c>
      <c r="B5" s="667"/>
      <c r="C5" s="568"/>
      <c r="D5" s="568"/>
      <c r="E5" s="568"/>
      <c r="F5" s="664"/>
      <c r="G5" s="664"/>
      <c r="H5" s="568"/>
      <c r="I5" s="568"/>
      <c r="J5" s="668"/>
      <c r="K5" s="668"/>
      <c r="L5" s="179"/>
      <c r="M5" s="179"/>
      <c r="N5" s="179"/>
      <c r="P5" s="179"/>
      <c r="Q5" s="179"/>
      <c r="R5" s="2"/>
      <c r="S5" s="179"/>
    </row>
    <row r="6" spans="1:19" s="4" customFormat="1" ht="48" customHeight="1" thickBot="1">
      <c r="A6" s="197" t="s">
        <v>343</v>
      </c>
      <c r="B6" s="259" t="s">
        <v>513</v>
      </c>
      <c r="C6" s="193" t="s">
        <v>366</v>
      </c>
      <c r="D6" s="193" t="s">
        <v>367</v>
      </c>
      <c r="E6" s="194" t="s">
        <v>363</v>
      </c>
      <c r="F6" s="193" t="s">
        <v>368</v>
      </c>
      <c r="G6" s="193" t="s">
        <v>364</v>
      </c>
      <c r="H6" s="194" t="s">
        <v>369</v>
      </c>
      <c r="I6" s="193" t="s">
        <v>89</v>
      </c>
      <c r="J6" s="193" t="s">
        <v>365</v>
      </c>
      <c r="K6" s="197" t="s">
        <v>328</v>
      </c>
      <c r="L6" s="314"/>
      <c r="M6" s="314"/>
      <c r="N6" s="314"/>
      <c r="O6" s="314"/>
      <c r="P6" s="314"/>
      <c r="Q6" s="314"/>
      <c r="R6" s="2"/>
      <c r="S6" s="314"/>
    </row>
    <row r="7" spans="1:19" s="19" customFormat="1" ht="28.5" customHeight="1">
      <c r="A7" s="255" t="s">
        <v>49</v>
      </c>
      <c r="B7" s="260">
        <v>17.4653</v>
      </c>
      <c r="C7" s="78">
        <v>0.8119</v>
      </c>
      <c r="D7" s="78">
        <v>9.8976</v>
      </c>
      <c r="E7" s="131" t="s">
        <v>372</v>
      </c>
      <c r="F7" s="132" t="s">
        <v>372</v>
      </c>
      <c r="G7" s="132" t="s">
        <v>372</v>
      </c>
      <c r="H7" s="78">
        <v>1.5388</v>
      </c>
      <c r="I7" s="79">
        <v>2.4235</v>
      </c>
      <c r="J7" s="132" t="s">
        <v>372</v>
      </c>
      <c r="K7" s="80">
        <v>2.7935</v>
      </c>
      <c r="L7" s="207"/>
      <c r="M7" s="207"/>
      <c r="N7" s="207"/>
      <c r="O7" s="207"/>
      <c r="P7" s="207"/>
      <c r="Q7" s="207"/>
      <c r="R7" s="207"/>
      <c r="S7" s="207"/>
    </row>
    <row r="8" spans="1:19" s="19" customFormat="1" ht="28.5" customHeight="1">
      <c r="A8" s="255" t="s">
        <v>50</v>
      </c>
      <c r="B8" s="260">
        <v>33.7131</v>
      </c>
      <c r="C8" s="78">
        <v>4.1537</v>
      </c>
      <c r="D8" s="78">
        <v>0.6802</v>
      </c>
      <c r="E8" s="131" t="s">
        <v>372</v>
      </c>
      <c r="F8" s="132" t="s">
        <v>372</v>
      </c>
      <c r="G8" s="79">
        <v>2.234</v>
      </c>
      <c r="H8" s="78">
        <v>2.6264</v>
      </c>
      <c r="I8" s="79">
        <v>20.8599</v>
      </c>
      <c r="J8" s="132" t="s">
        <v>372</v>
      </c>
      <c r="K8" s="80">
        <v>3.1589</v>
      </c>
      <c r="L8" s="207"/>
      <c r="M8" s="207"/>
      <c r="N8" s="207"/>
      <c r="O8" s="207"/>
      <c r="P8" s="207"/>
      <c r="Q8" s="207"/>
      <c r="R8" s="207"/>
      <c r="S8" s="207"/>
    </row>
    <row r="9" spans="1:19" s="19" customFormat="1" ht="28.5" customHeight="1">
      <c r="A9" s="255" t="s">
        <v>51</v>
      </c>
      <c r="B9" s="260">
        <v>44.5836</v>
      </c>
      <c r="C9" s="78">
        <v>0.3072</v>
      </c>
      <c r="D9" s="78">
        <v>4.8918</v>
      </c>
      <c r="E9" s="131" t="s">
        <v>372</v>
      </c>
      <c r="F9" s="79">
        <v>4.4503</v>
      </c>
      <c r="G9" s="79">
        <v>0.0362</v>
      </c>
      <c r="H9" s="78">
        <v>8.2053</v>
      </c>
      <c r="I9" s="79">
        <v>1.7673</v>
      </c>
      <c r="J9" s="132" t="s">
        <v>372</v>
      </c>
      <c r="K9" s="80">
        <v>24.9255</v>
      </c>
      <c r="L9" s="207"/>
      <c r="M9" s="207"/>
      <c r="N9" s="207"/>
      <c r="O9" s="207"/>
      <c r="P9" s="207"/>
      <c r="Q9" s="207"/>
      <c r="R9" s="207"/>
      <c r="S9" s="207"/>
    </row>
    <row r="10" spans="1:19" s="19" customFormat="1" ht="12" customHeight="1">
      <c r="A10" s="307"/>
      <c r="B10" s="260"/>
      <c r="C10" s="78"/>
      <c r="D10" s="78"/>
      <c r="E10" s="78"/>
      <c r="F10" s="79"/>
      <c r="G10" s="79"/>
      <c r="H10" s="78"/>
      <c r="I10" s="79"/>
      <c r="J10" s="79"/>
      <c r="K10" s="80"/>
      <c r="L10" s="207"/>
      <c r="M10" s="207"/>
      <c r="N10" s="207"/>
      <c r="O10" s="207"/>
      <c r="P10" s="207"/>
      <c r="Q10" s="207"/>
      <c r="R10" s="207"/>
      <c r="S10" s="207"/>
    </row>
    <row r="11" spans="1:19" s="19" customFormat="1" ht="28.5" customHeight="1">
      <c r="A11" s="255" t="s">
        <v>52</v>
      </c>
      <c r="B11" s="78">
        <v>72.8747</v>
      </c>
      <c r="C11" s="78">
        <v>27.7473</v>
      </c>
      <c r="D11" s="78">
        <v>6.9272</v>
      </c>
      <c r="E11" s="131" t="s">
        <v>372</v>
      </c>
      <c r="F11" s="79">
        <v>6.5115</v>
      </c>
      <c r="G11" s="79">
        <v>0.401</v>
      </c>
      <c r="H11" s="78">
        <v>7.3203</v>
      </c>
      <c r="I11" s="79">
        <v>15.2445</v>
      </c>
      <c r="J11" s="131" t="s">
        <v>372</v>
      </c>
      <c r="K11" s="80">
        <v>8.7229</v>
      </c>
      <c r="L11" s="207"/>
      <c r="M11" s="207"/>
      <c r="N11" s="207"/>
      <c r="O11" s="207"/>
      <c r="P11" s="207"/>
      <c r="Q11" s="207"/>
      <c r="R11" s="207"/>
      <c r="S11" s="207"/>
    </row>
    <row r="12" spans="1:19" s="19" customFormat="1" ht="28.5" customHeight="1">
      <c r="A12" s="255" t="s">
        <v>53</v>
      </c>
      <c r="B12" s="79">
        <v>19.7499</v>
      </c>
      <c r="C12" s="78">
        <v>10.6521</v>
      </c>
      <c r="D12" s="78">
        <v>4.1616</v>
      </c>
      <c r="E12" s="131" t="s">
        <v>372</v>
      </c>
      <c r="F12" s="79">
        <v>0.1442</v>
      </c>
      <c r="G12" s="79">
        <v>0.0239</v>
      </c>
      <c r="H12" s="78">
        <v>1.9551</v>
      </c>
      <c r="I12" s="79">
        <v>1.3987</v>
      </c>
      <c r="J12" s="78">
        <v>4</v>
      </c>
      <c r="K12" s="80">
        <v>1.4143</v>
      </c>
      <c r="L12" s="207"/>
      <c r="M12" s="207"/>
      <c r="N12" s="207"/>
      <c r="O12" s="207"/>
      <c r="P12" s="207"/>
      <c r="Q12" s="207"/>
      <c r="R12" s="207"/>
      <c r="S12" s="207"/>
    </row>
    <row r="13" spans="1:19" s="19" customFormat="1" ht="28.5" customHeight="1">
      <c r="A13" s="255" t="s">
        <v>54</v>
      </c>
      <c r="B13" s="79">
        <v>60.2999</v>
      </c>
      <c r="C13" s="131" t="s">
        <v>372</v>
      </c>
      <c r="D13" s="78">
        <v>10.5616</v>
      </c>
      <c r="E13" s="131" t="s">
        <v>372</v>
      </c>
      <c r="F13" s="79">
        <v>1.5068000000000001</v>
      </c>
      <c r="G13" s="79">
        <v>0.4668</v>
      </c>
      <c r="H13" s="78">
        <v>1.8737</v>
      </c>
      <c r="I13" s="79">
        <v>0.8332</v>
      </c>
      <c r="J13" s="131" t="s">
        <v>372</v>
      </c>
      <c r="K13" s="80">
        <v>45.0578</v>
      </c>
      <c r="L13" s="207"/>
      <c r="M13" s="207"/>
      <c r="N13" s="207"/>
      <c r="O13" s="207"/>
      <c r="P13" s="207"/>
      <c r="Q13" s="207"/>
      <c r="R13" s="207"/>
      <c r="S13" s="207"/>
    </row>
    <row r="14" spans="1:19" s="19" customFormat="1" ht="12" customHeight="1">
      <c r="A14" s="307"/>
      <c r="B14" s="79"/>
      <c r="C14" s="78"/>
      <c r="D14" s="78"/>
      <c r="E14" s="78"/>
      <c r="F14" s="79"/>
      <c r="G14" s="79"/>
      <c r="H14" s="78"/>
      <c r="I14" s="79"/>
      <c r="J14" s="78"/>
      <c r="K14" s="80"/>
      <c r="L14" s="207"/>
      <c r="M14" s="207"/>
      <c r="N14" s="207"/>
      <c r="O14" s="207"/>
      <c r="P14" s="207"/>
      <c r="Q14" s="207"/>
      <c r="R14" s="207"/>
      <c r="S14" s="207"/>
    </row>
    <row r="15" spans="1:19" s="4" customFormat="1" ht="28.5" customHeight="1">
      <c r="A15" s="255" t="s">
        <v>55</v>
      </c>
      <c r="B15" s="79">
        <v>39.080759</v>
      </c>
      <c r="C15" s="256" t="s">
        <v>289</v>
      </c>
      <c r="D15" s="78">
        <v>9.054929000000001</v>
      </c>
      <c r="E15" s="256" t="s">
        <v>372</v>
      </c>
      <c r="F15" s="79">
        <v>0.458156</v>
      </c>
      <c r="G15" s="79">
        <v>0.0198</v>
      </c>
      <c r="H15" s="78">
        <v>2.747373</v>
      </c>
      <c r="I15" s="79">
        <v>1.144202</v>
      </c>
      <c r="J15" s="256" t="s">
        <v>372</v>
      </c>
      <c r="K15" s="80">
        <v>24.516699</v>
      </c>
      <c r="L15" s="207"/>
      <c r="M15" s="207"/>
      <c r="N15" s="207"/>
      <c r="O15" s="207"/>
      <c r="P15" s="207"/>
      <c r="Q15" s="207"/>
      <c r="R15" s="207"/>
      <c r="S15" s="207"/>
    </row>
    <row r="16" spans="1:19" s="4" customFormat="1" ht="28.5" customHeight="1">
      <c r="A16" s="255" t="s">
        <v>268</v>
      </c>
      <c r="B16" s="79">
        <v>60.508424000000005</v>
      </c>
      <c r="C16" s="78">
        <v>2.513504</v>
      </c>
      <c r="D16" s="78">
        <v>20.262527</v>
      </c>
      <c r="E16" s="256" t="s">
        <v>372</v>
      </c>
      <c r="F16" s="79">
        <v>1.258182</v>
      </c>
      <c r="G16" s="79">
        <v>0.011033</v>
      </c>
      <c r="H16" s="78">
        <v>0.493357</v>
      </c>
      <c r="I16" s="79">
        <v>1.817202</v>
      </c>
      <c r="J16" s="256" t="s">
        <v>372</v>
      </c>
      <c r="K16" s="80">
        <v>34.152619</v>
      </c>
      <c r="L16" s="207"/>
      <c r="M16" s="207"/>
      <c r="N16" s="207"/>
      <c r="O16" s="207"/>
      <c r="P16" s="207"/>
      <c r="Q16" s="207"/>
      <c r="R16" s="207"/>
      <c r="S16" s="207"/>
    </row>
    <row r="17" spans="1:19" s="4" customFormat="1" ht="28.5" customHeight="1">
      <c r="A17" s="255" t="s">
        <v>56</v>
      </c>
      <c r="B17" s="79">
        <v>134.28611999999998</v>
      </c>
      <c r="C17" s="78">
        <v>0.0727</v>
      </c>
      <c r="D17" s="78">
        <v>13.83142</v>
      </c>
      <c r="E17" s="256" t="s">
        <v>372</v>
      </c>
      <c r="F17" s="79">
        <v>100.798511</v>
      </c>
      <c r="G17" s="79">
        <v>0.314535</v>
      </c>
      <c r="H17" s="78">
        <v>1.201435</v>
      </c>
      <c r="I17" s="79">
        <v>1.256802</v>
      </c>
      <c r="J17" s="256" t="s">
        <v>372</v>
      </c>
      <c r="K17" s="80">
        <v>16.810717</v>
      </c>
      <c r="L17" s="207"/>
      <c r="M17" s="207"/>
      <c r="N17" s="207"/>
      <c r="O17" s="207"/>
      <c r="P17" s="207"/>
      <c r="Q17" s="207"/>
      <c r="R17" s="207"/>
      <c r="S17" s="207"/>
    </row>
    <row r="18" spans="1:19" s="4" customFormat="1" ht="12" customHeight="1">
      <c r="A18" s="307"/>
      <c r="B18" s="79"/>
      <c r="C18" s="263"/>
      <c r="D18" s="78"/>
      <c r="E18" s="263"/>
      <c r="F18" s="79"/>
      <c r="G18" s="79"/>
      <c r="H18" s="78"/>
      <c r="I18" s="79"/>
      <c r="J18" s="263"/>
      <c r="K18" s="80"/>
      <c r="L18" s="207"/>
      <c r="M18" s="207"/>
      <c r="N18" s="207"/>
      <c r="O18" s="207"/>
      <c r="P18" s="207"/>
      <c r="Q18" s="207"/>
      <c r="R18" s="207"/>
      <c r="S18" s="207"/>
    </row>
    <row r="19" spans="1:19" s="4" customFormat="1" ht="28.5" customHeight="1">
      <c r="A19" s="255" t="s">
        <v>57</v>
      </c>
      <c r="B19" s="79">
        <f>SUM(B21:B24)</f>
        <v>189.056526</v>
      </c>
      <c r="C19" s="79">
        <f>SUM(C21:C24)</f>
        <v>1.822278</v>
      </c>
      <c r="D19" s="79">
        <f>SUM(D21:D24)</f>
        <v>17.307347999999998</v>
      </c>
      <c r="E19" s="131" t="s">
        <v>289</v>
      </c>
      <c r="F19" s="79">
        <f>SUM(F21:F24)</f>
        <v>159.553928</v>
      </c>
      <c r="G19" s="79">
        <f>SUM(G21:G24)</f>
        <v>0.261457</v>
      </c>
      <c r="H19" s="78">
        <f>SUM(H21:H24)</f>
        <v>0.175161</v>
      </c>
      <c r="I19" s="79">
        <f>SUM(I21:I24)</f>
        <v>0.9927250000000001</v>
      </c>
      <c r="J19" s="131" t="s">
        <v>289</v>
      </c>
      <c r="K19" s="207">
        <f>SUM(K21:K24)</f>
        <v>8.943629</v>
      </c>
      <c r="L19" s="207"/>
      <c r="M19" s="207"/>
      <c r="N19" s="207"/>
      <c r="O19" s="207"/>
      <c r="P19" s="207"/>
      <c r="Q19" s="207"/>
      <c r="R19" s="207"/>
      <c r="S19" s="207"/>
    </row>
    <row r="20" spans="1:19" s="19" customFormat="1" ht="12" customHeight="1">
      <c r="A20" s="261"/>
      <c r="B20" s="260"/>
      <c r="C20" s="78"/>
      <c r="D20" s="78"/>
      <c r="E20" s="78"/>
      <c r="F20" s="79"/>
      <c r="G20" s="79"/>
      <c r="H20" s="78"/>
      <c r="I20" s="79"/>
      <c r="J20" s="78"/>
      <c r="K20" s="80"/>
      <c r="L20" s="207"/>
      <c r="M20" s="207"/>
      <c r="N20" s="207"/>
      <c r="O20" s="207"/>
      <c r="P20" s="207"/>
      <c r="Q20" s="207"/>
      <c r="R20" s="207"/>
      <c r="S20" s="207"/>
    </row>
    <row r="21" spans="1:19" s="265" customFormat="1" ht="33" customHeight="1">
      <c r="A21" s="370" t="s">
        <v>62</v>
      </c>
      <c r="B21" s="262">
        <v>188.338215</v>
      </c>
      <c r="C21" s="263">
        <v>1.822278</v>
      </c>
      <c r="D21" s="263">
        <v>16.781892</v>
      </c>
      <c r="E21" s="131" t="s">
        <v>289</v>
      </c>
      <c r="F21" s="264">
        <v>159.553928</v>
      </c>
      <c r="G21" s="264">
        <v>0.261457</v>
      </c>
      <c r="H21" s="263">
        <v>0.175161</v>
      </c>
      <c r="I21" s="264">
        <v>0.79987</v>
      </c>
      <c r="J21" s="78">
        <v>0</v>
      </c>
      <c r="K21" s="327">
        <v>8.943629</v>
      </c>
      <c r="L21" s="207"/>
      <c r="M21" s="207"/>
      <c r="N21" s="207"/>
      <c r="O21" s="207"/>
      <c r="P21" s="207"/>
      <c r="Q21" s="207"/>
      <c r="R21" s="207"/>
      <c r="S21" s="207"/>
    </row>
    <row r="22" spans="1:19" s="265" customFormat="1" ht="33" customHeight="1">
      <c r="A22" s="370" t="s">
        <v>63</v>
      </c>
      <c r="B22" s="257" t="s">
        <v>58</v>
      </c>
      <c r="C22" s="256" t="s">
        <v>58</v>
      </c>
      <c r="D22" s="256" t="s">
        <v>58</v>
      </c>
      <c r="E22" s="131" t="s">
        <v>58</v>
      </c>
      <c r="F22" s="132" t="s">
        <v>58</v>
      </c>
      <c r="G22" s="132" t="s">
        <v>58</v>
      </c>
      <c r="H22" s="131" t="s">
        <v>58</v>
      </c>
      <c r="I22" s="131" t="s">
        <v>58</v>
      </c>
      <c r="J22" s="133" t="s">
        <v>58</v>
      </c>
      <c r="K22" s="133" t="s">
        <v>58</v>
      </c>
      <c r="L22" s="207"/>
      <c r="M22" s="207"/>
      <c r="N22" s="207"/>
      <c r="O22" s="207"/>
      <c r="P22" s="207"/>
      <c r="Q22" s="207"/>
      <c r="R22" s="207"/>
      <c r="S22" s="207"/>
    </row>
    <row r="23" spans="1:19" s="265" customFormat="1" ht="33" customHeight="1">
      <c r="A23" s="370" t="s">
        <v>64</v>
      </c>
      <c r="B23" s="262">
        <v>0.526942</v>
      </c>
      <c r="C23" s="256" t="s">
        <v>58</v>
      </c>
      <c r="D23" s="263">
        <v>0.470992</v>
      </c>
      <c r="E23" s="256" t="s">
        <v>58</v>
      </c>
      <c r="F23" s="367" t="s">
        <v>58</v>
      </c>
      <c r="G23" s="367" t="s">
        <v>58</v>
      </c>
      <c r="H23" s="256" t="s">
        <v>58</v>
      </c>
      <c r="I23" s="78">
        <v>0.05595</v>
      </c>
      <c r="J23" s="256" t="s">
        <v>58</v>
      </c>
      <c r="K23" s="133" t="s">
        <v>58</v>
      </c>
      <c r="L23" s="207"/>
      <c r="M23" s="207"/>
      <c r="N23" s="207"/>
      <c r="O23" s="207"/>
      <c r="P23" s="207"/>
      <c r="Q23" s="207"/>
      <c r="R23" s="207"/>
      <c r="S23" s="207"/>
    </row>
    <row r="24" spans="1:19" s="265" customFormat="1" ht="33" customHeight="1" thickBot="1">
      <c r="A24" s="558" t="s">
        <v>358</v>
      </c>
      <c r="B24" s="300">
        <v>0.191369</v>
      </c>
      <c r="C24" s="329" t="s">
        <v>58</v>
      </c>
      <c r="D24" s="301">
        <v>0.054464</v>
      </c>
      <c r="E24" s="329" t="s">
        <v>58</v>
      </c>
      <c r="F24" s="369" t="s">
        <v>58</v>
      </c>
      <c r="G24" s="369" t="s">
        <v>58</v>
      </c>
      <c r="H24" s="329" t="s">
        <v>58</v>
      </c>
      <c r="I24" s="301">
        <v>0.136905</v>
      </c>
      <c r="J24" s="329" t="s">
        <v>58</v>
      </c>
      <c r="K24" s="330" t="s">
        <v>58</v>
      </c>
      <c r="L24" s="207"/>
      <c r="M24" s="207"/>
      <c r="N24" s="207"/>
      <c r="O24" s="207"/>
      <c r="P24" s="207"/>
      <c r="Q24" s="207"/>
      <c r="R24" s="207"/>
      <c r="S24" s="207"/>
    </row>
    <row r="25" spans="1:17" s="4" customFormat="1" ht="18" customHeight="1">
      <c r="A25" s="287" t="s">
        <v>59</v>
      </c>
      <c r="F25" s="19" t="s">
        <v>349</v>
      </c>
      <c r="O25" s="19"/>
      <c r="P25" s="19"/>
      <c r="Q25" s="19"/>
    </row>
    <row r="26" spans="1:17" s="4" customFormat="1" ht="16.5" customHeight="1">
      <c r="A26" s="368"/>
      <c r="H26" s="19"/>
      <c r="J26" s="19"/>
      <c r="K26" s="19"/>
      <c r="L26" s="19"/>
      <c r="M26" s="19"/>
      <c r="N26" s="19"/>
      <c r="O26" s="19"/>
      <c r="P26" s="19"/>
      <c r="Q26" s="19"/>
    </row>
  </sheetData>
  <mergeCells count="12">
    <mergeCell ref="E4:E5"/>
    <mergeCell ref="F4:F5"/>
    <mergeCell ref="G4:G5"/>
    <mergeCell ref="H4:H5"/>
    <mergeCell ref="A2:E2"/>
    <mergeCell ref="F2:K2"/>
    <mergeCell ref="B4:B5"/>
    <mergeCell ref="C4:C5"/>
    <mergeCell ref="D4:D5"/>
    <mergeCell ref="I4:I5"/>
    <mergeCell ref="J4:J5"/>
    <mergeCell ref="K4:K5"/>
  </mergeCells>
  <printOptions/>
  <pageMargins left="1.1811023622047245" right="1.1811023622047245" top="1.5748031496062993" bottom="1.5748031496062993" header="0.5118110236220472" footer="0.9055118110236221"/>
  <pageSetup firstPageNumber="1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="120" zoomScaleNormal="120" workbookViewId="0" topLeftCell="A1">
      <selection activeCell="A2" sqref="A2:D2"/>
    </sheetView>
  </sheetViews>
  <sheetFormatPr defaultColWidth="9.00390625" defaultRowHeight="16.5"/>
  <cols>
    <col min="1" max="1" width="44.125" style="60" customWidth="1"/>
    <col min="2" max="2" width="9.25390625" style="92" customWidth="1"/>
    <col min="3" max="3" width="10.625" style="4" customWidth="1"/>
    <col min="4" max="4" width="12.125" style="4" customWidth="1"/>
    <col min="5" max="5" width="7.625" style="4" customWidth="1"/>
    <col min="6" max="6" width="7.625" style="73" customWidth="1"/>
    <col min="7" max="7" width="7.625" style="2" customWidth="1"/>
    <col min="8" max="8" width="10.125" style="19" customWidth="1"/>
    <col min="9" max="10" width="4.625" style="19" customWidth="1"/>
    <col min="11" max="12" width="7.625" style="19" customWidth="1"/>
    <col min="13" max="13" width="8.125" style="19" customWidth="1"/>
    <col min="14" max="14" width="5.125" style="19" customWidth="1"/>
    <col min="15" max="15" width="5.375" style="19" customWidth="1"/>
    <col min="16" max="16384" width="8.875" style="4" customWidth="1"/>
  </cols>
  <sheetData>
    <row r="1" spans="1:15" s="19" customFormat="1" ht="18" customHeight="1">
      <c r="A1" s="284" t="s">
        <v>285</v>
      </c>
      <c r="B1" s="59"/>
      <c r="C1" s="59"/>
      <c r="D1" s="59"/>
      <c r="E1" s="59"/>
      <c r="F1" s="19" t="s">
        <v>267</v>
      </c>
      <c r="G1" s="59"/>
      <c r="H1" s="59"/>
      <c r="I1" s="59"/>
      <c r="J1" s="59"/>
      <c r="K1" s="59"/>
      <c r="L1" s="59"/>
      <c r="M1" s="59"/>
      <c r="O1" s="58" t="s">
        <v>370</v>
      </c>
    </row>
    <row r="2" spans="1:15" s="70" customFormat="1" ht="24.75" customHeight="1">
      <c r="A2" s="579" t="s">
        <v>514</v>
      </c>
      <c r="B2" s="606"/>
      <c r="C2" s="606"/>
      <c r="D2" s="606"/>
      <c r="E2" s="606" t="s">
        <v>72</v>
      </c>
      <c r="F2" s="606"/>
      <c r="G2" s="606"/>
      <c r="H2" s="606"/>
      <c r="I2" s="606"/>
      <c r="J2" s="606"/>
      <c r="K2" s="606"/>
      <c r="L2" s="606"/>
      <c r="M2" s="606"/>
      <c r="N2" s="606"/>
      <c r="O2" s="606"/>
    </row>
    <row r="3" spans="1:15" s="22" customFormat="1" ht="12" customHeight="1" thickBot="1">
      <c r="A3" s="65"/>
      <c r="B3" s="66"/>
      <c r="F3" s="56"/>
      <c r="G3" s="29"/>
      <c r="H3" s="26"/>
      <c r="I3" s="26"/>
      <c r="J3" s="26"/>
      <c r="K3" s="26"/>
      <c r="L3" s="26"/>
      <c r="M3" s="26"/>
      <c r="N3" s="26"/>
      <c r="O3" s="26"/>
    </row>
    <row r="4" spans="1:15" s="225" customFormat="1" ht="15.75" customHeight="1">
      <c r="A4" s="669" t="s">
        <v>90</v>
      </c>
      <c r="B4" s="705" t="s">
        <v>91</v>
      </c>
      <c r="C4" s="267" t="s">
        <v>92</v>
      </c>
      <c r="D4" s="267" t="s">
        <v>93</v>
      </c>
      <c r="E4" s="677" t="s">
        <v>94</v>
      </c>
      <c r="F4" s="706"/>
      <c r="G4" s="706"/>
      <c r="H4" s="706"/>
      <c r="I4" s="706"/>
      <c r="J4" s="706"/>
      <c r="K4" s="706"/>
      <c r="L4" s="706"/>
      <c r="M4" s="683"/>
      <c r="N4" s="636" t="s">
        <v>95</v>
      </c>
      <c r="O4" s="678"/>
    </row>
    <row r="5" spans="1:15" s="225" customFormat="1" ht="15.75" customHeight="1">
      <c r="A5" s="635"/>
      <c r="B5" s="699"/>
      <c r="C5" s="268" t="s">
        <v>96</v>
      </c>
      <c r="D5" s="268" t="s">
        <v>96</v>
      </c>
      <c r="E5" s="707"/>
      <c r="F5" s="707"/>
      <c r="G5" s="707"/>
      <c r="H5" s="707"/>
      <c r="I5" s="707"/>
      <c r="J5" s="707"/>
      <c r="K5" s="707"/>
      <c r="L5" s="707"/>
      <c r="M5" s="708"/>
      <c r="N5" s="637"/>
      <c r="O5" s="703"/>
    </row>
    <row r="6" spans="1:15" s="225" customFormat="1" ht="18" customHeight="1">
      <c r="A6" s="635"/>
      <c r="B6" s="699"/>
      <c r="C6" s="269" t="s">
        <v>97</v>
      </c>
      <c r="D6" s="269" t="s">
        <v>98</v>
      </c>
      <c r="E6" s="688" t="s">
        <v>99</v>
      </c>
      <c r="F6" s="688" t="s">
        <v>100</v>
      </c>
      <c r="G6" s="686" t="s">
        <v>101</v>
      </c>
      <c r="H6" s="686" t="s">
        <v>102</v>
      </c>
      <c r="I6" s="693" t="s">
        <v>103</v>
      </c>
      <c r="J6" s="694"/>
      <c r="K6" s="686" t="s">
        <v>104</v>
      </c>
      <c r="L6" s="686" t="s">
        <v>105</v>
      </c>
      <c r="M6" s="686" t="s">
        <v>106</v>
      </c>
      <c r="N6" s="637"/>
      <c r="O6" s="703"/>
    </row>
    <row r="7" spans="1:15" s="225" customFormat="1" ht="18" customHeight="1" thickBot="1">
      <c r="A7" s="696"/>
      <c r="B7" s="689"/>
      <c r="C7" s="270" t="s">
        <v>107</v>
      </c>
      <c r="D7" s="270" t="s">
        <v>107</v>
      </c>
      <c r="E7" s="689"/>
      <c r="F7" s="689"/>
      <c r="G7" s="687"/>
      <c r="H7" s="687"/>
      <c r="I7" s="695"/>
      <c r="J7" s="689"/>
      <c r="K7" s="687"/>
      <c r="L7" s="687"/>
      <c r="M7" s="687"/>
      <c r="N7" s="675"/>
      <c r="O7" s="704"/>
    </row>
    <row r="8" spans="1:15" s="225" customFormat="1" ht="16.5" customHeight="1">
      <c r="A8" s="278" t="s">
        <v>108</v>
      </c>
      <c r="B8" s="67" t="s">
        <v>109</v>
      </c>
      <c r="C8" s="63">
        <v>2.7366</v>
      </c>
      <c r="D8" s="63">
        <v>0.616</v>
      </c>
      <c r="E8" s="431">
        <f>SUM(F8:M8)</f>
        <v>2.1206</v>
      </c>
      <c r="F8" s="431">
        <v>0.1206</v>
      </c>
      <c r="G8" s="153" t="s">
        <v>110</v>
      </c>
      <c r="H8" s="153" t="s">
        <v>110</v>
      </c>
      <c r="I8" s="702" t="s">
        <v>110</v>
      </c>
      <c r="J8" s="691"/>
      <c r="K8" s="63">
        <v>2</v>
      </c>
      <c r="L8" s="153" t="s">
        <v>110</v>
      </c>
      <c r="M8" s="153" t="s">
        <v>110</v>
      </c>
      <c r="N8" s="702" t="s">
        <v>110</v>
      </c>
      <c r="O8" s="692"/>
    </row>
    <row r="9" spans="1:15" s="225" customFormat="1" ht="16.5" customHeight="1">
      <c r="A9" s="278" t="s">
        <v>111</v>
      </c>
      <c r="B9" s="67" t="s">
        <v>112</v>
      </c>
      <c r="C9" s="63">
        <v>20.0739</v>
      </c>
      <c r="D9" s="63">
        <v>10.7477</v>
      </c>
      <c r="E9" s="431">
        <f>SUM(F9:M9)</f>
        <v>7.0693</v>
      </c>
      <c r="F9" s="431">
        <v>4.2649</v>
      </c>
      <c r="G9" s="63">
        <v>0.032</v>
      </c>
      <c r="H9" s="63">
        <v>0.2034</v>
      </c>
      <c r="I9" s="690">
        <v>0.1841</v>
      </c>
      <c r="J9" s="691"/>
      <c r="K9" s="63">
        <v>1.9991</v>
      </c>
      <c r="L9" s="63">
        <v>0.1783</v>
      </c>
      <c r="M9" s="63">
        <v>0.2075</v>
      </c>
      <c r="N9" s="690">
        <v>2.2569</v>
      </c>
      <c r="O9" s="692"/>
    </row>
    <row r="10" spans="1:15" s="225" customFormat="1" ht="16.5" customHeight="1">
      <c r="A10" s="278" t="s">
        <v>113</v>
      </c>
      <c r="B10" s="67" t="s">
        <v>114</v>
      </c>
      <c r="C10" s="63">
        <v>8.4093</v>
      </c>
      <c r="D10" s="63">
        <v>6.2723</v>
      </c>
      <c r="E10" s="431">
        <f>SUM(F10:M10)</f>
        <v>2.137</v>
      </c>
      <c r="F10" s="431">
        <v>1.4717</v>
      </c>
      <c r="G10" s="153" t="s">
        <v>110</v>
      </c>
      <c r="H10" s="63">
        <v>0.447</v>
      </c>
      <c r="I10" s="690">
        <v>0.0758</v>
      </c>
      <c r="J10" s="691"/>
      <c r="K10" s="153" t="s">
        <v>110</v>
      </c>
      <c r="L10" s="153" t="s">
        <v>110</v>
      </c>
      <c r="M10" s="63">
        <v>0.1425</v>
      </c>
      <c r="N10" s="702" t="s">
        <v>110</v>
      </c>
      <c r="O10" s="692"/>
    </row>
    <row r="11" spans="1:15" s="225" customFormat="1" ht="16.5" customHeight="1">
      <c r="A11" s="278" t="s">
        <v>115</v>
      </c>
      <c r="B11" s="67" t="s">
        <v>116</v>
      </c>
      <c r="C11" s="63">
        <v>146.0782</v>
      </c>
      <c r="D11" s="63">
        <v>80.0752</v>
      </c>
      <c r="E11" s="431">
        <f>SUM(F11:M11)</f>
        <v>61.42040000000001</v>
      </c>
      <c r="F11" s="431">
        <v>48.0414</v>
      </c>
      <c r="G11" s="63">
        <v>0.0047</v>
      </c>
      <c r="H11" s="63">
        <v>8.8462</v>
      </c>
      <c r="I11" s="690">
        <v>0.4874</v>
      </c>
      <c r="J11" s="691"/>
      <c r="K11" s="63">
        <v>3.256</v>
      </c>
      <c r="L11" s="63">
        <v>0.632</v>
      </c>
      <c r="M11" s="63">
        <v>0.1527</v>
      </c>
      <c r="N11" s="690">
        <v>4.5826</v>
      </c>
      <c r="O11" s="692"/>
    </row>
    <row r="12" spans="1:15" s="225" customFormat="1" ht="16.5" customHeight="1">
      <c r="A12" s="278" t="s">
        <v>117</v>
      </c>
      <c r="B12" s="67" t="s">
        <v>118</v>
      </c>
      <c r="C12" s="63">
        <v>14.106</v>
      </c>
      <c r="D12" s="63">
        <v>8.6648</v>
      </c>
      <c r="E12" s="431">
        <f>SUM(F12:M12)</f>
        <v>5.4411</v>
      </c>
      <c r="F12" s="431">
        <v>4.14</v>
      </c>
      <c r="G12" s="153" t="s">
        <v>110</v>
      </c>
      <c r="H12" s="63">
        <v>0.8111</v>
      </c>
      <c r="I12" s="690">
        <v>0.49</v>
      </c>
      <c r="J12" s="691"/>
      <c r="K12" s="153" t="s">
        <v>110</v>
      </c>
      <c r="L12" s="153" t="s">
        <v>110</v>
      </c>
      <c r="M12" s="153" t="s">
        <v>110</v>
      </c>
      <c r="N12" s="702" t="s">
        <v>110</v>
      </c>
      <c r="O12" s="692"/>
    </row>
    <row r="13" spans="1:15" s="225" customFormat="1" ht="16.5" customHeight="1">
      <c r="A13" s="278" t="s">
        <v>119</v>
      </c>
      <c r="B13" s="67" t="s">
        <v>263</v>
      </c>
      <c r="C13" s="432">
        <v>24.3756</v>
      </c>
      <c r="D13" s="63">
        <v>16.0982</v>
      </c>
      <c r="E13" s="431">
        <v>8.1743</v>
      </c>
      <c r="F13" s="431">
        <v>5.3103</v>
      </c>
      <c r="G13" s="153" t="s">
        <v>110</v>
      </c>
      <c r="H13" s="63">
        <v>0.4362</v>
      </c>
      <c r="I13" s="433"/>
      <c r="J13" s="434" t="s">
        <v>372</v>
      </c>
      <c r="K13" s="63">
        <v>2.237</v>
      </c>
      <c r="L13" s="153" t="s">
        <v>372</v>
      </c>
      <c r="M13" s="63">
        <v>0.1908</v>
      </c>
      <c r="N13" s="433"/>
      <c r="O13" s="432">
        <v>0.1031</v>
      </c>
    </row>
    <row r="14" spans="1:15" s="225" customFormat="1" ht="16.5" customHeight="1">
      <c r="A14" s="278" t="s">
        <v>120</v>
      </c>
      <c r="B14" s="67" t="s">
        <v>121</v>
      </c>
      <c r="C14" s="432">
        <v>66.2366</v>
      </c>
      <c r="D14" s="63">
        <v>41.138949</v>
      </c>
      <c r="E14" s="431">
        <f>SUM(F14:M14)</f>
        <v>24.362557000000002</v>
      </c>
      <c r="F14" s="431">
        <v>12.793449</v>
      </c>
      <c r="G14" s="153" t="s">
        <v>110</v>
      </c>
      <c r="H14" s="63">
        <v>1.836761</v>
      </c>
      <c r="I14" s="690">
        <v>0.965972</v>
      </c>
      <c r="J14" s="691"/>
      <c r="K14" s="63">
        <v>7.476295</v>
      </c>
      <c r="L14" s="63">
        <v>0.608965</v>
      </c>
      <c r="M14" s="63">
        <v>0.681115</v>
      </c>
      <c r="N14" s="690">
        <v>0.735094</v>
      </c>
      <c r="O14" s="692"/>
    </row>
    <row r="15" spans="1:15" s="225" customFormat="1" ht="16.5" customHeight="1">
      <c r="A15" s="279" t="s">
        <v>122</v>
      </c>
      <c r="B15" s="67" t="s">
        <v>123</v>
      </c>
      <c r="C15" s="432">
        <v>2.0621</v>
      </c>
      <c r="D15" s="63">
        <v>1.2208</v>
      </c>
      <c r="E15" s="431">
        <f>SUM(F15:M15)</f>
        <v>0.521856</v>
      </c>
      <c r="F15" s="431">
        <v>0.25166</v>
      </c>
      <c r="G15" s="153" t="s">
        <v>110</v>
      </c>
      <c r="H15" s="153" t="s">
        <v>110</v>
      </c>
      <c r="I15" s="433"/>
      <c r="J15" s="431">
        <v>0.081299</v>
      </c>
      <c r="K15" s="153" t="s">
        <v>110</v>
      </c>
      <c r="L15" s="63">
        <v>0.188897</v>
      </c>
      <c r="M15" s="153" t="s">
        <v>110</v>
      </c>
      <c r="N15" s="433"/>
      <c r="O15" s="432">
        <v>0.3194</v>
      </c>
    </row>
    <row r="16" spans="1:15" s="225" customFormat="1" ht="16.5" customHeight="1">
      <c r="A16" s="279" t="s">
        <v>124</v>
      </c>
      <c r="B16" s="67" t="s">
        <v>125</v>
      </c>
      <c r="C16" s="432">
        <v>1.5768</v>
      </c>
      <c r="D16" s="63">
        <v>0.8884</v>
      </c>
      <c r="E16" s="431">
        <f>SUM(F16:M16)</f>
        <v>0.688461</v>
      </c>
      <c r="F16" s="63">
        <v>0.2287</v>
      </c>
      <c r="G16" s="153" t="s">
        <v>110</v>
      </c>
      <c r="H16" s="153" t="s">
        <v>110</v>
      </c>
      <c r="I16" s="433"/>
      <c r="J16" s="431">
        <v>0.459761</v>
      </c>
      <c r="K16" s="153" t="s">
        <v>110</v>
      </c>
      <c r="L16" s="153" t="s">
        <v>110</v>
      </c>
      <c r="M16" s="153" t="s">
        <v>110</v>
      </c>
      <c r="N16" s="433"/>
      <c r="O16" s="435" t="s">
        <v>372</v>
      </c>
    </row>
    <row r="17" spans="1:15" s="225" customFormat="1" ht="16.5" customHeight="1">
      <c r="A17" s="279" t="s">
        <v>126</v>
      </c>
      <c r="B17" s="67" t="s">
        <v>127</v>
      </c>
      <c r="C17" s="63">
        <v>0.7366</v>
      </c>
      <c r="D17" s="63">
        <v>0.6241</v>
      </c>
      <c r="E17" s="431">
        <v>0.1125</v>
      </c>
      <c r="F17" s="153" t="s">
        <v>110</v>
      </c>
      <c r="G17" s="153" t="s">
        <v>110</v>
      </c>
      <c r="H17" s="153" t="s">
        <v>110</v>
      </c>
      <c r="I17" s="433"/>
      <c r="J17" s="431">
        <v>0.1125</v>
      </c>
      <c r="K17" s="153" t="s">
        <v>110</v>
      </c>
      <c r="L17" s="153" t="s">
        <v>110</v>
      </c>
      <c r="M17" s="153" t="s">
        <v>110</v>
      </c>
      <c r="N17" s="433"/>
      <c r="O17" s="435" t="s">
        <v>110</v>
      </c>
    </row>
    <row r="18" spans="1:15" s="225" customFormat="1" ht="16.5" customHeight="1">
      <c r="A18" s="279" t="s">
        <v>128</v>
      </c>
      <c r="B18" s="67" t="s">
        <v>129</v>
      </c>
      <c r="C18" s="63">
        <v>7.831378</v>
      </c>
      <c r="D18" s="63">
        <v>4.9593</v>
      </c>
      <c r="E18" s="431">
        <v>2.872078</v>
      </c>
      <c r="F18" s="63">
        <v>1.422617</v>
      </c>
      <c r="G18" s="153" t="s">
        <v>110</v>
      </c>
      <c r="H18" s="63">
        <v>1.086473</v>
      </c>
      <c r="I18" s="433"/>
      <c r="J18" s="434" t="s">
        <v>110</v>
      </c>
      <c r="K18" s="434" t="s">
        <v>110</v>
      </c>
      <c r="L18" s="63">
        <v>0.362988</v>
      </c>
      <c r="M18" s="153" t="s">
        <v>110</v>
      </c>
      <c r="N18" s="433"/>
      <c r="O18" s="435" t="s">
        <v>110</v>
      </c>
    </row>
    <row r="19" spans="1:15" s="225" customFormat="1" ht="16.5" customHeight="1" thickBot="1">
      <c r="A19" s="280" t="s">
        <v>130</v>
      </c>
      <c r="B19" s="62" t="s">
        <v>131</v>
      </c>
      <c r="C19" s="64">
        <v>0.0465</v>
      </c>
      <c r="D19" s="64">
        <v>0.034</v>
      </c>
      <c r="E19" s="436">
        <v>0.0125</v>
      </c>
      <c r="F19" s="437" t="s">
        <v>110</v>
      </c>
      <c r="G19" s="437" t="s">
        <v>110</v>
      </c>
      <c r="H19" s="437" t="s">
        <v>110</v>
      </c>
      <c r="I19" s="438"/>
      <c r="J19" s="439" t="s">
        <v>110</v>
      </c>
      <c r="K19" s="437" t="s">
        <v>110</v>
      </c>
      <c r="L19" s="64">
        <v>0.0125</v>
      </c>
      <c r="M19" s="437" t="s">
        <v>110</v>
      </c>
      <c r="N19" s="438"/>
      <c r="O19" s="440" t="s">
        <v>110</v>
      </c>
    </row>
    <row r="20" spans="1:15" s="225" customFormat="1" ht="19.5" customHeight="1" thickBot="1">
      <c r="A20" s="154"/>
      <c r="B20" s="239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</row>
    <row r="21" spans="1:15" s="225" customFormat="1" ht="36" customHeight="1">
      <c r="A21" s="669" t="s">
        <v>90</v>
      </c>
      <c r="B21" s="680" t="s">
        <v>132</v>
      </c>
      <c r="C21" s="681"/>
      <c r="D21" s="682"/>
      <c r="E21" s="677" t="s">
        <v>133</v>
      </c>
      <c r="F21" s="678"/>
      <c r="G21" s="679"/>
      <c r="H21" s="272" t="s">
        <v>134</v>
      </c>
      <c r="I21" s="636" t="s">
        <v>135</v>
      </c>
      <c r="J21" s="683"/>
      <c r="K21" s="712" t="s">
        <v>136</v>
      </c>
      <c r="L21" s="713"/>
      <c r="M21" s="714"/>
      <c r="N21" s="677" t="s">
        <v>137</v>
      </c>
      <c r="O21" s="706"/>
    </row>
    <row r="22" spans="1:15" s="225" customFormat="1" ht="24.75" customHeight="1">
      <c r="A22" s="670"/>
      <c r="B22" s="684" t="s">
        <v>138</v>
      </c>
      <c r="C22" s="686" t="s">
        <v>139</v>
      </c>
      <c r="D22" s="686" t="s">
        <v>140</v>
      </c>
      <c r="E22" s="688" t="s">
        <v>141</v>
      </c>
      <c r="F22" s="273" t="s">
        <v>142</v>
      </c>
      <c r="G22" s="274" t="s">
        <v>143</v>
      </c>
      <c r="H22" s="672" t="s">
        <v>144</v>
      </c>
      <c r="I22" s="637" t="s">
        <v>145</v>
      </c>
      <c r="J22" s="674"/>
      <c r="K22" s="715"/>
      <c r="L22" s="716"/>
      <c r="M22" s="717"/>
      <c r="N22" s="698"/>
      <c r="O22" s="698"/>
    </row>
    <row r="23" spans="1:15" s="225" customFormat="1" ht="24.75" customHeight="1" thickBot="1">
      <c r="A23" s="671"/>
      <c r="B23" s="685"/>
      <c r="C23" s="687"/>
      <c r="D23" s="687"/>
      <c r="E23" s="689"/>
      <c r="F23" s="275" t="s">
        <v>146</v>
      </c>
      <c r="G23" s="275" t="s">
        <v>146</v>
      </c>
      <c r="H23" s="673"/>
      <c r="I23" s="675"/>
      <c r="J23" s="676"/>
      <c r="K23" s="718"/>
      <c r="L23" s="719"/>
      <c r="M23" s="720"/>
      <c r="N23" s="711"/>
      <c r="O23" s="711"/>
    </row>
    <row r="24" spans="1:15" s="225" customFormat="1" ht="16.5" customHeight="1">
      <c r="A24" s="278" t="s">
        <v>359</v>
      </c>
      <c r="B24" s="441">
        <v>378090000</v>
      </c>
      <c r="C24" s="68">
        <v>378090000</v>
      </c>
      <c r="D24" s="68" t="s">
        <v>147</v>
      </c>
      <c r="E24" s="71">
        <v>77.03</v>
      </c>
      <c r="F24" s="442">
        <v>77.03</v>
      </c>
      <c r="G24" s="153" t="s">
        <v>673</v>
      </c>
      <c r="H24" s="443">
        <v>1.73</v>
      </c>
      <c r="I24" s="700" t="s">
        <v>148</v>
      </c>
      <c r="J24" s="701"/>
      <c r="K24" s="710" t="s">
        <v>149</v>
      </c>
      <c r="L24" s="698"/>
      <c r="M24" s="699"/>
      <c r="N24" s="447" t="s">
        <v>150</v>
      </c>
      <c r="O24" s="448"/>
    </row>
    <row r="25" spans="1:15" s="225" customFormat="1" ht="16.5" customHeight="1">
      <c r="A25" s="278" t="s">
        <v>151</v>
      </c>
      <c r="B25" s="441">
        <f>C25+D25</f>
        <v>728662356</v>
      </c>
      <c r="C25" s="68">
        <v>593824056</v>
      </c>
      <c r="D25" s="68">
        <v>134838300</v>
      </c>
      <c r="E25" s="71">
        <f>F25+G25</f>
        <v>42.44</v>
      </c>
      <c r="F25" s="442">
        <v>35.98</v>
      </c>
      <c r="G25" s="443">
        <v>6.46</v>
      </c>
      <c r="H25" s="443">
        <v>53.13</v>
      </c>
      <c r="I25" s="700" t="s">
        <v>152</v>
      </c>
      <c r="J25" s="701"/>
      <c r="K25" s="697" t="s">
        <v>153</v>
      </c>
      <c r="L25" s="698"/>
      <c r="M25" s="699"/>
      <c r="N25" s="447" t="s">
        <v>154</v>
      </c>
      <c r="O25" s="448"/>
    </row>
    <row r="26" spans="1:15" s="225" customFormat="1" ht="16.5" customHeight="1">
      <c r="A26" s="278" t="s">
        <v>155</v>
      </c>
      <c r="B26" s="441">
        <f>C26+D26</f>
        <v>1396800000</v>
      </c>
      <c r="C26" s="68">
        <v>856800000</v>
      </c>
      <c r="D26" s="68">
        <v>540000000</v>
      </c>
      <c r="E26" s="71">
        <f>F26+G26</f>
        <v>42.72</v>
      </c>
      <c r="F26" s="442">
        <v>23.23</v>
      </c>
      <c r="G26" s="443">
        <v>19.49</v>
      </c>
      <c r="H26" s="443">
        <v>12.3</v>
      </c>
      <c r="I26" s="700" t="s">
        <v>156</v>
      </c>
      <c r="J26" s="701"/>
      <c r="K26" s="697" t="s">
        <v>157</v>
      </c>
      <c r="L26" s="698"/>
      <c r="M26" s="699"/>
      <c r="N26" s="447" t="s">
        <v>158</v>
      </c>
      <c r="O26" s="448"/>
    </row>
    <row r="27" spans="1:15" s="225" customFormat="1" ht="16.5" customHeight="1">
      <c r="A27" s="278" t="s">
        <v>159</v>
      </c>
      <c r="B27" s="441">
        <f>C27+D27</f>
        <v>5981513540</v>
      </c>
      <c r="C27" s="68">
        <v>4254513540</v>
      </c>
      <c r="D27" s="68">
        <v>1727000000</v>
      </c>
      <c r="E27" s="71">
        <v>43.34</v>
      </c>
      <c r="F27" s="442">
        <v>43.34</v>
      </c>
      <c r="G27" s="153" t="s">
        <v>673</v>
      </c>
      <c r="H27" s="443">
        <v>33.44</v>
      </c>
      <c r="I27" s="700" t="s">
        <v>371</v>
      </c>
      <c r="J27" s="701"/>
      <c r="K27" s="697" t="s">
        <v>147</v>
      </c>
      <c r="L27" s="698"/>
      <c r="M27" s="699"/>
      <c r="N27" s="447"/>
      <c r="O27" s="29"/>
    </row>
    <row r="28" spans="1:15" s="225" customFormat="1" ht="16.5" customHeight="1">
      <c r="A28" s="278" t="s">
        <v>160</v>
      </c>
      <c r="B28" s="441">
        <f>C28+D28</f>
        <v>795758675</v>
      </c>
      <c r="C28" s="68">
        <v>690464675</v>
      </c>
      <c r="D28" s="68">
        <v>105294000</v>
      </c>
      <c r="E28" s="71">
        <f>F28+G28</f>
        <v>29.75</v>
      </c>
      <c r="F28" s="442">
        <v>25.2</v>
      </c>
      <c r="G28" s="443">
        <v>4.55</v>
      </c>
      <c r="H28" s="443">
        <v>15.21</v>
      </c>
      <c r="I28" s="700" t="s">
        <v>161</v>
      </c>
      <c r="J28" s="701"/>
      <c r="K28" s="697" t="s">
        <v>162</v>
      </c>
      <c r="L28" s="698"/>
      <c r="M28" s="699"/>
      <c r="N28" s="700" t="s">
        <v>163</v>
      </c>
      <c r="O28" s="709"/>
    </row>
    <row r="29" spans="1:15" s="225" customFormat="1" ht="16.5" customHeight="1">
      <c r="A29" s="278" t="s">
        <v>164</v>
      </c>
      <c r="B29" s="441">
        <v>974345251</v>
      </c>
      <c r="C29" s="68">
        <v>653944000</v>
      </c>
      <c r="D29" s="68">
        <v>320401251</v>
      </c>
      <c r="E29" s="71">
        <v>42.79</v>
      </c>
      <c r="F29" s="442">
        <v>32.46</v>
      </c>
      <c r="G29" s="443">
        <v>10.33</v>
      </c>
      <c r="H29" s="443">
        <v>37.96</v>
      </c>
      <c r="I29" s="700" t="s">
        <v>262</v>
      </c>
      <c r="J29" s="701"/>
      <c r="K29" s="697" t="s">
        <v>270</v>
      </c>
      <c r="L29" s="698"/>
      <c r="M29" s="699"/>
      <c r="N29" s="700"/>
      <c r="O29" s="709"/>
    </row>
    <row r="30" spans="1:15" s="225" customFormat="1" ht="16.5" customHeight="1">
      <c r="A30" s="278" t="s">
        <v>165</v>
      </c>
      <c r="B30" s="441">
        <f>SUM(C30+D30)</f>
        <v>3075309348</v>
      </c>
      <c r="C30" s="68">
        <v>1879204021</v>
      </c>
      <c r="D30" s="68">
        <v>1196105327</v>
      </c>
      <c r="E30" s="71">
        <f>SUM(F30+G30)</f>
        <v>44.72</v>
      </c>
      <c r="F30" s="442">
        <v>35.39</v>
      </c>
      <c r="G30" s="443">
        <v>9.33</v>
      </c>
      <c r="H30" s="443">
        <v>131.83</v>
      </c>
      <c r="I30" s="700" t="s">
        <v>166</v>
      </c>
      <c r="J30" s="701"/>
      <c r="K30" s="710" t="s">
        <v>167</v>
      </c>
      <c r="L30" s="698"/>
      <c r="M30" s="699"/>
      <c r="N30" s="700" t="s">
        <v>168</v>
      </c>
      <c r="O30" s="709"/>
    </row>
    <row r="31" spans="1:15" s="225" customFormat="1" ht="16.5" customHeight="1">
      <c r="A31" s="279" t="s">
        <v>169</v>
      </c>
      <c r="B31" s="441">
        <f>SUM(C31+D31)</f>
        <v>238690000</v>
      </c>
      <c r="C31" s="68">
        <v>216240000</v>
      </c>
      <c r="D31" s="68">
        <v>22450000</v>
      </c>
      <c r="E31" s="71">
        <f>SUM(F31+G31)</f>
        <v>34.29</v>
      </c>
      <c r="F31" s="442">
        <v>30.26</v>
      </c>
      <c r="G31" s="443">
        <v>4.03</v>
      </c>
      <c r="H31" s="443">
        <v>41.96</v>
      </c>
      <c r="I31" s="700" t="s">
        <v>170</v>
      </c>
      <c r="J31" s="701"/>
      <c r="K31" s="697" t="s">
        <v>171</v>
      </c>
      <c r="L31" s="698"/>
      <c r="M31" s="699"/>
      <c r="N31" s="700" t="s">
        <v>172</v>
      </c>
      <c r="O31" s="709"/>
    </row>
    <row r="32" spans="1:15" s="225" customFormat="1" ht="16.5" customHeight="1">
      <c r="A32" s="279" t="s">
        <v>173</v>
      </c>
      <c r="B32" s="441">
        <f>SUM(C32+D32)</f>
        <v>195329092</v>
      </c>
      <c r="C32" s="68">
        <v>145000000</v>
      </c>
      <c r="D32" s="68">
        <v>50329092</v>
      </c>
      <c r="E32" s="71">
        <f>SUM(F32+G32)</f>
        <v>42.15</v>
      </c>
      <c r="F32" s="443">
        <v>36.4</v>
      </c>
      <c r="G32" s="443">
        <v>5.75</v>
      </c>
      <c r="H32" s="443">
        <v>140.91</v>
      </c>
      <c r="I32" s="721" t="s">
        <v>174</v>
      </c>
      <c r="J32" s="723"/>
      <c r="K32" s="722" t="s">
        <v>171</v>
      </c>
      <c r="L32" s="722"/>
      <c r="M32" s="722"/>
      <c r="N32" s="721" t="s">
        <v>175</v>
      </c>
      <c r="O32" s="700"/>
    </row>
    <row r="33" spans="1:15" s="224" customFormat="1" ht="16.5" customHeight="1">
      <c r="A33" s="279" t="s">
        <v>176</v>
      </c>
      <c r="B33" s="441">
        <v>9225000</v>
      </c>
      <c r="C33" s="68">
        <v>9225000</v>
      </c>
      <c r="D33" s="153" t="s">
        <v>673</v>
      </c>
      <c r="E33" s="71">
        <v>15.41</v>
      </c>
      <c r="F33" s="443">
        <v>15.27</v>
      </c>
      <c r="G33" s="443">
        <v>0.14</v>
      </c>
      <c r="H33" s="443">
        <v>115.85</v>
      </c>
      <c r="I33" s="721" t="s">
        <v>177</v>
      </c>
      <c r="J33" s="721"/>
      <c r="K33" s="722" t="s">
        <v>178</v>
      </c>
      <c r="L33" s="722"/>
      <c r="M33" s="722"/>
      <c r="N33" s="721" t="s">
        <v>179</v>
      </c>
      <c r="O33" s="700"/>
    </row>
    <row r="34" spans="1:15" s="224" customFormat="1" ht="16.5" customHeight="1">
      <c r="A34" s="592" t="s">
        <v>180</v>
      </c>
      <c r="B34" s="441">
        <f>C34</f>
        <v>618944885</v>
      </c>
      <c r="C34" s="68">
        <v>618944885</v>
      </c>
      <c r="D34" s="153" t="s">
        <v>673</v>
      </c>
      <c r="E34" s="71">
        <v>43.93</v>
      </c>
      <c r="F34" s="443">
        <v>35.47</v>
      </c>
      <c r="G34" s="443">
        <v>8.46</v>
      </c>
      <c r="H34" s="443">
        <v>47.66</v>
      </c>
      <c r="I34" s="700" t="s">
        <v>181</v>
      </c>
      <c r="J34" s="701"/>
      <c r="K34" s="722" t="s">
        <v>182</v>
      </c>
      <c r="L34" s="722"/>
      <c r="M34" s="722"/>
      <c r="N34" s="721" t="s">
        <v>183</v>
      </c>
      <c r="O34" s="700"/>
    </row>
    <row r="35" spans="1:15" s="224" customFormat="1" ht="16.5" customHeight="1" thickBot="1">
      <c r="A35" s="593" t="s">
        <v>184</v>
      </c>
      <c r="B35" s="444">
        <f>C35</f>
        <v>3450000</v>
      </c>
      <c r="C35" s="69">
        <v>3450000</v>
      </c>
      <c r="D35" s="437" t="s">
        <v>673</v>
      </c>
      <c r="E35" s="445">
        <v>25.01</v>
      </c>
      <c r="F35" s="446">
        <v>25</v>
      </c>
      <c r="G35" s="446">
        <v>0.1</v>
      </c>
      <c r="H35" s="446">
        <v>26.67</v>
      </c>
      <c r="I35" s="724" t="s">
        <v>185</v>
      </c>
      <c r="J35" s="726"/>
      <c r="K35" s="687" t="s">
        <v>186</v>
      </c>
      <c r="L35" s="687"/>
      <c r="M35" s="687"/>
      <c r="N35" s="724" t="s">
        <v>187</v>
      </c>
      <c r="O35" s="725"/>
    </row>
    <row r="36" spans="1:15" s="225" customFormat="1" ht="13.5" customHeight="1">
      <c r="A36" s="289" t="s">
        <v>71</v>
      </c>
      <c r="B36" s="276"/>
      <c r="E36" s="277" t="s">
        <v>350</v>
      </c>
      <c r="G36" s="239"/>
      <c r="H36" s="224"/>
      <c r="I36" s="239"/>
      <c r="J36" s="239"/>
      <c r="K36" s="224"/>
      <c r="L36" s="224"/>
      <c r="M36" s="224"/>
      <c r="N36" s="224"/>
      <c r="O36" s="224"/>
    </row>
  </sheetData>
  <mergeCells count="70">
    <mergeCell ref="N35:O35"/>
    <mergeCell ref="I34:J34"/>
    <mergeCell ref="I35:J35"/>
    <mergeCell ref="K34:M34"/>
    <mergeCell ref="K35:M35"/>
    <mergeCell ref="N30:O30"/>
    <mergeCell ref="N31:O31"/>
    <mergeCell ref="I30:J30"/>
    <mergeCell ref="N34:O34"/>
    <mergeCell ref="I31:J31"/>
    <mergeCell ref="K30:M30"/>
    <mergeCell ref="K31:M31"/>
    <mergeCell ref="K28:M28"/>
    <mergeCell ref="N29:O29"/>
    <mergeCell ref="K29:M29"/>
    <mergeCell ref="I33:J33"/>
    <mergeCell ref="K33:M33"/>
    <mergeCell ref="N33:O33"/>
    <mergeCell ref="I29:J29"/>
    <mergeCell ref="N32:O32"/>
    <mergeCell ref="I32:J32"/>
    <mergeCell ref="K32:M32"/>
    <mergeCell ref="N14:O14"/>
    <mergeCell ref="N28:O28"/>
    <mergeCell ref="K26:M26"/>
    <mergeCell ref="I24:J24"/>
    <mergeCell ref="K24:M24"/>
    <mergeCell ref="I25:J25"/>
    <mergeCell ref="N21:O23"/>
    <mergeCell ref="K21:M23"/>
    <mergeCell ref="I27:J27"/>
    <mergeCell ref="I28:J28"/>
    <mergeCell ref="B4:B7"/>
    <mergeCell ref="E6:E7"/>
    <mergeCell ref="F6:F7"/>
    <mergeCell ref="E4:M5"/>
    <mergeCell ref="G6:G7"/>
    <mergeCell ref="M6:M7"/>
    <mergeCell ref="N12:O12"/>
    <mergeCell ref="I9:J9"/>
    <mergeCell ref="N4:O7"/>
    <mergeCell ref="I10:J10"/>
    <mergeCell ref="N10:O10"/>
    <mergeCell ref="I8:J8"/>
    <mergeCell ref="N8:O8"/>
    <mergeCell ref="I12:J12"/>
    <mergeCell ref="K25:M25"/>
    <mergeCell ref="K27:M27"/>
    <mergeCell ref="I14:J14"/>
    <mergeCell ref="I26:J26"/>
    <mergeCell ref="A2:D2"/>
    <mergeCell ref="E2:O2"/>
    <mergeCell ref="I11:J11"/>
    <mergeCell ref="N11:O11"/>
    <mergeCell ref="N9:O9"/>
    <mergeCell ref="H6:H7"/>
    <mergeCell ref="I6:J7"/>
    <mergeCell ref="K6:K7"/>
    <mergeCell ref="L6:L7"/>
    <mergeCell ref="A4:A7"/>
    <mergeCell ref="A21:A23"/>
    <mergeCell ref="H22:H23"/>
    <mergeCell ref="I22:J23"/>
    <mergeCell ref="E21:G21"/>
    <mergeCell ref="B21:D21"/>
    <mergeCell ref="I21:J21"/>
    <mergeCell ref="B22:B23"/>
    <mergeCell ref="C22:C23"/>
    <mergeCell ref="D22:D23"/>
    <mergeCell ref="E22:E23"/>
  </mergeCells>
  <printOptions/>
  <pageMargins left="1.141732283464567" right="1.141732283464567" top="1.5748031496062993" bottom="1.4960629921259843" header="0.5118110236220472" footer="0.9055118110236221"/>
  <pageSetup firstPageNumber="2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27.125" style="373" customWidth="1"/>
    <col min="2" max="2" width="8.625" style="406" customWidth="1"/>
    <col min="3" max="3" width="7.125" style="406" customWidth="1"/>
    <col min="4" max="4" width="7.625" style="406" customWidth="1"/>
    <col min="5" max="5" width="7.125" style="406" customWidth="1"/>
    <col min="6" max="6" width="7.625" style="406" customWidth="1"/>
    <col min="7" max="7" width="9.625" style="406" customWidth="1"/>
    <col min="8" max="8" width="6.125" style="406" customWidth="1"/>
    <col min="9" max="9" width="6.625" style="374" customWidth="1"/>
    <col min="10" max="10" width="8.125" style="375" customWidth="1"/>
    <col min="11" max="11" width="10.625" style="375" customWidth="1"/>
    <col min="12" max="12" width="13.125" style="375" customWidth="1"/>
    <col min="13" max="14" width="9.125" style="375" customWidth="1"/>
    <col min="15" max="15" width="12.125" style="375" customWidth="1"/>
    <col min="16" max="16384" width="8.875" style="406" customWidth="1"/>
  </cols>
  <sheetData>
    <row r="1" spans="1:15" s="375" customFormat="1" ht="18" customHeight="1">
      <c r="A1" s="371" t="s">
        <v>210</v>
      </c>
      <c r="B1" s="372"/>
      <c r="C1" s="372"/>
      <c r="D1" s="372"/>
      <c r="E1" s="372"/>
      <c r="F1" s="372"/>
      <c r="G1" s="372"/>
      <c r="H1" s="373"/>
      <c r="I1" s="374"/>
      <c r="J1" s="372"/>
      <c r="K1" s="372"/>
      <c r="L1" s="372"/>
      <c r="M1" s="372"/>
      <c r="N1" s="372"/>
      <c r="O1" s="331" t="s">
        <v>370</v>
      </c>
    </row>
    <row r="2" spans="1:15" s="376" customFormat="1" ht="24.75" customHeight="1">
      <c r="A2" s="729" t="s">
        <v>250</v>
      </c>
      <c r="B2" s="730"/>
      <c r="C2" s="730"/>
      <c r="D2" s="730"/>
      <c r="E2" s="730"/>
      <c r="F2" s="730"/>
      <c r="G2" s="730"/>
      <c r="H2" s="730" t="s">
        <v>251</v>
      </c>
      <c r="I2" s="730"/>
      <c r="J2" s="730"/>
      <c r="K2" s="730"/>
      <c r="L2" s="730"/>
      <c r="M2" s="730"/>
      <c r="N2" s="730"/>
      <c r="O2" s="730"/>
    </row>
    <row r="3" spans="1:15" s="110" customFormat="1" ht="12.75" customHeight="1">
      <c r="A3" s="377"/>
      <c r="B3" s="377"/>
      <c r="C3" s="377"/>
      <c r="D3" s="377"/>
      <c r="E3" s="377"/>
      <c r="F3" s="377"/>
      <c r="G3" s="378" t="s">
        <v>211</v>
      </c>
      <c r="I3" s="377"/>
      <c r="J3" s="377"/>
      <c r="K3" s="377"/>
      <c r="L3" s="377"/>
      <c r="M3" s="377"/>
      <c r="O3" s="266" t="s">
        <v>212</v>
      </c>
    </row>
    <row r="4" spans="1:15" s="109" customFormat="1" ht="12.75" customHeight="1" thickBot="1">
      <c r="A4" s="379"/>
      <c r="G4" s="293" t="s">
        <v>213</v>
      </c>
      <c r="I4" s="380"/>
      <c r="J4" s="110"/>
      <c r="K4" s="110"/>
      <c r="L4" s="110"/>
      <c r="M4" s="110"/>
      <c r="O4" s="97" t="s">
        <v>214</v>
      </c>
    </row>
    <row r="5" spans="1:15" s="109" customFormat="1" ht="16.5" customHeight="1">
      <c r="A5" s="743" t="s">
        <v>215</v>
      </c>
      <c r="B5" s="746" t="s">
        <v>216</v>
      </c>
      <c r="C5" s="749" t="s">
        <v>217</v>
      </c>
      <c r="D5" s="749" t="s">
        <v>218</v>
      </c>
      <c r="E5" s="756" t="s">
        <v>219</v>
      </c>
      <c r="F5" s="727"/>
      <c r="G5" s="727"/>
      <c r="H5" s="727" t="s">
        <v>220</v>
      </c>
      <c r="I5" s="727"/>
      <c r="J5" s="727"/>
      <c r="K5" s="727"/>
      <c r="L5" s="727"/>
      <c r="M5" s="727"/>
      <c r="N5" s="728"/>
      <c r="O5" s="731" t="s">
        <v>221</v>
      </c>
    </row>
    <row r="6" spans="1:15" s="109" customFormat="1" ht="16.5" customHeight="1">
      <c r="A6" s="744"/>
      <c r="B6" s="747"/>
      <c r="C6" s="739"/>
      <c r="D6" s="739"/>
      <c r="E6" s="753" t="s">
        <v>222</v>
      </c>
      <c r="F6" s="754"/>
      <c r="G6" s="754"/>
      <c r="H6" s="755" t="s">
        <v>223</v>
      </c>
      <c r="I6" s="755"/>
      <c r="J6" s="742"/>
      <c r="K6" s="734" t="s">
        <v>224</v>
      </c>
      <c r="L6" s="735"/>
      <c r="M6" s="738" t="s">
        <v>225</v>
      </c>
      <c r="N6" s="738" t="s">
        <v>226</v>
      </c>
      <c r="O6" s="732"/>
    </row>
    <row r="7" spans="1:15" s="109" customFormat="1" ht="16.5" customHeight="1">
      <c r="A7" s="744"/>
      <c r="B7" s="747"/>
      <c r="C7" s="739"/>
      <c r="D7" s="739"/>
      <c r="E7" s="750" t="s">
        <v>227</v>
      </c>
      <c r="F7" s="751"/>
      <c r="G7" s="752"/>
      <c r="H7" s="600" t="s">
        <v>228</v>
      </c>
      <c r="I7" s="741" t="s">
        <v>229</v>
      </c>
      <c r="J7" s="742"/>
      <c r="K7" s="736"/>
      <c r="L7" s="737"/>
      <c r="M7" s="739"/>
      <c r="N7" s="739"/>
      <c r="O7" s="732" t="s">
        <v>230</v>
      </c>
    </row>
    <row r="8" spans="1:15" s="109" customFormat="1" ht="25.5" customHeight="1" thickBot="1">
      <c r="A8" s="745"/>
      <c r="B8" s="748"/>
      <c r="C8" s="740"/>
      <c r="D8" s="740"/>
      <c r="E8" s="382" t="s">
        <v>231</v>
      </c>
      <c r="F8" s="382" t="s">
        <v>232</v>
      </c>
      <c r="G8" s="382" t="s">
        <v>233</v>
      </c>
      <c r="H8" s="383" t="s">
        <v>231</v>
      </c>
      <c r="I8" s="383" t="s">
        <v>232</v>
      </c>
      <c r="J8" s="382" t="s">
        <v>233</v>
      </c>
      <c r="K8" s="384" t="s">
        <v>234</v>
      </c>
      <c r="L8" s="384" t="s">
        <v>235</v>
      </c>
      <c r="M8" s="740"/>
      <c r="N8" s="740"/>
      <c r="O8" s="733"/>
    </row>
    <row r="9" spans="1:15" s="109" customFormat="1" ht="18" customHeight="1">
      <c r="A9" s="594" t="s">
        <v>236</v>
      </c>
      <c r="B9" s="385">
        <v>66.2</v>
      </c>
      <c r="C9" s="386">
        <v>19.8419</v>
      </c>
      <c r="D9" s="387" t="s">
        <v>515</v>
      </c>
      <c r="E9" s="418" t="s">
        <v>674</v>
      </c>
      <c r="F9" s="419" t="s">
        <v>674</v>
      </c>
      <c r="G9" s="388">
        <v>45338273</v>
      </c>
      <c r="H9" s="601" t="s">
        <v>674</v>
      </c>
      <c r="I9" s="420" t="s">
        <v>674</v>
      </c>
      <c r="J9" s="418" t="s">
        <v>674</v>
      </c>
      <c r="K9" s="389">
        <v>34077640</v>
      </c>
      <c r="L9" s="418" t="s">
        <v>674</v>
      </c>
      <c r="M9" s="390">
        <v>39877155</v>
      </c>
      <c r="N9" s="390">
        <v>58379805</v>
      </c>
      <c r="O9" s="391">
        <v>29189902</v>
      </c>
    </row>
    <row r="10" spans="1:15" s="109" customFormat="1" ht="18" customHeight="1">
      <c r="A10" s="594" t="s">
        <v>190</v>
      </c>
      <c r="B10" s="381">
        <v>67.9</v>
      </c>
      <c r="C10" s="392">
        <v>119.9078</v>
      </c>
      <c r="D10" s="393" t="s">
        <v>515</v>
      </c>
      <c r="E10" s="421" t="s">
        <v>674</v>
      </c>
      <c r="F10" s="422" t="s">
        <v>674</v>
      </c>
      <c r="G10" s="389">
        <v>125940897</v>
      </c>
      <c r="H10" s="602" t="s">
        <v>674</v>
      </c>
      <c r="I10" s="423" t="s">
        <v>674</v>
      </c>
      <c r="J10" s="421" t="s">
        <v>674</v>
      </c>
      <c r="K10" s="389">
        <v>48595970</v>
      </c>
      <c r="L10" s="389">
        <v>43124</v>
      </c>
      <c r="M10" s="389">
        <v>145158466</v>
      </c>
      <c r="N10" s="394">
        <v>108729666</v>
      </c>
      <c r="O10" s="395">
        <v>48692667</v>
      </c>
    </row>
    <row r="11" spans="1:15" s="109" customFormat="1" ht="18" customHeight="1">
      <c r="A11" s="594" t="s">
        <v>191</v>
      </c>
      <c r="B11" s="381">
        <v>69.3</v>
      </c>
      <c r="C11" s="392">
        <v>56.5558</v>
      </c>
      <c r="D11" s="387" t="s">
        <v>515</v>
      </c>
      <c r="E11" s="389">
        <v>34</v>
      </c>
      <c r="F11" s="392">
        <v>0.7873</v>
      </c>
      <c r="G11" s="389">
        <v>83176949</v>
      </c>
      <c r="H11" s="603">
        <v>2</v>
      </c>
      <c r="I11" s="397">
        <v>0.0323</v>
      </c>
      <c r="J11" s="389">
        <v>7752000</v>
      </c>
      <c r="K11" s="389">
        <v>14992507</v>
      </c>
      <c r="L11" s="389">
        <v>141210</v>
      </c>
      <c r="M11" s="389">
        <v>158730286</v>
      </c>
      <c r="N11" s="389">
        <v>63109448</v>
      </c>
      <c r="O11" s="395">
        <v>31554724</v>
      </c>
    </row>
    <row r="12" spans="1:15" s="109" customFormat="1" ht="18" customHeight="1">
      <c r="A12" s="594" t="s">
        <v>192</v>
      </c>
      <c r="B12" s="381">
        <v>72.4</v>
      </c>
      <c r="C12" s="392">
        <v>64.3328</v>
      </c>
      <c r="D12" s="387" t="s">
        <v>515</v>
      </c>
      <c r="E12" s="389">
        <v>163</v>
      </c>
      <c r="F12" s="392">
        <v>8.6052</v>
      </c>
      <c r="G12" s="389">
        <v>267335411</v>
      </c>
      <c r="H12" s="603">
        <v>6</v>
      </c>
      <c r="I12" s="397">
        <v>0.5562</v>
      </c>
      <c r="J12" s="389">
        <v>66744000</v>
      </c>
      <c r="K12" s="389">
        <v>4047650</v>
      </c>
      <c r="L12" s="421" t="s">
        <v>674</v>
      </c>
      <c r="M12" s="389">
        <v>298339235</v>
      </c>
      <c r="N12" s="389">
        <v>41175225</v>
      </c>
      <c r="O12" s="395">
        <v>20587612</v>
      </c>
    </row>
    <row r="13" spans="1:15" s="109" customFormat="1" ht="18" customHeight="1">
      <c r="A13" s="594" t="s">
        <v>193</v>
      </c>
      <c r="B13" s="381">
        <v>73.6</v>
      </c>
      <c r="C13" s="417">
        <v>207.5631</v>
      </c>
      <c r="D13" s="387" t="s">
        <v>515</v>
      </c>
      <c r="E13" s="389">
        <v>235</v>
      </c>
      <c r="F13" s="392">
        <v>16.3561</v>
      </c>
      <c r="G13" s="389">
        <v>3160211490</v>
      </c>
      <c r="H13" s="394">
        <v>1</v>
      </c>
      <c r="I13" s="397">
        <v>0.1256</v>
      </c>
      <c r="J13" s="389">
        <v>43960000</v>
      </c>
      <c r="K13" s="389">
        <v>15860088</v>
      </c>
      <c r="L13" s="389">
        <v>1222505</v>
      </c>
      <c r="M13" s="389">
        <v>1819784379</v>
      </c>
      <c r="N13" s="389">
        <v>740677704</v>
      </c>
      <c r="O13" s="395">
        <v>573348852</v>
      </c>
    </row>
    <row r="14" spans="1:15" s="109" customFormat="1" ht="18" customHeight="1">
      <c r="A14" s="594" t="s">
        <v>194</v>
      </c>
      <c r="B14" s="381">
        <v>74.1</v>
      </c>
      <c r="C14" s="417">
        <v>26.1131</v>
      </c>
      <c r="D14" s="387" t="s">
        <v>515</v>
      </c>
      <c r="E14" s="389">
        <v>39</v>
      </c>
      <c r="F14" s="392">
        <v>1.106</v>
      </c>
      <c r="G14" s="389">
        <v>103436345</v>
      </c>
      <c r="H14" s="394">
        <v>2</v>
      </c>
      <c r="I14" s="397">
        <v>0.0339</v>
      </c>
      <c r="J14" s="389">
        <v>10332000</v>
      </c>
      <c r="K14" s="389">
        <v>18499254</v>
      </c>
      <c r="L14" s="389">
        <v>40890</v>
      </c>
      <c r="M14" s="389">
        <v>97149387</v>
      </c>
      <c r="N14" s="421" t="s">
        <v>674</v>
      </c>
      <c r="O14" s="424" t="s">
        <v>674</v>
      </c>
    </row>
    <row r="15" spans="1:15" s="109" customFormat="1" ht="18" customHeight="1">
      <c r="A15" s="594" t="s">
        <v>195</v>
      </c>
      <c r="B15" s="398">
        <v>75.11</v>
      </c>
      <c r="C15" s="392">
        <v>77.5</v>
      </c>
      <c r="D15" s="387" t="s">
        <v>515</v>
      </c>
      <c r="E15" s="389">
        <v>45</v>
      </c>
      <c r="F15" s="392">
        <v>5.595874</v>
      </c>
      <c r="G15" s="389">
        <v>326419188</v>
      </c>
      <c r="H15" s="603">
        <v>6</v>
      </c>
      <c r="I15" s="397">
        <v>0.643994</v>
      </c>
      <c r="J15" s="389">
        <v>139102704</v>
      </c>
      <c r="K15" s="389">
        <v>63201810</v>
      </c>
      <c r="L15" s="389">
        <v>847395</v>
      </c>
      <c r="M15" s="389">
        <v>166430281</v>
      </c>
      <c r="N15" s="389">
        <v>514480909</v>
      </c>
      <c r="O15" s="395">
        <v>221562237</v>
      </c>
    </row>
    <row r="16" spans="1:15" s="109" customFormat="1" ht="18" customHeight="1">
      <c r="A16" s="594" t="s">
        <v>196</v>
      </c>
      <c r="B16" s="381">
        <v>74.12</v>
      </c>
      <c r="C16" s="392">
        <v>9.3288</v>
      </c>
      <c r="D16" s="387" t="s">
        <v>515</v>
      </c>
      <c r="E16" s="389">
        <v>13</v>
      </c>
      <c r="F16" s="392">
        <v>0.3288</v>
      </c>
      <c r="G16" s="389">
        <v>72390675</v>
      </c>
      <c r="H16" s="602" t="s">
        <v>674</v>
      </c>
      <c r="I16" s="425" t="s">
        <v>674</v>
      </c>
      <c r="J16" s="424" t="s">
        <v>674</v>
      </c>
      <c r="K16" s="389">
        <v>14468629</v>
      </c>
      <c r="L16" s="421" t="s">
        <v>674</v>
      </c>
      <c r="M16" s="389">
        <v>40846016</v>
      </c>
      <c r="N16" s="389">
        <v>96308156</v>
      </c>
      <c r="O16" s="395">
        <v>48154078</v>
      </c>
    </row>
    <row r="17" spans="1:15" s="109" customFormat="1" ht="18" customHeight="1">
      <c r="A17" s="594" t="s">
        <v>197</v>
      </c>
      <c r="B17" s="381">
        <v>76.6</v>
      </c>
      <c r="C17" s="392">
        <v>28.3428</v>
      </c>
      <c r="D17" s="387" t="s">
        <v>515</v>
      </c>
      <c r="E17" s="389">
        <v>19</v>
      </c>
      <c r="F17" s="392">
        <v>1.195563</v>
      </c>
      <c r="G17" s="389">
        <v>141413585</v>
      </c>
      <c r="H17" s="603">
        <v>1</v>
      </c>
      <c r="I17" s="397">
        <v>0.074186</v>
      </c>
      <c r="J17" s="389">
        <v>49852992</v>
      </c>
      <c r="K17" s="389">
        <v>16351833</v>
      </c>
      <c r="L17" s="389">
        <v>94837</v>
      </c>
      <c r="M17" s="389">
        <v>112246628</v>
      </c>
      <c r="N17" s="389">
        <v>152328883</v>
      </c>
      <c r="O17" s="395">
        <v>76164441</v>
      </c>
    </row>
    <row r="18" spans="1:15" s="109" customFormat="1" ht="18" customHeight="1">
      <c r="A18" s="594" t="s">
        <v>198</v>
      </c>
      <c r="B18" s="381">
        <v>86.8</v>
      </c>
      <c r="C18" s="392">
        <v>20.0739</v>
      </c>
      <c r="D18" s="387" t="s">
        <v>515</v>
      </c>
      <c r="E18" s="389">
        <v>31</v>
      </c>
      <c r="F18" s="392">
        <v>1.110049</v>
      </c>
      <c r="G18" s="389">
        <v>257050177</v>
      </c>
      <c r="H18" s="603">
        <v>1</v>
      </c>
      <c r="I18" s="397">
        <v>0.009283</v>
      </c>
      <c r="J18" s="389">
        <v>1234639</v>
      </c>
      <c r="K18" s="389">
        <v>40831143</v>
      </c>
      <c r="L18" s="421" t="s">
        <v>674</v>
      </c>
      <c r="M18" s="389">
        <v>150911300</v>
      </c>
      <c r="N18" s="389">
        <v>152110147</v>
      </c>
      <c r="O18" s="395">
        <v>51410000</v>
      </c>
    </row>
    <row r="19" spans="1:15" s="109" customFormat="1" ht="18" customHeight="1">
      <c r="A19" s="594" t="s">
        <v>199</v>
      </c>
      <c r="B19" s="381">
        <v>83.4</v>
      </c>
      <c r="C19" s="392">
        <v>35.3965</v>
      </c>
      <c r="D19" s="387" t="s">
        <v>515</v>
      </c>
      <c r="E19" s="389">
        <v>13</v>
      </c>
      <c r="F19" s="392">
        <v>0.446452</v>
      </c>
      <c r="G19" s="389">
        <v>182639468</v>
      </c>
      <c r="H19" s="602" t="s">
        <v>674</v>
      </c>
      <c r="I19" s="425" t="s">
        <v>674</v>
      </c>
      <c r="J19" s="424" t="s">
        <v>674</v>
      </c>
      <c r="K19" s="389">
        <v>31019265</v>
      </c>
      <c r="L19" s="389">
        <v>1196526</v>
      </c>
      <c r="M19" s="389">
        <v>193934114</v>
      </c>
      <c r="N19" s="389">
        <v>-16646468</v>
      </c>
      <c r="O19" s="424" t="s">
        <v>674</v>
      </c>
    </row>
    <row r="20" spans="1:15" s="109" customFormat="1" ht="18" customHeight="1">
      <c r="A20" s="594" t="s">
        <v>200</v>
      </c>
      <c r="B20" s="381">
        <v>83.4</v>
      </c>
      <c r="C20" s="392">
        <v>31.5445</v>
      </c>
      <c r="D20" s="387" t="s">
        <v>269</v>
      </c>
      <c r="E20" s="389">
        <v>19</v>
      </c>
      <c r="F20" s="392">
        <v>0.764263</v>
      </c>
      <c r="G20" s="389">
        <v>231379722</v>
      </c>
      <c r="H20" s="602" t="s">
        <v>674</v>
      </c>
      <c r="I20" s="425" t="s">
        <v>674</v>
      </c>
      <c r="J20" s="424" t="s">
        <v>674</v>
      </c>
      <c r="K20" s="389">
        <v>38173972</v>
      </c>
      <c r="L20" s="421" t="s">
        <v>674</v>
      </c>
      <c r="M20" s="389">
        <v>226266842</v>
      </c>
      <c r="N20" s="389">
        <v>29382829</v>
      </c>
      <c r="O20" s="395">
        <v>14691414</v>
      </c>
    </row>
    <row r="21" spans="1:16" s="109" customFormat="1" ht="18" customHeight="1">
      <c r="A21" s="594" t="s">
        <v>201</v>
      </c>
      <c r="B21" s="381">
        <v>87.2</v>
      </c>
      <c r="C21" s="392">
        <v>146.0784</v>
      </c>
      <c r="D21" s="387" t="s">
        <v>269</v>
      </c>
      <c r="E21" s="389">
        <v>101</v>
      </c>
      <c r="F21" s="392">
        <v>4.841997</v>
      </c>
      <c r="G21" s="389">
        <v>844019679</v>
      </c>
      <c r="H21" s="603">
        <v>2</v>
      </c>
      <c r="I21" s="397">
        <v>0.061064</v>
      </c>
      <c r="J21" s="389">
        <v>9159600</v>
      </c>
      <c r="K21" s="389">
        <v>93589947</v>
      </c>
      <c r="L21" s="389">
        <v>2035569</v>
      </c>
      <c r="M21" s="389">
        <v>1915247645</v>
      </c>
      <c r="N21" s="389">
        <v>1195182677</v>
      </c>
      <c r="O21" s="395">
        <v>597591339</v>
      </c>
      <c r="P21" s="110"/>
    </row>
    <row r="22" spans="1:16" s="109" customFormat="1" ht="18" customHeight="1">
      <c r="A22" s="594" t="s">
        <v>202</v>
      </c>
      <c r="B22" s="381">
        <v>90.6</v>
      </c>
      <c r="C22" s="392">
        <v>14.1116</v>
      </c>
      <c r="D22" s="387" t="s">
        <v>269</v>
      </c>
      <c r="E22" s="389">
        <v>20</v>
      </c>
      <c r="F22" s="392">
        <v>0.40692</v>
      </c>
      <c r="G22" s="389">
        <v>181091041</v>
      </c>
      <c r="H22" s="602" t="s">
        <v>674</v>
      </c>
      <c r="I22" s="425" t="s">
        <v>674</v>
      </c>
      <c r="J22" s="424" t="s">
        <v>674</v>
      </c>
      <c r="K22" s="389">
        <v>4291994</v>
      </c>
      <c r="L22" s="421" t="s">
        <v>674</v>
      </c>
      <c r="M22" s="389">
        <v>101536548</v>
      </c>
      <c r="N22" s="389">
        <v>7175614</v>
      </c>
      <c r="O22" s="395">
        <v>3587807</v>
      </c>
      <c r="P22" s="110"/>
    </row>
    <row r="23" spans="1:16" s="109" customFormat="1" ht="18" customHeight="1">
      <c r="A23" s="594" t="s">
        <v>203</v>
      </c>
      <c r="B23" s="399">
        <v>86.8</v>
      </c>
      <c r="C23" s="392">
        <v>8.6852</v>
      </c>
      <c r="D23" s="387" t="s">
        <v>269</v>
      </c>
      <c r="E23" s="389">
        <v>11</v>
      </c>
      <c r="F23" s="392">
        <v>1.128879</v>
      </c>
      <c r="G23" s="389">
        <v>303359975</v>
      </c>
      <c r="H23" s="602" t="s">
        <v>674</v>
      </c>
      <c r="I23" s="425" t="s">
        <v>674</v>
      </c>
      <c r="J23" s="424" t="s">
        <v>674</v>
      </c>
      <c r="K23" s="389">
        <v>4198958</v>
      </c>
      <c r="L23" s="389">
        <v>1003629</v>
      </c>
      <c r="M23" s="389">
        <v>361773959</v>
      </c>
      <c r="N23" s="389">
        <v>-33173312</v>
      </c>
      <c r="O23" s="424" t="s">
        <v>674</v>
      </c>
      <c r="P23" s="110"/>
    </row>
    <row r="24" spans="1:16" s="109" customFormat="1" ht="37.5" customHeight="1">
      <c r="A24" s="595" t="s">
        <v>188</v>
      </c>
      <c r="B24" s="399">
        <v>96.12</v>
      </c>
      <c r="C24" s="392">
        <v>66.6832</v>
      </c>
      <c r="D24" s="387" t="s">
        <v>237</v>
      </c>
      <c r="E24" s="389">
        <v>51</v>
      </c>
      <c r="F24" s="392">
        <v>3.393986</v>
      </c>
      <c r="G24" s="389">
        <v>769578917</v>
      </c>
      <c r="H24" s="603">
        <v>30</v>
      </c>
      <c r="I24" s="397">
        <v>3.570235</v>
      </c>
      <c r="J24" s="389">
        <v>599235081</v>
      </c>
      <c r="K24" s="389">
        <v>85621646</v>
      </c>
      <c r="L24" s="389">
        <v>9235633</v>
      </c>
      <c r="M24" s="389">
        <v>1362403984</v>
      </c>
      <c r="N24" s="421" t="s">
        <v>674</v>
      </c>
      <c r="O24" s="424" t="s">
        <v>674</v>
      </c>
      <c r="P24" s="110"/>
    </row>
    <row r="25" spans="1:16" s="109" customFormat="1" ht="25.5" customHeight="1">
      <c r="A25" s="595" t="s">
        <v>189</v>
      </c>
      <c r="B25" s="399">
        <v>95.12</v>
      </c>
      <c r="C25" s="392">
        <v>33.76</v>
      </c>
      <c r="D25" s="387" t="s">
        <v>269</v>
      </c>
      <c r="E25" s="389">
        <v>50</v>
      </c>
      <c r="F25" s="392">
        <v>2.751479</v>
      </c>
      <c r="G25" s="389">
        <v>1157457280</v>
      </c>
      <c r="H25" s="394">
        <v>2</v>
      </c>
      <c r="I25" s="397">
        <v>0.056107</v>
      </c>
      <c r="J25" s="389">
        <v>18318000</v>
      </c>
      <c r="K25" s="389">
        <v>8326352</v>
      </c>
      <c r="L25" s="421" t="s">
        <v>674</v>
      </c>
      <c r="M25" s="389">
        <v>774797820</v>
      </c>
      <c r="N25" s="389">
        <v>559137323</v>
      </c>
      <c r="O25" s="395">
        <v>279568662</v>
      </c>
      <c r="P25" s="110"/>
    </row>
    <row r="26" spans="1:16" s="109" customFormat="1" ht="18" customHeight="1">
      <c r="A26" s="594" t="s">
        <v>204</v>
      </c>
      <c r="B26" s="399">
        <v>95.1</v>
      </c>
      <c r="C26" s="392">
        <v>1.5769</v>
      </c>
      <c r="D26" s="387" t="s">
        <v>269</v>
      </c>
      <c r="E26" s="389">
        <v>2</v>
      </c>
      <c r="F26" s="392">
        <v>0.097767</v>
      </c>
      <c r="G26" s="389">
        <v>78750000</v>
      </c>
      <c r="H26" s="602" t="s">
        <v>674</v>
      </c>
      <c r="I26" s="425" t="s">
        <v>674</v>
      </c>
      <c r="J26" s="424" t="s">
        <v>674</v>
      </c>
      <c r="K26" s="389">
        <v>4507818</v>
      </c>
      <c r="L26" s="421" t="s">
        <v>674</v>
      </c>
      <c r="M26" s="389">
        <v>31946374</v>
      </c>
      <c r="N26" s="389">
        <v>51768846</v>
      </c>
      <c r="O26" s="395">
        <v>25884423</v>
      </c>
      <c r="P26" s="110"/>
    </row>
    <row r="27" spans="1:16" s="109" customFormat="1" ht="18" customHeight="1">
      <c r="A27" s="594" t="s">
        <v>205</v>
      </c>
      <c r="B27" s="400" t="s">
        <v>238</v>
      </c>
      <c r="C27" s="392">
        <v>2.062054</v>
      </c>
      <c r="D27" s="387" t="s">
        <v>269</v>
      </c>
      <c r="E27" s="389">
        <v>2</v>
      </c>
      <c r="F27" s="392">
        <v>0.152096</v>
      </c>
      <c r="G27" s="389">
        <v>171458800</v>
      </c>
      <c r="H27" s="603">
        <v>1</v>
      </c>
      <c r="I27" s="397">
        <v>0.092659</v>
      </c>
      <c r="J27" s="389">
        <v>50035860</v>
      </c>
      <c r="K27" s="389">
        <v>5521145</v>
      </c>
      <c r="L27" s="421" t="s">
        <v>674</v>
      </c>
      <c r="M27" s="389">
        <v>38169925</v>
      </c>
      <c r="N27" s="389">
        <v>120941418</v>
      </c>
      <c r="O27" s="395">
        <v>60470709</v>
      </c>
      <c r="P27" s="110"/>
    </row>
    <row r="28" spans="1:16" s="109" customFormat="1" ht="18" customHeight="1">
      <c r="A28" s="594" t="s">
        <v>206</v>
      </c>
      <c r="B28" s="400" t="s">
        <v>239</v>
      </c>
      <c r="C28" s="392">
        <v>0.7366</v>
      </c>
      <c r="D28" s="393" t="s">
        <v>269</v>
      </c>
      <c r="E28" s="424" t="s">
        <v>674</v>
      </c>
      <c r="F28" s="426" t="s">
        <v>674</v>
      </c>
      <c r="G28" s="421" t="s">
        <v>674</v>
      </c>
      <c r="H28" s="602" t="s">
        <v>674</v>
      </c>
      <c r="I28" s="425" t="s">
        <v>674</v>
      </c>
      <c r="J28" s="424" t="s">
        <v>674</v>
      </c>
      <c r="K28" s="389">
        <v>5882662</v>
      </c>
      <c r="L28" s="389">
        <v>453838</v>
      </c>
      <c r="M28" s="389">
        <v>7353000</v>
      </c>
      <c r="N28" s="389">
        <v>-1016500</v>
      </c>
      <c r="O28" s="424" t="s">
        <v>674</v>
      </c>
      <c r="P28" s="110"/>
    </row>
    <row r="29" spans="1:16" s="109" customFormat="1" ht="18" customHeight="1">
      <c r="A29" s="595" t="s">
        <v>207</v>
      </c>
      <c r="B29" s="401" t="s">
        <v>240</v>
      </c>
      <c r="C29" s="392">
        <v>7.831378</v>
      </c>
      <c r="D29" s="393" t="s">
        <v>269</v>
      </c>
      <c r="E29" s="424" t="s">
        <v>674</v>
      </c>
      <c r="F29" s="426" t="s">
        <v>674</v>
      </c>
      <c r="G29" s="421" t="s">
        <v>674</v>
      </c>
      <c r="H29" s="603">
        <v>3</v>
      </c>
      <c r="I29" s="397">
        <v>0.9728</v>
      </c>
      <c r="J29" s="389">
        <v>303105595</v>
      </c>
      <c r="K29" s="424" t="s">
        <v>674</v>
      </c>
      <c r="L29" s="421" t="s">
        <v>674</v>
      </c>
      <c r="M29" s="395">
        <v>248908698</v>
      </c>
      <c r="N29" s="421" t="s">
        <v>674</v>
      </c>
      <c r="O29" s="424" t="s">
        <v>674</v>
      </c>
      <c r="P29" s="110"/>
    </row>
    <row r="30" spans="1:16" s="109" customFormat="1" ht="18" customHeight="1">
      <c r="A30" s="595" t="s">
        <v>208</v>
      </c>
      <c r="B30" s="401">
        <v>98.6</v>
      </c>
      <c r="C30" s="392">
        <v>0.0465</v>
      </c>
      <c r="D30" s="393" t="s">
        <v>269</v>
      </c>
      <c r="E30" s="424" t="s">
        <v>674</v>
      </c>
      <c r="F30" s="426" t="s">
        <v>674</v>
      </c>
      <c r="G30" s="421" t="s">
        <v>674</v>
      </c>
      <c r="H30" s="602" t="s">
        <v>674</v>
      </c>
      <c r="I30" s="423" t="s">
        <v>674</v>
      </c>
      <c r="J30" s="421" t="s">
        <v>674</v>
      </c>
      <c r="K30" s="416">
        <v>10070</v>
      </c>
      <c r="L30" s="396">
        <v>10070</v>
      </c>
      <c r="M30" s="421" t="s">
        <v>674</v>
      </c>
      <c r="N30" s="396">
        <v>20140</v>
      </c>
      <c r="O30" s="416">
        <v>10070</v>
      </c>
      <c r="P30" s="110"/>
    </row>
    <row r="31" spans="1:16" s="109" customFormat="1" ht="18" customHeight="1" thickBot="1">
      <c r="A31" s="596" t="s">
        <v>209</v>
      </c>
      <c r="B31" s="402" t="s">
        <v>241</v>
      </c>
      <c r="C31" s="403">
        <v>6.8836</v>
      </c>
      <c r="D31" s="404" t="s">
        <v>237</v>
      </c>
      <c r="E31" s="405">
        <v>11</v>
      </c>
      <c r="F31" s="403">
        <v>0.894547</v>
      </c>
      <c r="G31" s="405">
        <v>211470353</v>
      </c>
      <c r="H31" s="604" t="s">
        <v>674</v>
      </c>
      <c r="I31" s="428" t="s">
        <v>674</v>
      </c>
      <c r="J31" s="427" t="s">
        <v>674</v>
      </c>
      <c r="K31" s="405">
        <v>10027458</v>
      </c>
      <c r="L31" s="405">
        <v>3830543</v>
      </c>
      <c r="M31" s="405">
        <v>166997041</v>
      </c>
      <c r="N31" s="429" t="s">
        <v>674</v>
      </c>
      <c r="O31" s="430" t="s">
        <v>674</v>
      </c>
      <c r="P31" s="110"/>
    </row>
    <row r="32" spans="1:16" s="109" customFormat="1" ht="12.75" customHeight="1">
      <c r="A32" s="291" t="s">
        <v>242</v>
      </c>
      <c r="H32" s="308" t="s">
        <v>243</v>
      </c>
      <c r="J32" s="110"/>
      <c r="K32" s="110"/>
      <c r="L32" s="110"/>
      <c r="M32" s="110"/>
      <c r="N32" s="110"/>
      <c r="O32" s="110"/>
      <c r="P32" s="110"/>
    </row>
    <row r="33" spans="1:16" s="109" customFormat="1" ht="12.75" customHeight="1">
      <c r="A33" s="291" t="s">
        <v>244</v>
      </c>
      <c r="H33" s="308" t="s">
        <v>245</v>
      </c>
      <c r="J33" s="110"/>
      <c r="K33" s="110"/>
      <c r="L33" s="110"/>
      <c r="M33" s="110"/>
      <c r="N33" s="110"/>
      <c r="O33" s="110"/>
      <c r="P33" s="110"/>
    </row>
    <row r="34" spans="1:16" s="109" customFormat="1" ht="12.75" customHeight="1">
      <c r="A34" s="291" t="s">
        <v>246</v>
      </c>
      <c r="H34" s="291" t="s">
        <v>247</v>
      </c>
      <c r="J34" s="110"/>
      <c r="K34" s="110"/>
      <c r="L34" s="110"/>
      <c r="M34" s="110"/>
      <c r="N34" s="110"/>
      <c r="O34" s="110"/>
      <c r="P34" s="110"/>
    </row>
    <row r="35" spans="1:16" s="109" customFormat="1" ht="12.75" customHeight="1">
      <c r="A35" s="291" t="s">
        <v>248</v>
      </c>
      <c r="H35" s="291" t="s">
        <v>249</v>
      </c>
      <c r="I35" s="380"/>
      <c r="J35" s="110"/>
      <c r="K35" s="110"/>
      <c r="L35" s="110"/>
      <c r="M35" s="110"/>
      <c r="N35" s="110"/>
      <c r="O35" s="110"/>
      <c r="P35" s="110"/>
    </row>
    <row r="36" ht="13.5">
      <c r="P36" s="375"/>
    </row>
    <row r="37" ht="13.5">
      <c r="B37" s="407"/>
    </row>
  </sheetData>
  <mergeCells count="17">
    <mergeCell ref="I7:J7"/>
    <mergeCell ref="A5:A8"/>
    <mergeCell ref="B5:B8"/>
    <mergeCell ref="C5:C8"/>
    <mergeCell ref="D5:D8"/>
    <mergeCell ref="E7:G7"/>
    <mergeCell ref="E6:G6"/>
    <mergeCell ref="H6:J6"/>
    <mergeCell ref="E5:G5"/>
    <mergeCell ref="O7:O8"/>
    <mergeCell ref="K6:L7"/>
    <mergeCell ref="M6:M8"/>
    <mergeCell ref="N6:N8"/>
    <mergeCell ref="H5:N5"/>
    <mergeCell ref="A2:G2"/>
    <mergeCell ref="H2:O2"/>
    <mergeCell ref="O5:O6"/>
  </mergeCells>
  <printOptions/>
  <pageMargins left="1.1811023622047245" right="1.1811023622047245" top="1.5748031496062993" bottom="1.5748031496062993" header="0.5118110236220472" footer="0.9055118110236221"/>
  <pageSetup firstPageNumber="2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2011-10-11T05:36:53Z</cp:lastPrinted>
  <dcterms:created xsi:type="dcterms:W3CDTF">1999-07-17T03:52:56Z</dcterms:created>
  <dcterms:modified xsi:type="dcterms:W3CDTF">2011-10-20T06:15:23Z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1103542916</vt:i4>
  </property>
  <property fmtid="{D5CDD505-2E9C-101B-9397-08002B2CF9AE}" pid="3" name="_EmailSubject">
    <vt:lpwstr>桃園縣統計要覽-土地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525294564</vt:i4>
  </property>
  <property fmtid="{D5CDD505-2E9C-101B-9397-08002B2CF9AE}" pid="7" name="_ReviewingToolsShownOnce">
    <vt:lpwstr/>
  </property>
</Properties>
</file>