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210" tabRatio="598" firstSheet="15" activeTab="17"/>
  </bookViews>
  <sheets>
    <sheet name="境界" sheetId="1" r:id="rId1"/>
    <sheet name="公私有土地面積" sheetId="2" r:id="rId2"/>
    <sheet name="公私有土地面積(續完)" sheetId="3" r:id="rId3"/>
    <sheet name="已登錄土地面積" sheetId="4" r:id="rId4"/>
    <sheet name="已登錄土地面積(續二)" sheetId="5" r:id="rId5"/>
    <sheet name="三七五減租佃農購買耕地面積與戶數" sheetId="6" r:id="rId6"/>
    <sheet name="三七五減租成果" sheetId="7" r:id="rId7"/>
    <sheet name="土地徵收面積" sheetId="8" r:id="rId8"/>
    <sheet name="公地撥用面積" sheetId="9" r:id="rId9"/>
    <sheet name="市地重劃成果(公辦)" sheetId="10" r:id="rId10"/>
    <sheet name="市地重劃成果(公辦-續)" sheetId="11" r:id="rId11"/>
    <sheet name="市地重劃成果(自辦)" sheetId="12" r:id="rId12"/>
    <sheet name="市地重劃成果(自辦-續)" sheetId="13" r:id="rId13"/>
    <sheet name="市地重劃成果(自辦-續2)" sheetId="14" r:id="rId14"/>
    <sheet name="市地重劃成果(自辦-續完)" sheetId="15" r:id="rId15"/>
    <sheet name="扶植自耕農購地貸款成果" sheetId="16" r:id="rId16"/>
    <sheet name="租佃委員會調解調處案件" sheetId="17" r:id="rId17"/>
    <sheet name="主要海岸港灣" sheetId="18" r:id="rId18"/>
  </sheets>
  <definedNames/>
  <calcPr fullCalcOnLoad="1"/>
</workbook>
</file>

<file path=xl/sharedStrings.xml><?xml version="1.0" encoding="utf-8"?>
<sst xmlns="http://schemas.openxmlformats.org/spreadsheetml/2006/main" count="3195" uniqueCount="940">
  <si>
    <r>
      <t xml:space="preserve">重　劃　區　別
</t>
    </r>
    <r>
      <rPr>
        <sz val="8"/>
        <rFont val="Arial Narrow"/>
        <family val="2"/>
      </rPr>
      <t>Re-Planned Districts</t>
    </r>
  </si>
  <si>
    <r>
      <t xml:space="preserve">辦理完成
時間
</t>
    </r>
    <r>
      <rPr>
        <sz val="8"/>
        <rFont val="Arial Narrow"/>
        <family val="2"/>
      </rPr>
      <t>Dates Projects Completed</t>
    </r>
  </si>
  <si>
    <r>
      <t xml:space="preserve">結算與否
</t>
    </r>
    <r>
      <rPr>
        <sz val="8"/>
        <rFont val="Arial Narrow"/>
        <family val="2"/>
      </rPr>
      <t>Accounts Settled?</t>
    </r>
  </si>
  <si>
    <r>
      <t>抵　費　地　情　形　</t>
    </r>
    <r>
      <rPr>
        <sz val="8"/>
        <rFont val="Arial Narrow"/>
        <family val="2"/>
      </rPr>
      <t>Expenses Reimbursed</t>
    </r>
  </si>
  <si>
    <r>
      <t xml:space="preserve">差額地價
</t>
    </r>
    <r>
      <rPr>
        <sz val="8"/>
        <rFont val="Arial Narrow"/>
        <family val="2"/>
      </rPr>
      <t>Price Differential</t>
    </r>
  </si>
  <si>
    <r>
      <t xml:space="preserve">支　　出
</t>
    </r>
    <r>
      <rPr>
        <sz val="8"/>
        <rFont val="Arial Narrow"/>
        <family val="2"/>
      </rPr>
      <t>Expenses</t>
    </r>
  </si>
  <si>
    <r>
      <t xml:space="preserve">盈　　餘
</t>
    </r>
    <r>
      <rPr>
        <sz val="8"/>
        <rFont val="Arial Narrow"/>
        <family val="2"/>
      </rPr>
      <t>Surplus</t>
    </r>
  </si>
  <si>
    <r>
      <t>已　出　售　</t>
    </r>
    <r>
      <rPr>
        <sz val="8"/>
        <rFont val="Arial Narrow"/>
        <family val="2"/>
      </rPr>
      <t>Sold</t>
    </r>
  </si>
  <si>
    <r>
      <t>出　　售　　</t>
    </r>
    <r>
      <rPr>
        <sz val="8"/>
        <rFont val="Arial Narrow"/>
        <family val="2"/>
      </rPr>
      <t>Not Sold</t>
    </r>
  </si>
  <si>
    <r>
      <t xml:space="preserve">筆數
</t>
    </r>
    <r>
      <rPr>
        <sz val="8"/>
        <rFont val="Arial Narrow"/>
        <family val="2"/>
      </rPr>
      <t># of Lots</t>
    </r>
  </si>
  <si>
    <r>
      <t xml:space="preserve">面　積
</t>
    </r>
    <r>
      <rPr>
        <sz val="8"/>
        <rFont val="Arial Narrow"/>
        <family val="2"/>
      </rPr>
      <t>Area</t>
    </r>
  </si>
  <si>
    <r>
      <t xml:space="preserve">金　　額
</t>
    </r>
    <r>
      <rPr>
        <sz val="8"/>
        <rFont val="Arial Narrow"/>
        <family val="2"/>
      </rPr>
      <t>Amount</t>
    </r>
  </si>
  <si>
    <r>
      <t xml:space="preserve">已收金額
</t>
    </r>
    <r>
      <rPr>
        <sz val="8"/>
        <rFont val="Arial Narrow"/>
        <family val="2"/>
      </rPr>
      <t>Amount Received</t>
    </r>
  </si>
  <si>
    <r>
      <t xml:space="preserve">未收金額
</t>
    </r>
    <r>
      <rPr>
        <sz val="8"/>
        <rFont val="Arial Narrow"/>
        <family val="2"/>
      </rPr>
      <t>Amount to be Received</t>
    </r>
  </si>
  <si>
    <r>
      <t xml:space="preserve">第一期桃園小檜溪
</t>
    </r>
    <r>
      <rPr>
        <sz val="8"/>
        <rFont val="Arial Narrow"/>
        <family val="2"/>
      </rPr>
      <t>#1 Taoyuan Xiaokuaixi</t>
    </r>
  </si>
  <si>
    <r>
      <t>是</t>
    </r>
    <r>
      <rPr>
        <sz val="8"/>
        <rFont val="Arial Narrow"/>
        <family val="2"/>
      </rPr>
      <t>yes</t>
    </r>
  </si>
  <si>
    <r>
      <t xml:space="preserve">第二期中壢埔頂
</t>
    </r>
    <r>
      <rPr>
        <sz val="8"/>
        <rFont val="Arial Narrow"/>
        <family val="2"/>
      </rPr>
      <t>#2 Zhongli Puding</t>
    </r>
  </si>
  <si>
    <r>
      <t xml:space="preserve">第四期大溪田心子
</t>
    </r>
    <r>
      <rPr>
        <sz val="8"/>
        <rFont val="Arial Narrow"/>
        <family val="2"/>
      </rPr>
      <t>#4 Daxi Tianxinzi</t>
    </r>
  </si>
  <si>
    <r>
      <t xml:space="preserve">第五期龍潭大坪
</t>
    </r>
    <r>
      <rPr>
        <sz val="8"/>
        <rFont val="Arial Narrow"/>
        <family val="2"/>
      </rPr>
      <t>#5 Longtan Daping</t>
    </r>
  </si>
  <si>
    <r>
      <t>第六期林口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一</t>
    </r>
    <r>
      <rPr>
        <sz val="8"/>
        <rFont val="Arial Narrow"/>
        <family val="2"/>
      </rPr>
      <t>)
#6 Linkou Zone 1</t>
    </r>
  </si>
  <si>
    <r>
      <t>是</t>
    </r>
    <r>
      <rPr>
        <sz val="8"/>
        <rFont val="Arial Narrow"/>
        <family val="2"/>
      </rPr>
      <t>yes</t>
    </r>
  </si>
  <si>
    <r>
      <t>第六期林口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
#6 Linkou Zone 2</t>
    </r>
  </si>
  <si>
    <r>
      <t xml:space="preserve">第七期桃園龍安
</t>
    </r>
    <r>
      <rPr>
        <sz val="8"/>
        <rFont val="Arial Narrow"/>
        <family val="2"/>
      </rPr>
      <t>#7 Taoyuan Long'an</t>
    </r>
  </si>
  <si>
    <r>
      <t xml:space="preserve">第八期觀音草漯
</t>
    </r>
    <r>
      <rPr>
        <sz val="8"/>
        <rFont val="Arial Narrow"/>
        <family val="2"/>
      </rPr>
      <t>#8 Caoluo</t>
    </r>
  </si>
  <si>
    <r>
      <t xml:space="preserve">第九期桃園埔子
</t>
    </r>
    <r>
      <rPr>
        <sz val="8"/>
        <rFont val="Arial Narrow"/>
        <family val="2"/>
      </rPr>
      <t>#9 Taoyuan Puzi</t>
    </r>
  </si>
  <si>
    <r>
      <t xml:space="preserve">第十一期桃園中路
</t>
    </r>
    <r>
      <rPr>
        <sz val="8"/>
        <rFont val="Arial Narrow"/>
        <family val="2"/>
      </rPr>
      <t>#11 Taoyuan Zhonglu</t>
    </r>
  </si>
  <si>
    <r>
      <t xml:space="preserve">第十二期西楊梅
</t>
    </r>
    <r>
      <rPr>
        <sz val="8"/>
        <rFont val="Arial Narrow"/>
        <family val="2"/>
      </rPr>
      <t>#12 West Yangmei</t>
    </r>
  </si>
  <si>
    <r>
      <t xml:space="preserve">第十三期大竹一期
</t>
    </r>
    <r>
      <rPr>
        <sz val="8"/>
        <rFont val="Arial Narrow"/>
        <family val="2"/>
      </rPr>
      <t>#13 Dazhu 1</t>
    </r>
  </si>
  <si>
    <r>
      <t xml:space="preserve">第十四期大竹二期
</t>
    </r>
    <r>
      <rPr>
        <sz val="8"/>
        <rFont val="Arial Narrow"/>
        <family val="2"/>
      </rPr>
      <t>#14 Dazhu 2</t>
    </r>
  </si>
  <si>
    <r>
      <t xml:space="preserve">第十六期大溪埔頂
</t>
    </r>
    <r>
      <rPr>
        <sz val="8"/>
        <rFont val="Arial Narrow"/>
        <family val="2"/>
      </rPr>
      <t>#16 Daxi Puding</t>
    </r>
  </si>
  <si>
    <r>
      <t xml:space="preserve">第十七期龜山楓樹坑
</t>
    </r>
    <r>
      <rPr>
        <sz val="8"/>
        <rFont val="Arial Narrow"/>
        <family val="2"/>
      </rPr>
      <t>#17 Guishan Fengshukeng</t>
    </r>
  </si>
  <si>
    <r>
      <t xml:space="preserve">第十九期大溪八德僑愛
</t>
    </r>
    <r>
      <rPr>
        <sz val="8"/>
        <rFont val="Arial Narrow"/>
        <family val="2"/>
      </rPr>
      <t>#19 Daxi Bade Qiaoai</t>
    </r>
  </si>
  <si>
    <r>
      <t>否</t>
    </r>
    <r>
      <rPr>
        <sz val="8"/>
        <rFont val="Arial Narrow"/>
        <family val="2"/>
      </rPr>
      <t>No</t>
    </r>
  </si>
  <si>
    <r>
      <t xml:space="preserve">第二十六期桃園延平
</t>
    </r>
    <r>
      <rPr>
        <sz val="8"/>
        <rFont val="Arial Narrow"/>
        <family val="2"/>
      </rPr>
      <t>#26 Taoyuan YenPing</t>
    </r>
  </si>
  <si>
    <t>95.10</t>
  </si>
  <si>
    <r>
      <t xml:space="preserve">第二十七期桃園自強
</t>
    </r>
    <r>
      <rPr>
        <sz val="8"/>
        <rFont val="Arial Narrow"/>
        <family val="2"/>
      </rPr>
      <t>#27 Taoyuan Tzu Chiang</t>
    </r>
  </si>
  <si>
    <r>
      <t>第二十八期龍潭大坪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
#28 Longtan Da-Ping 2</t>
    </r>
  </si>
  <si>
    <t>Source: Land Administration 1112-02-12-2</t>
  </si>
  <si>
    <t>Notes: 1. Unsold land for reimbursement purposes was valued at assessed price after re-planning.</t>
  </si>
  <si>
    <t>面積單位：公　　頃</t>
  </si>
  <si>
    <t>筆數單位：新台幣元</t>
  </si>
  <si>
    <r>
      <t>資料來源：根據本府地政局</t>
    </r>
    <r>
      <rPr>
        <sz val="8"/>
        <rFont val="Arial Narrow"/>
        <family val="2"/>
      </rPr>
      <t xml:space="preserve"> 1112-02-12-2</t>
    </r>
    <r>
      <rPr>
        <sz val="8"/>
        <rFont val="華康中黑體"/>
        <family val="3"/>
      </rPr>
      <t>。</t>
    </r>
  </si>
  <si>
    <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未出售之抵費地金額，按重劃後評定地價核計。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</si>
  <si>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支出項目包括重劃費用工程費及貸款利息之總計金額。</t>
    </r>
  </si>
  <si>
    <r>
      <t>　　</t>
    </r>
    <r>
      <rPr>
        <sz val="8"/>
        <rFont val="Arial Narrow"/>
        <family val="2"/>
      </rPr>
      <t xml:space="preserve">  2. Expenses include re-planning, construction expenses and loan interest.</t>
    </r>
  </si>
  <si>
    <r>
      <t>　　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辦理完成時間以土地分配結果公告期滿之日為準。</t>
    </r>
  </si>
  <si>
    <r>
      <t>　　</t>
    </r>
    <r>
      <rPr>
        <sz val="8"/>
        <rFont val="Arial Narrow"/>
        <family val="2"/>
      </rPr>
      <t xml:space="preserve">  3. The completion date is the last day of announcement of land distribution results.</t>
    </r>
  </si>
  <si>
    <r>
      <t>Area 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Hectare</t>
    </r>
  </si>
  <si>
    <r>
      <t>Number of Lots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 Dollar</t>
    </r>
  </si>
  <si>
    <t>土地</t>
  </si>
  <si>
    <r>
      <t>第二十四期中壢新屋觀音三鄉市聯合市地重劃</t>
    </r>
    <r>
      <rPr>
        <sz val="8"/>
        <rFont val="Arial Narrow"/>
        <family val="2"/>
      </rPr>
      <t>#24</t>
    </r>
  </si>
  <si>
    <t>95.02~96.06</t>
  </si>
  <si>
    <r>
      <t>第十六期大溪埔頂市地重劃區</t>
    </r>
    <r>
      <rPr>
        <sz val="7.5"/>
        <rFont val="Arial Narrow"/>
        <family val="2"/>
      </rPr>
      <t xml:space="preserve"> #16 Daxi Puding Re-Planned District</t>
    </r>
  </si>
  <si>
    <r>
      <t>第十九期僑愛市地重劃區</t>
    </r>
    <r>
      <rPr>
        <sz val="7.5"/>
        <rFont val="Arial Narrow"/>
        <family val="2"/>
      </rPr>
      <t xml:space="preserve"> #19 Qiaoai Re-Planned District</t>
    </r>
  </si>
  <si>
    <r>
      <t>第十二期西楊梅市地重劃區</t>
    </r>
    <r>
      <rPr>
        <sz val="7.5"/>
        <rFont val="Arial Narrow"/>
        <family val="2"/>
      </rPr>
      <t xml:space="preserve"> #12 West Yangmei Re-Planned District</t>
    </r>
  </si>
  <si>
    <r>
      <t>第十五期北門國小</t>
    </r>
    <r>
      <rPr>
        <sz val="7.5"/>
        <rFont val="Arial Narrow"/>
        <family val="2"/>
      </rPr>
      <t xml:space="preserve"> #15 Beimen Primary School</t>
    </r>
  </si>
  <si>
    <r>
      <t>第八期草漯</t>
    </r>
    <r>
      <rPr>
        <sz val="7.5"/>
        <rFont val="Arial Narrow"/>
        <family val="2"/>
      </rPr>
      <t xml:space="preserve"> #8 Caoluo</t>
    </r>
  </si>
  <si>
    <r>
      <t>第七期桃園龍安</t>
    </r>
    <r>
      <rPr>
        <sz val="7.5"/>
        <rFont val="Arial Narrow"/>
        <family val="2"/>
      </rPr>
      <t xml:space="preserve"> #7 Taoyuan Long'an</t>
    </r>
  </si>
  <si>
    <r>
      <t>省辦二期富民重劃區</t>
    </r>
    <r>
      <rPr>
        <sz val="7.5"/>
        <rFont val="Arial Narrow"/>
        <family val="2"/>
      </rPr>
      <t xml:space="preserve"> #2 Fu Min Re-Planned District</t>
    </r>
  </si>
  <si>
    <r>
      <t>三鄉市聯合市地重劃區</t>
    </r>
    <r>
      <rPr>
        <sz val="7.5"/>
        <rFont val="Arial Narrow"/>
        <family val="2"/>
      </rPr>
      <t xml:space="preserve"> United by 3 township Re-Planned District</t>
    </r>
  </si>
  <si>
    <r>
      <t xml:space="preserve">期　別　及　重　劃　區　別
</t>
    </r>
    <r>
      <rPr>
        <sz val="7.5"/>
        <rFont val="Arial Narrow"/>
        <family val="2"/>
      </rPr>
      <t>Re-Planned Districts and Their Numbers</t>
    </r>
  </si>
  <si>
    <r>
      <t xml:space="preserve">辦理起訖年月
</t>
    </r>
    <r>
      <rPr>
        <sz val="7.5"/>
        <rFont val="Arial Narrow"/>
        <family val="2"/>
      </rPr>
      <t>Duration</t>
    </r>
  </si>
  <si>
    <r>
      <t xml:space="preserve">其他公共
設施用地
</t>
    </r>
    <r>
      <rPr>
        <sz val="7.5"/>
        <rFont val="Arial Narrow"/>
        <family val="2"/>
      </rPr>
      <t>Others</t>
    </r>
  </si>
  <si>
    <r>
      <t>(</t>
    </r>
    <r>
      <rPr>
        <sz val="7.5"/>
        <rFont val="華康粗圓體"/>
        <family val="3"/>
      </rPr>
      <t>公頃</t>
    </r>
    <r>
      <rPr>
        <sz val="7.5"/>
        <rFont val="Arial Narrow"/>
        <family val="2"/>
      </rPr>
      <t>)</t>
    </r>
  </si>
  <si>
    <r>
      <t xml:space="preserve">合　　計
</t>
    </r>
    <r>
      <rPr>
        <sz val="7.5"/>
        <rFont val="Arial Narrow"/>
        <family val="2"/>
      </rPr>
      <t>Total</t>
    </r>
  </si>
  <si>
    <r>
      <t xml:space="preserve">道　　路
</t>
    </r>
    <r>
      <rPr>
        <sz val="7.5"/>
        <rFont val="Arial Narrow"/>
        <family val="2"/>
      </rPr>
      <t>Roads</t>
    </r>
  </si>
  <si>
    <r>
      <t xml:space="preserve">溝　　渠
</t>
    </r>
    <r>
      <rPr>
        <sz val="7.5"/>
        <rFont val="Arial Narrow"/>
        <family val="2"/>
      </rPr>
      <t>Ditches</t>
    </r>
  </si>
  <si>
    <r>
      <t xml:space="preserve">遊樂場及公園
</t>
    </r>
    <r>
      <rPr>
        <sz val="7.5"/>
        <rFont val="Arial Narrow"/>
        <family val="2"/>
      </rPr>
      <t>Playgrounds &amp; Parks</t>
    </r>
  </si>
  <si>
    <r>
      <t xml:space="preserve">廣場及綠地
</t>
    </r>
    <r>
      <rPr>
        <sz val="7.5"/>
        <rFont val="Arial Narrow"/>
        <family val="2"/>
      </rPr>
      <t>Plaza &amp; Wooded Land</t>
    </r>
  </si>
  <si>
    <r>
      <t xml:space="preserve">學校用地
</t>
    </r>
    <r>
      <rPr>
        <sz val="7.5"/>
        <rFont val="Arial Narrow"/>
        <family val="2"/>
      </rPr>
      <t>Schools</t>
    </r>
  </si>
  <si>
    <r>
      <t xml:space="preserve">停車場
</t>
    </r>
    <r>
      <rPr>
        <sz val="7.5"/>
        <rFont val="Arial Narrow"/>
        <family val="2"/>
      </rPr>
      <t>Carparks</t>
    </r>
  </si>
  <si>
    <r>
      <t xml:space="preserve">零售市場
</t>
    </r>
    <r>
      <rPr>
        <sz val="7.5"/>
        <rFont val="Arial Narrow"/>
        <family val="2"/>
      </rPr>
      <t>Retail Markets</t>
    </r>
  </si>
  <si>
    <r>
      <t>27</t>
    </r>
    <r>
      <rPr>
        <sz val="7.5"/>
        <rFont val="華康粗圓體"/>
        <family val="3"/>
      </rPr>
      <t>期自強重劃區</t>
    </r>
    <r>
      <rPr>
        <sz val="7.5"/>
        <rFont val="Arial Narrow"/>
        <family val="2"/>
      </rPr>
      <t xml:space="preserve"> #27 Zi Qiang Re-Planned District</t>
    </r>
  </si>
  <si>
    <r>
      <t>26</t>
    </r>
    <r>
      <rPr>
        <sz val="7.5"/>
        <rFont val="華康粗圓體"/>
        <family val="3"/>
      </rPr>
      <t>期延平重劃區</t>
    </r>
    <r>
      <rPr>
        <sz val="7.5"/>
        <rFont val="Arial Narrow"/>
        <family val="2"/>
      </rPr>
      <t xml:space="preserve"> #26 Yan Ping Re-Planned District</t>
    </r>
  </si>
  <si>
    <r>
      <t>節省政府用地徵購及工程建設費用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新台幣千元</t>
    </r>
    <r>
      <rPr>
        <sz val="7.5"/>
        <rFont val="Arial Narrow"/>
        <family val="2"/>
      </rPr>
      <t>)
Land Expropriation and Construction Expenses (NT$Thousand) Saved</t>
    </r>
  </si>
  <si>
    <r>
      <t xml:space="preserve">所有權人重劃負擔情形
</t>
    </r>
    <r>
      <rPr>
        <sz val="7.5"/>
        <rFont val="Arial Narrow"/>
        <family val="2"/>
      </rPr>
      <t>Ownership Re-Planning Burden per Person</t>
    </r>
  </si>
  <si>
    <r>
      <t>重劃前後地價
平均上漲率</t>
    </r>
    <r>
      <rPr>
        <sz val="7.5"/>
        <rFont val="Arial Narrow"/>
        <family val="2"/>
      </rPr>
      <t>(%)</t>
    </r>
  </si>
  <si>
    <r>
      <t xml:space="preserve">計劃書核准文號
</t>
    </r>
    <r>
      <rPr>
        <sz val="7.5"/>
        <rFont val="Arial Narrow"/>
        <family val="2"/>
      </rPr>
      <t>Documents Approving Projects</t>
    </r>
  </si>
  <si>
    <r>
      <t xml:space="preserve">成果公告日期
</t>
    </r>
    <r>
      <rPr>
        <sz val="7.5"/>
        <rFont val="Arial Narrow"/>
        <family val="2"/>
      </rPr>
      <t>Dates Results  Published</t>
    </r>
  </si>
  <si>
    <r>
      <t>87121</t>
    </r>
    <r>
      <rPr>
        <sz val="7.5"/>
        <rFont val="華康粗圓體"/>
        <family val="3"/>
      </rPr>
      <t>台內地</t>
    </r>
    <r>
      <rPr>
        <sz val="7.5"/>
        <rFont val="Arial Narrow"/>
        <family val="2"/>
      </rPr>
      <t>88702418</t>
    </r>
    <r>
      <rPr>
        <sz val="7.5"/>
        <rFont val="華康粗圓體"/>
        <family val="3"/>
      </rPr>
      <t>號</t>
    </r>
  </si>
  <si>
    <r>
      <t xml:space="preserve">提供建築
用地面積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公頃</t>
    </r>
    <r>
      <rPr>
        <sz val="8"/>
        <rFont val="Arial Narrow"/>
        <family val="2"/>
      </rPr>
      <t>)
Area for Construction (Hectare)</t>
    </r>
  </si>
  <si>
    <r>
      <t xml:space="preserve">抵費地
</t>
    </r>
    <r>
      <rPr>
        <sz val="8"/>
        <rFont val="Arial Narrow"/>
        <family val="2"/>
      </rPr>
      <t>Land Used to Reimburse Expenses</t>
    </r>
  </si>
  <si>
    <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/m2)
(Dollar/m2)</t>
    </r>
  </si>
  <si>
    <r>
      <t>非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都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市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土</t>
    </r>
    <r>
      <rPr>
        <sz val="7.5"/>
        <rFont val="Arial Narrow"/>
        <family val="2"/>
      </rPr>
      <t xml:space="preserve">             </t>
    </r>
    <r>
      <rPr>
        <sz val="7.5"/>
        <rFont val="華康粗圓體"/>
        <family val="3"/>
      </rPr>
      <t>地</t>
    </r>
    <r>
      <rPr>
        <sz val="7.5"/>
        <rFont val="Arial Narrow"/>
        <family val="2"/>
      </rPr>
      <t xml:space="preserve">     </t>
    </r>
  </si>
  <si>
    <r>
      <t>非</t>
    </r>
    <r>
      <rPr>
        <sz val="7.5"/>
        <color indexed="8"/>
        <rFont val="Arial Narrow"/>
        <family val="2"/>
      </rPr>
      <t xml:space="preserve">        </t>
    </r>
    <r>
      <rPr>
        <sz val="7.5"/>
        <color indexed="8"/>
        <rFont val="華康粗圓體"/>
        <family val="3"/>
      </rPr>
      <t>都</t>
    </r>
    <r>
      <rPr>
        <sz val="7.5"/>
        <color indexed="8"/>
        <rFont val="Arial Narrow"/>
        <family val="2"/>
      </rPr>
      <t xml:space="preserve">          </t>
    </r>
    <r>
      <rPr>
        <sz val="7.5"/>
        <color indexed="8"/>
        <rFont val="華康粗圓體"/>
        <family val="3"/>
      </rPr>
      <t>市</t>
    </r>
    <r>
      <rPr>
        <sz val="7.5"/>
        <color indexed="8"/>
        <rFont val="Arial Narrow"/>
        <family val="2"/>
      </rPr>
      <t xml:space="preserve">          </t>
    </r>
    <r>
      <rPr>
        <sz val="7.5"/>
        <color indexed="8"/>
        <rFont val="華康粗圓體"/>
        <family val="3"/>
      </rPr>
      <t>土</t>
    </r>
    <r>
      <rPr>
        <sz val="7.5"/>
        <color indexed="8"/>
        <rFont val="Arial Narrow"/>
        <family val="2"/>
      </rPr>
      <t xml:space="preserve">           </t>
    </r>
    <r>
      <rPr>
        <sz val="7.5"/>
        <color indexed="8"/>
        <rFont val="華康粗圓體"/>
        <family val="3"/>
      </rPr>
      <t>地</t>
    </r>
  </si>
  <si>
    <r>
      <t>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及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鎮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別
</t>
    </r>
    <r>
      <rPr>
        <sz val="9"/>
        <color indexed="8"/>
        <rFont val="Arial Narrow"/>
        <family val="2"/>
      </rPr>
      <t>End of Year &amp; District</t>
    </r>
  </si>
  <si>
    <r>
      <t>　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1999</t>
    </r>
  </si>
  <si>
    <r>
      <t>　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2000</t>
    </r>
  </si>
  <si>
    <r>
      <t>　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</si>
  <si>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r>
      <t>　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</si>
  <si>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</si>
  <si>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</si>
  <si>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</si>
  <si>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</si>
  <si>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中壢市</t>
    </r>
    <r>
      <rPr>
        <sz val="9"/>
        <rFont val="Arial Narrow"/>
        <family val="2"/>
      </rPr>
      <t xml:space="preserve"> Jhongli City</t>
    </r>
  </si>
  <si>
    <r>
      <t>(</t>
    </r>
    <r>
      <rPr>
        <sz val="9"/>
        <color indexed="8"/>
        <rFont val="華康粗圓體"/>
        <family val="3"/>
      </rPr>
      <t>件</t>
    </r>
    <r>
      <rPr>
        <sz val="9"/>
        <color indexed="8"/>
        <rFont val="Arial Narrow"/>
        <family val="2"/>
      </rPr>
      <t>)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</si>
  <si>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</si>
  <si>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Achievement  of Implementing The Policy "The Farm
 Rental Reduction to 37.5%"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</si>
  <si>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1998</t>
    </r>
  </si>
  <si>
    <t>－</t>
  </si>
  <si>
    <r>
      <t>以　　　用　　　途　　　分</t>
    </r>
    <r>
      <rPr>
        <sz val="9"/>
        <color indexed="8"/>
        <rFont val="Arial Narrow"/>
        <family val="2"/>
      </rPr>
      <t xml:space="preserve">                          </t>
    </r>
  </si>
  <si>
    <r>
      <t xml:space="preserve">        By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 xml:space="preserve">Use     </t>
    </r>
  </si>
  <si>
    <r>
      <t>以　　地　　目　　分　　　　　</t>
    </r>
    <r>
      <rPr>
        <sz val="9"/>
        <color indexed="8"/>
        <rFont val="Arial Narrow"/>
        <family val="2"/>
      </rPr>
      <t>By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>Land</t>
    </r>
    <r>
      <rPr>
        <sz val="9"/>
        <color indexed="8"/>
        <rFont val="華康粗圓體"/>
        <family val="3"/>
      </rPr>
      <t>　</t>
    </r>
    <r>
      <rPr>
        <sz val="9"/>
        <color indexed="8"/>
        <rFont val="Arial Narrow"/>
        <family val="2"/>
      </rPr>
      <t xml:space="preserve">Category     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</si>
  <si>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他</t>
    </r>
  </si>
  <si>
    <r>
      <t>田</t>
    </r>
    <r>
      <rPr>
        <sz val="9"/>
        <color indexed="8"/>
        <rFont val="Arial Narrow"/>
        <family val="2"/>
      </rPr>
      <t xml:space="preserve"> </t>
    </r>
  </si>
  <si>
    <r>
      <t xml:space="preserve">國有
</t>
    </r>
    <r>
      <rPr>
        <sz val="9"/>
        <color indexed="8"/>
        <rFont val="Arial Narrow"/>
        <family val="2"/>
      </rPr>
      <t xml:space="preserve">National </t>
    </r>
  </si>
  <si>
    <r>
      <t>表</t>
    </r>
    <r>
      <rPr>
        <sz val="12"/>
        <rFont val="Arial"/>
        <family val="2"/>
      </rPr>
      <t>1-7</t>
    </r>
    <r>
      <rPr>
        <sz val="12"/>
        <rFont val="華康粗圓體"/>
        <family val="3"/>
      </rPr>
      <t>、公地撥用面積</t>
    </r>
  </si>
  <si>
    <r>
      <t>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For Appropriation Of Public Land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</si>
  <si>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2007</t>
    </r>
  </si>
  <si>
    <t>86.05~87.05</t>
  </si>
  <si>
    <t>88.07~94.11</t>
  </si>
  <si>
    <r>
      <t>海岸線長度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公里</t>
    </r>
    <r>
      <rPr>
        <sz val="9"/>
        <color indexed="8"/>
        <rFont val="Arial Narrow"/>
        <family val="2"/>
      </rPr>
      <t>)</t>
    </r>
  </si>
  <si>
    <r>
      <t>港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灣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稱</t>
    </r>
  </si>
  <si>
    <r>
      <t>主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村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稱</t>
    </r>
  </si>
  <si>
    <r>
      <t>永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Yung-an harbor</t>
    </r>
  </si>
  <si>
    <r>
      <t xml:space="preserve">大園鄉永安村
</t>
    </r>
    <r>
      <rPr>
        <sz val="9"/>
        <rFont val="Arial Narrow"/>
        <family val="2"/>
      </rPr>
      <t>Yung-an Village, Dayuan Township</t>
    </r>
  </si>
  <si>
    <r>
      <t>蚵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Ke-chien harbor</t>
    </r>
  </si>
  <si>
    <r>
      <t xml:space="preserve">新屋鄉蚵間村
</t>
    </r>
    <r>
      <rPr>
        <sz val="9"/>
        <rFont val="Arial Narrow"/>
        <family val="2"/>
      </rPr>
      <t>Ke-chien Village, Sinwu Township</t>
    </r>
  </si>
  <si>
    <r>
      <t>白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Pai-yu harbor</t>
    </r>
  </si>
  <si>
    <r>
      <t>表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>、本縣市地重劃成果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公辦</t>
    </r>
    <r>
      <rPr>
        <sz val="12"/>
        <rFont val="Arial"/>
        <family val="2"/>
      </rPr>
      <t>)</t>
    </r>
  </si>
  <si>
    <r>
      <t>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County Re-Planning Results (Government-Sponsored)</t>
    </r>
  </si>
  <si>
    <r>
      <t>表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>、本縣市地重劃成果</t>
    </r>
    <r>
      <rPr>
        <sz val="12"/>
        <rFont val="Arial"/>
        <family val="2"/>
      </rPr>
      <t>(</t>
    </r>
    <r>
      <rPr>
        <sz val="12"/>
        <rFont val="華康粗圓體"/>
        <family val="3"/>
      </rPr>
      <t>公辦</t>
    </r>
    <r>
      <rPr>
        <sz val="12"/>
        <rFont val="Arial"/>
        <family val="2"/>
      </rPr>
      <t>-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</si>
  <si>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Results(Government-Sponsored-Continued)</t>
    </r>
  </si>
  <si>
    <r>
      <t>表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>、本縣市地重劃成果</t>
    </r>
    <r>
      <rPr>
        <sz val="12"/>
        <rFont val="Arial"/>
        <family val="2"/>
      </rPr>
      <t xml:space="preserve">  (</t>
    </r>
    <r>
      <rPr>
        <sz val="12"/>
        <rFont val="華康粗圓體"/>
        <family val="3"/>
      </rPr>
      <t>自辦</t>
    </r>
    <r>
      <rPr>
        <sz val="12"/>
        <rFont val="Arial"/>
        <family val="2"/>
      </rPr>
      <t>)</t>
    </r>
  </si>
  <si>
    <r>
      <t>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(Self-Sponsored)</t>
    </r>
  </si>
  <si>
    <r>
      <t>表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>、本縣市地重劃成果</t>
    </r>
    <r>
      <rPr>
        <sz val="12"/>
        <rFont val="Arial"/>
        <family val="2"/>
      </rPr>
      <t xml:space="preserve">  (</t>
    </r>
    <r>
      <rPr>
        <sz val="12"/>
        <rFont val="華康粗圓體"/>
        <family val="3"/>
      </rPr>
      <t>自辦</t>
    </r>
    <r>
      <rPr>
        <sz val="12"/>
        <rFont val="Arial"/>
        <family val="2"/>
      </rPr>
      <t>-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</si>
  <si>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 - Continued)</t>
    </r>
  </si>
  <si>
    <r>
      <t>表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>、本縣市地重劃成果</t>
    </r>
    <r>
      <rPr>
        <sz val="12"/>
        <rFont val="Arial"/>
        <family val="2"/>
      </rPr>
      <t xml:space="preserve">  (</t>
    </r>
    <r>
      <rPr>
        <sz val="12"/>
        <rFont val="華康粗圓體"/>
        <family val="3"/>
      </rPr>
      <t>自辦</t>
    </r>
    <r>
      <rPr>
        <sz val="12"/>
        <rFont val="Arial"/>
        <family val="2"/>
      </rPr>
      <t>-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</si>
  <si>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(Self-Sponsored)</t>
    </r>
  </si>
  <si>
    <r>
      <t>表</t>
    </r>
    <r>
      <rPr>
        <sz val="12"/>
        <rFont val="Arial"/>
        <family val="2"/>
      </rPr>
      <t>1-8</t>
    </r>
    <r>
      <rPr>
        <sz val="12"/>
        <rFont val="華康粗圓體"/>
        <family val="3"/>
      </rPr>
      <t>、本縣市地重劃成果</t>
    </r>
    <r>
      <rPr>
        <sz val="12"/>
        <rFont val="Arial"/>
        <family val="2"/>
      </rPr>
      <t xml:space="preserve">  (</t>
    </r>
    <r>
      <rPr>
        <sz val="12"/>
        <rFont val="華康粗圓體"/>
        <family val="3"/>
      </rPr>
      <t>自辦</t>
    </r>
    <r>
      <rPr>
        <sz val="12"/>
        <rFont val="Arial"/>
        <family val="2"/>
      </rPr>
      <t>-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</si>
  <si>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County Land Re-Planning Results (Self-Sponsored - Continued)</t>
    </r>
  </si>
  <si>
    <r>
      <t>表</t>
    </r>
    <r>
      <rPr>
        <sz val="12"/>
        <rFont val="Arial"/>
        <family val="2"/>
      </rPr>
      <t>1-9</t>
    </r>
    <r>
      <rPr>
        <sz val="12"/>
        <rFont val="華康粗圓體"/>
        <family val="3"/>
      </rPr>
      <t xml:space="preserve">、本縣扶植自耕農購地貸款成果
</t>
    </r>
    <r>
      <rPr>
        <sz val="12"/>
        <rFont val="Arial"/>
        <family val="2"/>
      </rPr>
      <t>1-9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Loans Made to Farmers to Purchase Land with the County's Assistance</t>
    </r>
  </si>
  <si>
    <r>
      <t>表</t>
    </r>
    <r>
      <rPr>
        <sz val="12"/>
        <rFont val="Arial"/>
        <family val="2"/>
      </rPr>
      <t>1-10</t>
    </r>
    <r>
      <rPr>
        <sz val="12"/>
        <rFont val="華康粗圓體"/>
        <family val="3"/>
      </rPr>
      <t>、租佃委員會調解調處案件</t>
    </r>
  </si>
  <si>
    <r>
      <t>1-10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Disputes Mediated and Arbitrated by Tenancy Committees</t>
    </r>
  </si>
  <si>
    <r>
      <t>表</t>
    </r>
    <r>
      <rPr>
        <sz val="12"/>
        <rFont val="Arial"/>
        <family val="2"/>
      </rPr>
      <t>1-11</t>
    </r>
    <r>
      <rPr>
        <sz val="12"/>
        <rFont val="華康粗圓體"/>
        <family val="3"/>
      </rPr>
      <t>、主要海岸、港灣</t>
    </r>
  </si>
  <si>
    <r>
      <t>1-11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Main Coast And Harbors</t>
    </r>
  </si>
  <si>
    <r>
      <t xml:space="preserve">觀音鄉白玉村
</t>
    </r>
    <r>
      <rPr>
        <sz val="9"/>
        <rFont val="Arial Narrow"/>
        <family val="2"/>
      </rPr>
      <t>Pai-yu Village Guanyin Township</t>
    </r>
  </si>
  <si>
    <t>海岸起訖點名稱</t>
  </si>
  <si>
    <t>Starting &amp; End 
Points of The Coast</t>
  </si>
  <si>
    <t>Length of The Coast   
    ( Kilometer)</t>
  </si>
  <si>
    <t>Harbors</t>
  </si>
  <si>
    <t>Main Fishing Valleges</t>
  </si>
  <si>
    <t>資料來源：本府建設局、農業局。</t>
  </si>
  <si>
    <t>土地</t>
  </si>
  <si>
    <t>單位：公頃</t>
  </si>
  <si>
    <t>年　底　別</t>
  </si>
  <si>
    <t>公私有別</t>
  </si>
  <si>
    <t>Land  Used  For  Construction</t>
  </si>
  <si>
    <t>End of Year</t>
  </si>
  <si>
    <t>Owned By</t>
  </si>
  <si>
    <t>合計</t>
  </si>
  <si>
    <t>寺廟用地</t>
  </si>
  <si>
    <t>鐵道用地</t>
  </si>
  <si>
    <t>公園地</t>
  </si>
  <si>
    <t>墳墓地</t>
  </si>
  <si>
    <t>水田</t>
  </si>
  <si>
    <t>旱田</t>
  </si>
  <si>
    <t>山林</t>
  </si>
  <si>
    <t>養魚池</t>
  </si>
  <si>
    <t>Grand Tatol</t>
  </si>
  <si>
    <t>－</t>
  </si>
  <si>
    <t>Source:Bureau of Land Administration 1112-02-08-2.</t>
  </si>
  <si>
    <r>
      <t xml:space="preserve">度
</t>
    </r>
    <r>
      <rPr>
        <sz val="9"/>
        <rFont val="Arial Narrow"/>
        <family val="2"/>
      </rPr>
      <t>Degree</t>
    </r>
  </si>
  <si>
    <r>
      <t xml:space="preserve">分
</t>
    </r>
    <r>
      <rPr>
        <sz val="9"/>
        <rFont val="Arial Narrow"/>
        <family val="2"/>
      </rPr>
      <t>Minute</t>
    </r>
  </si>
  <si>
    <r>
      <t xml:space="preserve">秒
</t>
    </r>
    <r>
      <rPr>
        <sz val="9"/>
        <rFont val="Arial Narrow"/>
        <family val="2"/>
      </rPr>
      <t>Second</t>
    </r>
  </si>
  <si>
    <r>
      <t xml:space="preserve">中　心　地　點
</t>
    </r>
    <r>
      <rPr>
        <sz val="9"/>
        <rFont val="Arial Narrow"/>
        <family val="2"/>
      </rPr>
      <t>Central Location</t>
    </r>
  </si>
  <si>
    <r>
      <t xml:space="preserve">龍潭鄉三林村
</t>
    </r>
    <r>
      <rPr>
        <sz val="9"/>
        <rFont val="Arial Narrow"/>
        <family val="2"/>
      </rPr>
      <t>Forests Village, Longtan Township</t>
    </r>
  </si>
  <si>
    <r>
      <t xml:space="preserve">東　　經
</t>
    </r>
    <r>
      <rPr>
        <sz val="9"/>
        <rFont val="Arial Narrow"/>
        <family val="2"/>
      </rPr>
      <t>East Longtitude</t>
    </r>
  </si>
  <si>
    <r>
      <t xml:space="preserve">北　　緯
</t>
    </r>
    <r>
      <rPr>
        <sz val="9"/>
        <rFont val="Arial Narrow"/>
        <family val="2"/>
      </rPr>
      <t>North Latitude</t>
    </r>
  </si>
  <si>
    <r>
      <t xml:space="preserve">四
至
極
位
置
</t>
    </r>
    <r>
      <rPr>
        <sz val="9"/>
        <rFont val="Arial Narrow"/>
        <family val="2"/>
      </rPr>
      <t>Four 
Extreme 
Positions</t>
    </r>
  </si>
  <si>
    <r>
      <t xml:space="preserve">極　　東
</t>
    </r>
    <r>
      <rPr>
        <sz val="9"/>
        <rFont val="Arial Narrow"/>
        <family val="2"/>
      </rPr>
      <t>Eastern Point</t>
    </r>
  </si>
  <si>
    <r>
      <t xml:space="preserve">復興鄉蒙蒙山
</t>
    </r>
    <r>
      <rPr>
        <sz val="9"/>
        <rFont val="Arial Narrow"/>
        <family val="2"/>
      </rPr>
      <t>Mount. Meng-meng, Fusing Township</t>
    </r>
  </si>
  <si>
    <r>
      <t xml:space="preserve">極　　西
</t>
    </r>
    <r>
      <rPr>
        <sz val="9"/>
        <rFont val="Arial Narrow"/>
        <family val="2"/>
      </rPr>
      <t>Western Point</t>
    </r>
  </si>
  <si>
    <r>
      <t xml:space="preserve">新屋鄉蚵殼港
</t>
    </r>
    <r>
      <rPr>
        <sz val="9"/>
        <rFont val="Arial Narrow"/>
        <family val="2"/>
      </rPr>
      <t>Sinwu Township Oyster Shell Harbor, Sinwu Township</t>
    </r>
  </si>
  <si>
    <r>
      <t xml:space="preserve">極　　南
</t>
    </r>
    <r>
      <rPr>
        <sz val="9"/>
        <rFont val="Arial Narrow"/>
        <family val="2"/>
      </rPr>
      <t>Southern Point</t>
    </r>
  </si>
  <si>
    <r>
      <t xml:space="preserve">復興鄉雪臼山
</t>
    </r>
    <r>
      <rPr>
        <sz val="9"/>
        <rFont val="Arial Narrow"/>
        <family val="2"/>
      </rPr>
      <t>Mount. Syue-jiou, Fusing Township</t>
    </r>
  </si>
  <si>
    <r>
      <t xml:space="preserve">極　　北
</t>
    </r>
    <r>
      <rPr>
        <sz val="9"/>
        <rFont val="Arial Narrow"/>
        <family val="2"/>
      </rPr>
      <t>Northern Point</t>
    </r>
  </si>
  <si>
    <r>
      <t xml:space="preserve">蘆竹鄉坑子口
</t>
    </r>
    <r>
      <rPr>
        <sz val="9"/>
        <rFont val="Arial Narrow"/>
        <family val="2"/>
      </rPr>
      <t>Keng-zihkou, Lujhu Township</t>
    </r>
  </si>
  <si>
    <t>－</t>
  </si>
  <si>
    <r>
      <t>　桃園市</t>
    </r>
    <r>
      <rPr>
        <sz val="9"/>
        <rFont val="Arial Narrow"/>
        <family val="2"/>
      </rPr>
      <t xml:space="preserve"> Taoyuan City</t>
    </r>
  </si>
  <si>
    <t>－</t>
  </si>
  <si>
    <r>
      <t>　平鎮市</t>
    </r>
    <r>
      <rPr>
        <sz val="9"/>
        <rFont val="Arial Narrow"/>
        <family val="2"/>
      </rPr>
      <t xml:space="preserve"> Pingjhen City</t>
    </r>
  </si>
  <si>
    <r>
      <t>　八德市</t>
    </r>
    <r>
      <rPr>
        <sz val="9"/>
        <rFont val="Arial Narrow"/>
        <family val="2"/>
      </rPr>
      <t xml:space="preserve"> Bade City</t>
    </r>
  </si>
  <si>
    <r>
      <t>　大溪鎮</t>
    </r>
    <r>
      <rPr>
        <sz val="9"/>
        <rFont val="Arial Narrow"/>
        <family val="2"/>
      </rPr>
      <t xml:space="preserve"> Dasi Township</t>
    </r>
  </si>
  <si>
    <r>
      <t>　楊梅鎮</t>
    </r>
    <r>
      <rPr>
        <sz val="9"/>
        <rFont val="Arial Narrow"/>
        <family val="2"/>
      </rPr>
      <t xml:space="preserve"> Yangmei Towhship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</si>
  <si>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</si>
  <si>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</si>
  <si>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</si>
  <si>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</si>
  <si>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</si>
  <si>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</si>
  <si>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</si>
  <si>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t>Source:Bureau of Land Administration 1112-01-01-2.</t>
  </si>
  <si>
    <t>說　　明：數字不合係因進位關係。</t>
  </si>
  <si>
    <t>Note:All items do not add up to grand total because of rounding error.</t>
  </si>
  <si>
    <r>
      <t>非</t>
    </r>
    <r>
      <rPr>
        <sz val="9"/>
        <color indexed="8"/>
        <rFont val="Arial Narrow"/>
        <family val="2"/>
      </rPr>
      <t xml:space="preserve">        </t>
    </r>
    <r>
      <rPr>
        <sz val="9"/>
        <color indexed="8"/>
        <rFont val="華康粗圓體"/>
        <family val="3"/>
      </rPr>
      <t>都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土</t>
    </r>
    <r>
      <rPr>
        <sz val="9"/>
        <color indexed="8"/>
        <rFont val="Arial Narrow"/>
        <family val="2"/>
      </rPr>
      <t xml:space="preserve">           </t>
    </r>
    <r>
      <rPr>
        <sz val="9"/>
        <color indexed="8"/>
        <rFont val="華康粗圓體"/>
        <family val="3"/>
      </rPr>
      <t>地</t>
    </r>
  </si>
  <si>
    <t>Year &amp; District</t>
  </si>
  <si>
    <t xml:space="preserve">Ministry of 
The Interior </t>
  </si>
  <si>
    <t>Compensation for the Land Price</t>
  </si>
  <si>
    <t>Other Properties</t>
  </si>
  <si>
    <r>
      <t>直轄市有</t>
    </r>
    <r>
      <rPr>
        <sz val="9"/>
        <color indexed="8"/>
        <rFont val="Arial Narrow"/>
        <family val="2"/>
      </rPr>
      <t xml:space="preserve">  
 Municipal</t>
    </r>
  </si>
  <si>
    <r>
      <t xml:space="preserve">縣市有
</t>
    </r>
    <r>
      <rPr>
        <sz val="9"/>
        <color indexed="8"/>
        <rFont val="Arial Narrow"/>
        <family val="2"/>
      </rPr>
      <t>County &amp; City</t>
    </r>
  </si>
  <si>
    <r>
      <t xml:space="preserve">鄉鎮市有
</t>
    </r>
    <r>
      <rPr>
        <sz val="9"/>
        <color indexed="8"/>
        <rFont val="Arial Narrow"/>
        <family val="2"/>
      </rPr>
      <t>Village &amp; Town</t>
    </r>
  </si>
  <si>
    <r>
      <t>資料來源：根據本府地政局</t>
    </r>
    <r>
      <rPr>
        <sz val="8"/>
        <rFont val="Arial Narrow"/>
        <family val="2"/>
      </rPr>
      <t>1112-04-04-2</t>
    </r>
    <r>
      <rPr>
        <sz val="8"/>
        <rFont val="華康中黑體"/>
        <family val="3"/>
      </rPr>
      <t>。</t>
    </r>
  </si>
  <si>
    <r>
      <t>節省政府用地徵購及工程建設費用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新台幣千元</t>
    </r>
    <r>
      <rPr>
        <sz val="8"/>
        <rFont val="Arial Narrow"/>
        <family val="2"/>
      </rPr>
      <t xml:space="preserve">)
</t>
    </r>
    <r>
      <rPr>
        <sz val="7"/>
        <rFont val="Arial Narrow"/>
        <family val="2"/>
      </rPr>
      <t>Expropriation and Construction Expenses Saved (NT$ Thousand)</t>
    </r>
  </si>
  <si>
    <r>
      <t>Source:Bureau of Reconstruction</t>
    </r>
    <r>
      <rPr>
        <sz val="9"/>
        <rFont val="華康中黑體"/>
        <family val="3"/>
      </rPr>
      <t>、</t>
    </r>
    <r>
      <rPr>
        <sz val="9"/>
        <rFont val="Arial Narrow"/>
        <family val="2"/>
      </rPr>
      <t>Bureau of Agriculture</t>
    </r>
  </si>
  <si>
    <r>
      <t>合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 xml:space="preserve">計
</t>
    </r>
    <r>
      <rPr>
        <sz val="9"/>
        <color indexed="8"/>
        <rFont val="Arial Narrow"/>
        <family val="2"/>
      </rPr>
      <t>Total</t>
    </r>
  </si>
  <si>
    <r>
      <t>其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 xml:space="preserve">他
</t>
    </r>
    <r>
      <rPr>
        <sz val="9"/>
        <color indexed="8"/>
        <rFont val="Arial Narrow"/>
        <family val="2"/>
      </rPr>
      <t>Others</t>
    </r>
  </si>
  <si>
    <r>
      <t>年　底　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　及</t>
    </r>
  </si>
  <si>
    <r>
      <t>訂　　　約　　　面　　　積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　頃</t>
    </r>
    <r>
      <rPr>
        <sz val="9"/>
        <color indexed="8"/>
        <rFont val="Arial Narrow"/>
        <family val="2"/>
      </rPr>
      <t>)  
 Leased Area (Hectare)</t>
    </r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</si>
  <si>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</si>
  <si>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以</t>
    </r>
    <r>
      <rPr>
        <sz val="8"/>
        <color indexed="8"/>
        <rFont val="Arial Narrow"/>
        <family val="2"/>
      </rPr>
      <t xml:space="preserve">          </t>
    </r>
    <r>
      <rPr>
        <sz val="8"/>
        <color indexed="8"/>
        <rFont val="華康粗圓體"/>
        <family val="3"/>
      </rPr>
      <t>用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途</t>
    </r>
    <r>
      <rPr>
        <sz val="8"/>
        <color indexed="8"/>
        <rFont val="Arial Narrow"/>
        <family val="2"/>
      </rPr>
      <t xml:space="preserve">        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                         </t>
    </r>
  </si>
  <si>
    <r>
      <t>其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他</t>
    </r>
  </si>
  <si>
    <t>租約件數</t>
  </si>
  <si>
    <t>79.10~87.02</t>
  </si>
  <si>
    <r>
      <t xml:space="preserve">方　　位　　別
</t>
    </r>
    <r>
      <rPr>
        <sz val="9"/>
        <rFont val="Arial Narrow"/>
        <family val="2"/>
      </rPr>
      <t>Aspect</t>
    </r>
  </si>
  <si>
    <r>
      <t xml:space="preserve">地　　　　　點
</t>
    </r>
    <r>
      <rPr>
        <sz val="9"/>
        <rFont val="Arial Narrow"/>
        <family val="2"/>
      </rPr>
      <t>Location</t>
    </r>
  </si>
  <si>
    <r>
      <t xml:space="preserve">經　　緯　　度
</t>
    </r>
    <r>
      <rPr>
        <sz val="9"/>
        <rFont val="Arial Narrow"/>
        <family val="2"/>
      </rPr>
      <t>Longtitude and Latitude</t>
    </r>
  </si>
  <si>
    <t>土地</t>
  </si>
  <si>
    <t>Land</t>
  </si>
  <si>
    <r>
      <t>已</t>
    </r>
    <r>
      <rPr>
        <sz val="9"/>
        <color indexed="8"/>
        <rFont val="Arial Narrow"/>
        <family val="2"/>
      </rPr>
      <t xml:space="preserve">        </t>
    </r>
    <r>
      <rPr>
        <sz val="9"/>
        <color indexed="8"/>
        <rFont val="華康粗圓體"/>
        <family val="3"/>
      </rPr>
      <t>登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錄</t>
    </r>
    <r>
      <rPr>
        <sz val="9"/>
        <color indexed="8"/>
        <rFont val="Arial Narrow"/>
        <family val="2"/>
      </rPr>
      <t xml:space="preserve">         </t>
    </r>
    <r>
      <rPr>
        <sz val="9"/>
        <color indexed="8"/>
        <rFont val="華康粗圓體"/>
        <family val="3"/>
      </rPr>
      <t>地</t>
    </r>
  </si>
  <si>
    <r>
      <t>直接生產用地</t>
    </r>
    <r>
      <rPr>
        <sz val="9"/>
        <color indexed="8"/>
        <rFont val="Arial Narrow"/>
        <family val="2"/>
      </rPr>
      <t xml:space="preserve">  Land used For Direct Production</t>
    </r>
  </si>
  <si>
    <r>
      <t xml:space="preserve">  </t>
    </r>
    <r>
      <rPr>
        <sz val="9"/>
        <color indexed="8"/>
        <rFont val="華康粗圓體"/>
        <family val="3"/>
      </rPr>
      <t>交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通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水</t>
    </r>
  </si>
  <si>
    <r>
      <t>利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用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地</t>
    </r>
  </si>
  <si>
    <r>
      <t>其</t>
    </r>
    <r>
      <rPr>
        <sz val="9"/>
        <color indexed="8"/>
        <rFont val="Arial Narrow"/>
        <family val="2"/>
      </rPr>
      <t xml:space="preserve">      </t>
    </r>
    <r>
      <rPr>
        <sz val="9"/>
        <color indexed="8"/>
        <rFont val="華康粗圓體"/>
        <family val="3"/>
      </rPr>
      <t>他</t>
    </r>
    <r>
      <rPr>
        <sz val="9"/>
        <color indexed="8"/>
        <rFont val="Arial Narrow"/>
        <family val="2"/>
      </rPr>
      <t xml:space="preserve">       Others</t>
    </r>
  </si>
  <si>
    <r>
      <t>池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>沼</t>
    </r>
  </si>
  <si>
    <r>
      <t>合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華康粗圓體"/>
        <family val="3"/>
      </rPr>
      <t>計</t>
    </r>
  </si>
  <si>
    <r>
      <t>道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華康粗圓體"/>
        <family val="3"/>
      </rPr>
      <t>路</t>
    </r>
  </si>
  <si>
    <r>
      <t>溜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圳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地</t>
    </r>
  </si>
  <si>
    <r>
      <t>溝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>渠</t>
    </r>
  </si>
  <si>
    <r>
      <t>堤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>坊</t>
    </r>
  </si>
  <si>
    <r>
      <t>原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>野</t>
    </r>
  </si>
  <si>
    <r>
      <t>總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華康粗圓體"/>
        <family val="3"/>
      </rPr>
      <t>計</t>
    </r>
  </si>
  <si>
    <r>
      <t>已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華康粗圓體"/>
        <family val="3"/>
      </rPr>
      <t>登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華康粗圓體"/>
        <family val="3"/>
      </rPr>
      <t>錄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華康粗圓體"/>
        <family val="3"/>
      </rPr>
      <t>地</t>
    </r>
  </si>
  <si>
    <r>
      <t>建</t>
    </r>
    <r>
      <rPr>
        <sz val="9"/>
        <color indexed="8"/>
        <rFont val="Arial Narrow"/>
        <family val="2"/>
      </rPr>
      <t xml:space="preserve">           </t>
    </r>
    <r>
      <rPr>
        <sz val="9"/>
        <color indexed="8"/>
        <rFont val="華康粗圓體"/>
        <family val="3"/>
      </rPr>
      <t>築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用</t>
    </r>
    <r>
      <rPr>
        <sz val="9"/>
        <color indexed="8"/>
        <rFont val="Arial Narrow"/>
        <family val="2"/>
      </rPr>
      <t xml:space="preserve">          </t>
    </r>
    <r>
      <rPr>
        <sz val="9"/>
        <color indexed="8"/>
        <rFont val="華康粗圓體"/>
        <family val="3"/>
      </rPr>
      <t>地</t>
    </r>
    <r>
      <rPr>
        <sz val="9"/>
        <color indexed="8"/>
        <rFont val="Arial Narrow"/>
        <family val="2"/>
      </rPr>
      <t xml:space="preserve"> </t>
    </r>
  </si>
  <si>
    <r>
      <t>直</t>
    </r>
    <r>
      <rPr>
        <sz val="9"/>
        <color indexed="8"/>
        <rFont val="Arial Narrow"/>
        <family val="2"/>
      </rPr>
      <t xml:space="preserve">   </t>
    </r>
    <r>
      <rPr>
        <sz val="9"/>
        <color indexed="8"/>
        <rFont val="華康粗圓體"/>
        <family val="3"/>
      </rPr>
      <t>接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生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產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用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地</t>
    </r>
    <r>
      <rPr>
        <sz val="9"/>
        <color indexed="8"/>
        <rFont val="Arial Narrow"/>
        <family val="2"/>
      </rPr>
      <t xml:space="preserve">    Land Used For Direct Production</t>
    </r>
  </si>
  <si>
    <r>
      <t>建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基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地</t>
    </r>
  </si>
  <si>
    <r>
      <t>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種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地</t>
    </r>
  </si>
  <si>
    <r>
      <t>非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都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土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    </t>
    </r>
  </si>
  <si>
    <r>
      <t>表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、已登錄土地面積</t>
    </r>
  </si>
  <si>
    <r>
      <t>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Classification of Registered Land </t>
    </r>
  </si>
  <si>
    <r>
      <t>表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、已登錄土地面積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</si>
  <si>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t>Total</t>
  </si>
  <si>
    <t>Building Site</t>
  </si>
  <si>
    <t>Land Used For Misc. Purpose</t>
  </si>
  <si>
    <t>Land for Temples and Shrines</t>
  </si>
  <si>
    <t>Park Land</t>
  </si>
  <si>
    <t>Grave Yard</t>
  </si>
  <si>
    <t>Paddy Filed</t>
  </si>
  <si>
    <t>Dry Field</t>
  </si>
  <si>
    <t>Forest</t>
  </si>
  <si>
    <t>Piscicultrual Pond</t>
  </si>
  <si>
    <t>Source:Bureau of Land Administration. 1112-01-01-2.</t>
  </si>
  <si>
    <t xml:space="preserve"> Classification of Registered Land</t>
  </si>
  <si>
    <t>Land Used For Communication and Conservancy</t>
  </si>
  <si>
    <t>牧場</t>
  </si>
  <si>
    <t>鹽業</t>
  </si>
  <si>
    <t>鐵道線路</t>
  </si>
  <si>
    <t>灌溉水路</t>
  </si>
  <si>
    <t>Farm</t>
  </si>
  <si>
    <t>Miniral Spring</t>
  </si>
  <si>
    <t xml:space="preserve">Salt Industry </t>
  </si>
  <si>
    <t>Reservoir</t>
  </si>
  <si>
    <t>Railway Lines</t>
  </si>
  <si>
    <t>Road and Highway</t>
  </si>
  <si>
    <t>Irrigation Water Ways</t>
  </si>
  <si>
    <t>Pond</t>
  </si>
  <si>
    <t>Drainage</t>
  </si>
  <si>
    <t>Dike Land</t>
  </si>
  <si>
    <t>Wild Land</t>
  </si>
  <si>
    <t xml:space="preserve"> Non-Urban Land     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</si>
  <si>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</si>
  <si>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</si>
  <si>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</si>
  <si>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</si>
  <si>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</si>
  <si>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</si>
  <si>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</si>
  <si>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</si>
  <si>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</si>
  <si>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</si>
  <si>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</si>
  <si>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</si>
  <si>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</si>
  <si>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</si>
  <si>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</si>
  <si>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Kilm Industry</t>
  </si>
  <si>
    <r>
      <t>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 (Continued.1)</t>
    </r>
  </si>
  <si>
    <r>
      <t>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 (Continued.2)</t>
    </r>
  </si>
  <si>
    <t>Communication and Transposition Land</t>
  </si>
  <si>
    <t xml:space="preserve"> Non-Urban Land          </t>
  </si>
  <si>
    <t>水利用地</t>
  </si>
  <si>
    <t>遊憩用地</t>
  </si>
  <si>
    <t>古蹟保存用地</t>
  </si>
  <si>
    <t>Land for Irrigation &amp; Drainage</t>
  </si>
  <si>
    <t>Recreation Land</t>
  </si>
  <si>
    <t>Land for 
Recreational use</t>
  </si>
  <si>
    <t>Ecological Conservation Land</t>
  </si>
  <si>
    <t>Protection and Conservation Land</t>
  </si>
  <si>
    <t xml:space="preserve"> Land For Cemetery</t>
  </si>
  <si>
    <t>Special Enterprise Land</t>
  </si>
  <si>
    <t>Not-Specified Land</t>
  </si>
  <si>
    <t>Others</t>
  </si>
  <si>
    <t>鄉　鎮　市　別</t>
  </si>
  <si>
    <t>田</t>
  </si>
  <si>
    <t>旱</t>
  </si>
  <si>
    <t xml:space="preserve">  Leasing Contract
(Case)</t>
  </si>
  <si>
    <t>Paddy Field</t>
  </si>
  <si>
    <t>年　別　及</t>
  </si>
  <si>
    <t>權　屬　別</t>
  </si>
  <si>
    <t>國防設備</t>
  </si>
  <si>
    <t>交通事業</t>
  </si>
  <si>
    <t>公用事業</t>
  </si>
  <si>
    <t>水利事業</t>
  </si>
  <si>
    <t>公共衛生</t>
  </si>
  <si>
    <t>公共建築</t>
  </si>
  <si>
    <t>教育慈善</t>
  </si>
  <si>
    <t>國營事業</t>
  </si>
  <si>
    <t>建</t>
  </si>
  <si>
    <t>雜</t>
  </si>
  <si>
    <t>林</t>
  </si>
  <si>
    <t>省政府</t>
  </si>
  <si>
    <t>內政部</t>
  </si>
  <si>
    <t>Year &amp; Ownership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</si>
  <si>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</si>
  <si>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</si>
  <si>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</si>
  <si>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</si>
  <si>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</si>
  <si>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Govern-ment Utilities</t>
  </si>
  <si>
    <t>Educa-tion &amp; 
Phianth-ropy</t>
  </si>
  <si>
    <t>State Owned Enterprise</t>
  </si>
  <si>
    <t>Mountain &amp; Forest</t>
  </si>
  <si>
    <t>Provincial
Govern-ment</t>
  </si>
  <si>
    <t>National Defense Construction</t>
  </si>
  <si>
    <t>Transportation &amp; Communication Utilities</t>
  </si>
  <si>
    <t>Water Conservancy</t>
  </si>
  <si>
    <t>Government Utilities</t>
  </si>
  <si>
    <t>Education &amp; Phianthropy</t>
  </si>
  <si>
    <t>Dry Filed</t>
  </si>
  <si>
    <t>Sonstruction Sites</t>
  </si>
  <si>
    <t>Misc. Sites</t>
  </si>
  <si>
    <r>
      <t>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 (Cont.End)</t>
    </r>
  </si>
  <si>
    <t>未登錄面積</t>
  </si>
  <si>
    <t>礦泉池</t>
  </si>
  <si>
    <r>
      <t>表</t>
    </r>
    <r>
      <rPr>
        <sz val="12"/>
        <rFont val="Arial"/>
        <family val="2"/>
      </rPr>
      <t>1-4</t>
    </r>
    <r>
      <rPr>
        <sz val="12"/>
        <rFont val="華康粗圓體"/>
        <family val="3"/>
      </rPr>
      <t>、實施三七五減租後佃農購買耕地面積與戶數</t>
    </r>
  </si>
  <si>
    <t>Land</t>
  </si>
  <si>
    <t>地主戶數</t>
  </si>
  <si>
    <t>佃農戶數</t>
  </si>
  <si>
    <t>土地筆數</t>
  </si>
  <si>
    <r>
      <t>表</t>
    </r>
    <r>
      <rPr>
        <sz val="12"/>
        <rFont val="Arial"/>
        <family val="2"/>
      </rPr>
      <t>1-5</t>
    </r>
    <r>
      <rPr>
        <sz val="12"/>
        <rFont val="華康粗圓體"/>
        <family val="3"/>
      </rPr>
      <t>、實施三七五減租成果</t>
    </r>
  </si>
  <si>
    <r>
      <t>表</t>
    </r>
    <r>
      <rPr>
        <sz val="12"/>
        <rFont val="Arial"/>
        <family val="2"/>
      </rPr>
      <t>1-6</t>
    </r>
    <r>
      <rPr>
        <sz val="12"/>
        <rFont val="華康粗圓體"/>
        <family val="3"/>
      </rPr>
      <t>、土地徵收面積</t>
    </r>
  </si>
  <si>
    <r>
      <t>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Area For Land Expropriation</t>
    </r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</si>
  <si>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、公私有土地面積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</si>
  <si>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t>…</t>
  </si>
  <si>
    <t>－</t>
  </si>
  <si>
    <t>Before</t>
  </si>
  <si>
    <t>After</t>
  </si>
  <si>
    <t>Plans</t>
  </si>
  <si>
    <t>－</t>
  </si>
  <si>
    <t>購　買　耕　地　面　積</t>
  </si>
  <si>
    <t>Area    (Hectare)</t>
  </si>
  <si>
    <t>戶購買耕地佃農戶數</t>
  </si>
  <si>
    <t xml:space="preserve">Families(Households) </t>
  </si>
  <si>
    <r>
      <t xml:space="preserve">田
</t>
    </r>
    <r>
      <rPr>
        <sz val="9"/>
        <color indexed="8"/>
        <rFont val="Arial Narrow"/>
        <family val="2"/>
      </rPr>
      <t xml:space="preserve">Paddy Field </t>
    </r>
  </si>
  <si>
    <r>
      <t xml:space="preserve">旱
</t>
    </r>
    <r>
      <rPr>
        <sz val="9"/>
        <color indexed="8"/>
        <rFont val="Arial Narrow"/>
        <family val="2"/>
      </rPr>
      <t xml:space="preserve">Paddy Field </t>
    </r>
  </si>
  <si>
    <t>重劃總面積</t>
  </si>
  <si>
    <t>提供建築用地面積</t>
  </si>
  <si>
    <t>Land for Construction</t>
  </si>
  <si>
    <t>(Hectare)</t>
  </si>
  <si>
    <t>74.07~77.02</t>
  </si>
  <si>
    <t>77.10~79.07</t>
  </si>
  <si>
    <t>79.06~86.08</t>
  </si>
  <si>
    <t>83.03~86.07</t>
  </si>
  <si>
    <t>81.08~90.02</t>
  </si>
  <si>
    <t>都市計畫
公告日期</t>
  </si>
  <si>
    <r>
      <t xml:space="preserve">辦理起訖年月
</t>
    </r>
    <r>
      <rPr>
        <sz val="8"/>
        <rFont val="Arial Narrow"/>
        <family val="2"/>
      </rPr>
      <t>Duration</t>
    </r>
  </si>
  <si>
    <t>財　　務　　狀　　況</t>
  </si>
  <si>
    <t>Finances Circumstances</t>
  </si>
  <si>
    <t>Land Obtained without Compensation Land for Public Facilities (Hectare)</t>
  </si>
  <si>
    <r>
      <t xml:space="preserve">重　　劃　　區　　別
</t>
    </r>
    <r>
      <rPr>
        <sz val="8"/>
        <rFont val="Arial Narrow"/>
        <family val="2"/>
      </rPr>
      <t>Re-Planned Districts</t>
    </r>
  </si>
  <si>
    <t>計　　劃　　書
核　准　文　號</t>
  </si>
  <si>
    <t>成　果　公　告
日　　　　　期</t>
  </si>
  <si>
    <r>
      <t>所有權人重劃負擔情形　</t>
    </r>
    <r>
      <rPr>
        <sz val="8"/>
        <rFont val="Arial Narrow"/>
        <family val="2"/>
      </rPr>
      <t>(%)
Percentage of Re-Planning Shared by Owner (%)</t>
    </r>
  </si>
  <si>
    <r>
      <t xml:space="preserve">平均地價
</t>
    </r>
    <r>
      <rPr>
        <sz val="8"/>
        <rFont val="Arial Narrow"/>
        <family val="2"/>
      </rPr>
      <t>Average Price</t>
    </r>
  </si>
  <si>
    <t>Classification   of   Registered   Land</t>
  </si>
  <si>
    <t>無償取得公共設施用地（公頃）</t>
  </si>
  <si>
    <t>Area</t>
  </si>
  <si>
    <t>Land</t>
  </si>
  <si>
    <r>
      <t>節省政府用地徵購及工程建設費用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新台幣千元</t>
    </r>
    <r>
      <rPr>
        <sz val="8"/>
        <rFont val="Arial Narrow"/>
        <family val="2"/>
      </rPr>
      <t xml:space="preserve">)
</t>
    </r>
    <r>
      <rPr>
        <sz val="7.5"/>
        <rFont val="Arial Narrow"/>
        <family val="2"/>
      </rPr>
      <t>Expropriation and Construction Expenses Saved (NT$ Thousand)</t>
    </r>
  </si>
  <si>
    <t>都　市　計　劃
公　告　日　期</t>
  </si>
  <si>
    <r>
      <t>表</t>
    </r>
    <r>
      <rPr>
        <sz val="12"/>
        <rFont val="Arial"/>
        <family val="2"/>
      </rPr>
      <t>1-2</t>
    </r>
    <r>
      <rPr>
        <sz val="12"/>
        <rFont val="華康粗圓體"/>
        <family val="3"/>
      </rPr>
      <t>、公私有土地面積</t>
    </r>
  </si>
  <si>
    <r>
      <t>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</t>
    </r>
  </si>
  <si>
    <r>
      <t>資料來源：本府地政局</t>
    </r>
    <r>
      <rPr>
        <sz val="9"/>
        <rFont val="Arial Narrow"/>
        <family val="2"/>
      </rPr>
      <t>1112-01-01-2</t>
    </r>
    <r>
      <rPr>
        <sz val="9"/>
        <rFont val="華康中黑體"/>
        <family val="3"/>
      </rPr>
      <t>。</t>
    </r>
  </si>
  <si>
    <r>
      <t>Uint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Hectare</t>
    </r>
  </si>
  <si>
    <t>End of Year</t>
  </si>
  <si>
    <t>年　底　別</t>
  </si>
  <si>
    <t>總　　計</t>
  </si>
  <si>
    <t>都市土地
及其他</t>
  </si>
  <si>
    <r>
      <t>資料來源：本府地政局</t>
    </r>
    <r>
      <rPr>
        <sz val="9"/>
        <rFont val="Arial Narrow"/>
        <family val="2"/>
      </rPr>
      <t>1112-01-01-2</t>
    </r>
    <r>
      <rPr>
        <sz val="9"/>
        <rFont val="華康中黑體"/>
        <family val="3"/>
      </rPr>
      <t>。</t>
    </r>
  </si>
  <si>
    <t>年底別及
鄉鎮市別</t>
  </si>
  <si>
    <r>
      <t>表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、已登錄土地面積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</si>
  <si>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1-3</t>
    </r>
    <r>
      <rPr>
        <sz val="12"/>
        <rFont val="華康粗圓體"/>
        <family val="3"/>
      </rPr>
      <t>、已登錄土地面積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</si>
  <si>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Classification of Registered Land (Cont.End)</t>
    </r>
  </si>
  <si>
    <r>
      <t>資料來源：本府地政局</t>
    </r>
    <r>
      <rPr>
        <sz val="8"/>
        <rFont val="Arial Narrow"/>
        <family val="2"/>
      </rPr>
      <t>1112-01-01-2</t>
    </r>
    <r>
      <rPr>
        <sz val="8"/>
        <rFont val="華康中黑體"/>
        <family val="3"/>
      </rPr>
      <t>。</t>
    </r>
  </si>
  <si>
    <r>
      <t>Uint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Hectare</t>
    </r>
  </si>
  <si>
    <r>
      <t>28</t>
    </r>
    <r>
      <rPr>
        <sz val="7.5"/>
        <rFont val="華康粗圓體"/>
        <family val="3"/>
      </rPr>
      <t>期龍潭大坪</t>
    </r>
    <r>
      <rPr>
        <sz val="7.5"/>
        <rFont val="Arial Narrow"/>
        <family val="2"/>
      </rPr>
      <t xml:space="preserve"> #28 Longtan Daping Re-Planned District</t>
    </r>
  </si>
  <si>
    <r>
      <t>1-4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 xml:space="preserve">The Area of Farmland Purchased ByAfter Implementing The Policy Tenants 
And The Corresponding Families   " The Farm Rental Reduction to 37.5%" </t>
    </r>
  </si>
  <si>
    <r>
      <t>面積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：公頃</t>
    </r>
  </si>
  <si>
    <r>
      <t>戶數　　　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：　戶</t>
    </r>
  </si>
  <si>
    <t>單位：公頃</t>
  </si>
  <si>
    <r>
      <t>資料來源：本府地政局</t>
    </r>
    <r>
      <rPr>
        <sz val="9"/>
        <rFont val="Arial Narrow"/>
        <family val="2"/>
      </rPr>
      <t>1112-02-08-2</t>
    </r>
    <r>
      <rPr>
        <sz val="9"/>
        <rFont val="華康中黑體"/>
        <family val="3"/>
      </rPr>
      <t>。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</si>
  <si>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</si>
  <si>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</si>
  <si>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</si>
  <si>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</si>
  <si>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</si>
  <si>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</si>
  <si>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</si>
  <si>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</si>
  <si>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</si>
  <si>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Hectare</t>
    </r>
  </si>
  <si>
    <r>
      <t xml:space="preserve">無償取得公共設施用地（公頃）
</t>
    </r>
    <r>
      <rPr>
        <sz val="7.5"/>
        <rFont val="Arial Narrow"/>
        <family val="2"/>
      </rPr>
      <t>Land Obtained for free for Public Facilities (Hectare)</t>
    </r>
  </si>
  <si>
    <r>
      <t>第十七期龜山鄉楓樹坑市地重劃區</t>
    </r>
    <r>
      <rPr>
        <sz val="7.5"/>
        <rFont val="Arial Narrow"/>
        <family val="2"/>
      </rPr>
      <t>#17 Guishan Fengshukeng Re-Planned District</t>
    </r>
  </si>
  <si>
    <r>
      <t>資料來源：根據本府地政局</t>
    </r>
    <r>
      <rPr>
        <sz val="7.5"/>
        <rFont val="Arial Narrow"/>
        <family val="2"/>
      </rPr>
      <t>1112-02-11-2</t>
    </r>
    <r>
      <rPr>
        <sz val="7.5"/>
        <rFont val="華康中黑體"/>
        <family val="3"/>
      </rPr>
      <t>。</t>
    </r>
  </si>
  <si>
    <r>
      <t>Source</t>
    </r>
    <r>
      <rPr>
        <sz val="7.5"/>
        <rFont val="華康中黑體"/>
        <family val="3"/>
      </rPr>
      <t>：</t>
    </r>
    <r>
      <rPr>
        <sz val="7.5"/>
        <rFont val="Arial Narrow"/>
        <family val="2"/>
      </rPr>
      <t>Land Administration 1112-02-11-2</t>
    </r>
  </si>
  <si>
    <r>
      <t>備　　註：第一期至第六期重劃區見</t>
    </r>
    <r>
      <rPr>
        <sz val="7.5"/>
        <rFont val="Arial Narrow"/>
        <family val="2"/>
      </rPr>
      <t>93</t>
    </r>
    <r>
      <rPr>
        <sz val="7.5"/>
        <rFont val="華康中黑體"/>
        <family val="3"/>
      </rPr>
      <t>年要覽</t>
    </r>
  </si>
  <si>
    <t>　　未</t>
  </si>
  <si>
    <t>Expanding Funding for Equalization of Land Rights</t>
  </si>
  <si>
    <t>71.08.03</t>
  </si>
  <si>
    <t>Source:Land Administration 1112-04-04-2.</t>
  </si>
  <si>
    <t>Total</t>
  </si>
  <si>
    <t>－</t>
  </si>
  <si>
    <r>
      <t xml:space="preserve">第二十五期八德三鄰里僑愛
</t>
    </r>
    <r>
      <rPr>
        <sz val="8"/>
        <rFont val="Arial Narrow"/>
        <family val="2"/>
      </rPr>
      <t>#25</t>
    </r>
  </si>
  <si>
    <r>
      <t>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面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積
</t>
    </r>
    <r>
      <rPr>
        <sz val="8"/>
        <rFont val="Arial Narrow"/>
        <family val="2"/>
      </rPr>
      <t>Area</t>
    </r>
  </si>
  <si>
    <t>－</t>
  </si>
  <si>
    <r>
      <t>(</t>
    </r>
    <r>
      <rPr>
        <sz val="8"/>
        <rFont val="華康粗圓體"/>
        <family val="3"/>
      </rPr>
      <t>公頃</t>
    </r>
    <r>
      <rPr>
        <sz val="8"/>
        <rFont val="Arial Narrow"/>
        <family val="2"/>
      </rPr>
      <t>)
Area Re-Planned
(Hectare)</t>
    </r>
  </si>
  <si>
    <r>
      <t xml:space="preserve">合　計
</t>
    </r>
    <r>
      <rPr>
        <sz val="8"/>
        <rFont val="Arial Narrow"/>
        <family val="2"/>
      </rPr>
      <t>Total</t>
    </r>
  </si>
  <si>
    <r>
      <t xml:space="preserve">道　路
</t>
    </r>
    <r>
      <rPr>
        <sz val="8"/>
        <rFont val="Arial Narrow"/>
        <family val="2"/>
      </rPr>
      <t>Roads</t>
    </r>
  </si>
  <si>
    <r>
      <t xml:space="preserve">溝　渠
</t>
    </r>
    <r>
      <rPr>
        <sz val="8"/>
        <rFont val="Arial Narrow"/>
        <family val="2"/>
      </rPr>
      <t>Ditches</t>
    </r>
  </si>
  <si>
    <t>遊樂場
及公園</t>
  </si>
  <si>
    <t>廣場及
綠　地</t>
  </si>
  <si>
    <t>學　校
用　地</t>
  </si>
  <si>
    <t>停車場</t>
  </si>
  <si>
    <t>零　售
市　場</t>
  </si>
  <si>
    <t>機　關
用　地</t>
  </si>
  <si>
    <r>
      <t xml:space="preserve">合　　計
</t>
    </r>
    <r>
      <rPr>
        <sz val="8"/>
        <rFont val="Arial Narrow"/>
        <family val="2"/>
      </rPr>
      <t>Total</t>
    </r>
  </si>
  <si>
    <r>
      <t xml:space="preserve">用地徵
購地價
</t>
    </r>
    <r>
      <rPr>
        <sz val="8"/>
        <rFont val="Arial Narrow"/>
        <family val="2"/>
      </rPr>
      <t>Amount Paid for Expropriated Land</t>
    </r>
  </si>
  <si>
    <r>
      <t xml:space="preserve">工程建
設費用
</t>
    </r>
    <r>
      <rPr>
        <sz val="8"/>
        <rFont val="Arial Narrow"/>
        <family val="2"/>
      </rPr>
      <t>Construction Expenses</t>
    </r>
  </si>
  <si>
    <t>Playgrounds and Parks</t>
  </si>
  <si>
    <t>Plazas &amp; Wooded Land</t>
  </si>
  <si>
    <t>Schools</t>
  </si>
  <si>
    <t>Carparks</t>
  </si>
  <si>
    <t>Retail Market</t>
  </si>
  <si>
    <t>Government Offices</t>
  </si>
  <si>
    <r>
      <t xml:space="preserve">正光自辦市地重劃區
</t>
    </r>
    <r>
      <rPr>
        <sz val="8"/>
        <rFont val="Arial Narrow"/>
        <family val="2"/>
      </rPr>
      <t>Zhengguang Self-Sponsored Re-Planned District</t>
    </r>
  </si>
  <si>
    <t>79.04.23~80.01.02</t>
  </si>
  <si>
    <r>
      <t xml:space="preserve">後寮自辦市地重劃區
</t>
    </r>
    <r>
      <rPr>
        <sz val="8"/>
        <rFont val="Arial Narrow"/>
        <family val="2"/>
      </rPr>
      <t>Houliao Self-Sponsored Re-Planned District</t>
    </r>
  </si>
  <si>
    <t>79.11.07~80.04.18</t>
  </si>
  <si>
    <r>
      <t xml:space="preserve">中路自辦市地重劃區
</t>
    </r>
    <r>
      <rPr>
        <sz val="8"/>
        <rFont val="Arial Narrow"/>
        <family val="2"/>
      </rPr>
      <t>Zhonglu Self-Sponsored Re-Planned District</t>
    </r>
  </si>
  <si>
    <t>80.06.27~80.12.13</t>
  </si>
  <si>
    <r>
      <t xml:space="preserve">中南自辦市地重劃區
</t>
    </r>
    <r>
      <rPr>
        <sz val="8"/>
        <rFont val="Arial Narrow"/>
        <family val="2"/>
      </rPr>
      <t>Zhongnan Self-Sponsored Re-Planned District</t>
    </r>
  </si>
  <si>
    <t>80.12.31~81.07.04</t>
  </si>
  <si>
    <r>
      <t xml:space="preserve">六福自辦市地重劃區
</t>
    </r>
    <r>
      <rPr>
        <sz val="8"/>
        <rFont val="Arial Narrow"/>
        <family val="2"/>
      </rPr>
      <t>Liufu Self-Sponsored Re-Planned District</t>
    </r>
  </si>
  <si>
    <t>81.05.21~81.07.03</t>
  </si>
  <si>
    <r>
      <t xml:space="preserve">新光自辦市地重劃區
</t>
    </r>
    <r>
      <rPr>
        <sz val="8"/>
        <rFont val="Arial Narrow"/>
        <family val="2"/>
      </rPr>
      <t>Xinguang Self-Sponsored Re-Planned District</t>
    </r>
  </si>
  <si>
    <t>81.04.14~81.11.06</t>
  </si>
  <si>
    <r>
      <t xml:space="preserve">平鎮自辦市地重劃區
</t>
    </r>
    <r>
      <rPr>
        <sz val="8"/>
        <rFont val="Arial Narrow"/>
        <family val="2"/>
      </rPr>
      <t>Pingzhen Self-Sponsored Re-Planned District</t>
    </r>
  </si>
  <si>
    <t>81.09.08~82.04.08</t>
  </si>
  <si>
    <r>
      <t xml:space="preserve">東安自辦市地重劃區
</t>
    </r>
    <r>
      <rPr>
        <sz val="8"/>
        <rFont val="Arial Narrow"/>
        <family val="2"/>
      </rPr>
      <t>Dong'an Self-Sponsored Re-Planned District</t>
    </r>
  </si>
  <si>
    <t>82.01.29~82.09.14</t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</si>
  <si>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(1) Self-Sponsored Re-Planned District</t>
    </r>
  </si>
  <si>
    <t>77.05~83.04</t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</si>
  <si>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(2) Self-Sponsored Re-Planned District</t>
    </r>
  </si>
  <si>
    <t>79.01~83.04</t>
  </si>
  <si>
    <r>
      <t xml:space="preserve">力霸自辦市地重劃區
</t>
    </r>
    <r>
      <rPr>
        <sz val="8"/>
        <rFont val="Arial Narrow"/>
        <family val="2"/>
      </rPr>
      <t>Liba Self-Sponsored Re-Planned District</t>
    </r>
  </si>
  <si>
    <t>81.10.23~82.07.16</t>
  </si>
  <si>
    <r>
      <t xml:space="preserve">興南自辦市地重劃區
</t>
    </r>
    <r>
      <rPr>
        <sz val="8"/>
        <rFont val="Arial Narrow"/>
        <family val="2"/>
      </rPr>
      <t>Xingnan Self-Sponsored Re-Planned District</t>
    </r>
  </si>
  <si>
    <t>78.02.21~80.08.17</t>
  </si>
  <si>
    <r>
      <t xml:space="preserve">日成自辦市地重劃區
</t>
    </r>
    <r>
      <rPr>
        <sz val="8"/>
        <rFont val="Arial Narrow"/>
        <family val="2"/>
      </rPr>
      <t>Richeng Self-Sponsored Re-Planned District</t>
    </r>
  </si>
  <si>
    <t>82.09.23~83.10.25</t>
  </si>
  <si>
    <r>
      <t xml:space="preserve">新生自辦市地重劃區
</t>
    </r>
    <r>
      <rPr>
        <sz val="8"/>
        <rFont val="Arial Narrow"/>
        <family val="2"/>
      </rPr>
      <t>Xinsheng Self-Sponsored Re-Planned District</t>
    </r>
  </si>
  <si>
    <t>82.03.08~84.03.13</t>
  </si>
  <si>
    <r>
      <t xml:space="preserve">中庸自辦市地重劃區
</t>
    </r>
    <r>
      <rPr>
        <sz val="8"/>
        <rFont val="Arial Narrow"/>
        <family val="2"/>
      </rPr>
      <t>Zhongyong Self-Sponsored Re-Planned District</t>
    </r>
  </si>
  <si>
    <t>83.09.30~84.06.08</t>
  </si>
  <si>
    <r>
      <t xml:space="preserve">新街自辦市地重劃區
</t>
    </r>
    <r>
      <rPr>
        <sz val="8"/>
        <rFont val="Arial Narrow"/>
        <family val="2"/>
      </rPr>
      <t>Xinjie Self-Sponsored Re-Planned District</t>
    </r>
  </si>
  <si>
    <t>82.05.07~84.01.19</t>
  </si>
  <si>
    <r>
      <t xml:space="preserve">平鎮市山子頂
</t>
    </r>
    <r>
      <rPr>
        <sz val="8"/>
        <rFont val="Arial Narrow"/>
        <family val="2"/>
      </rPr>
      <t>Pingzhen Shanzaiding Area</t>
    </r>
  </si>
  <si>
    <t>~870121</t>
  </si>
  <si>
    <r>
      <t xml:space="preserve">楊梅鎮高榮
</t>
    </r>
    <r>
      <rPr>
        <sz val="8"/>
        <rFont val="Arial Narrow"/>
        <family val="2"/>
      </rPr>
      <t>Yangmei Gaorong Area</t>
    </r>
  </si>
  <si>
    <t>84.08~88.07</t>
  </si>
  <si>
    <r>
      <t xml:space="preserve">楊梅鎮高山頂
</t>
    </r>
    <r>
      <rPr>
        <sz val="8"/>
        <rFont val="Arial Narrow"/>
        <family val="2"/>
      </rPr>
      <t>Yangmei Gaoshanding Area</t>
    </r>
  </si>
  <si>
    <t>86.11~88.12.31</t>
  </si>
  <si>
    <r>
      <t xml:space="preserve">立松自辦市地重劃
</t>
    </r>
    <r>
      <rPr>
        <sz val="8"/>
        <rFont val="Arial Narrow"/>
        <family val="2"/>
      </rPr>
      <t>Lisong Self-Sponsored Re-Planned District</t>
    </r>
  </si>
  <si>
    <t>89.10~91.01</t>
  </si>
  <si>
    <r>
      <t xml:space="preserve">坤慶自辦市地重劃
</t>
    </r>
    <r>
      <rPr>
        <sz val="8"/>
        <rFont val="Arial Narrow"/>
        <family val="2"/>
      </rPr>
      <t>Kuncing Self-Sponsored Re-Planned District</t>
    </r>
  </si>
  <si>
    <t>88.03~91.10</t>
  </si>
  <si>
    <r>
      <t xml:space="preserve">宏昌自辦市地重劃
</t>
    </r>
    <r>
      <rPr>
        <sz val="8"/>
        <rFont val="Arial Narrow"/>
        <family val="2"/>
      </rPr>
      <t>Hongchang Self-Sponsored Re-Planned District</t>
    </r>
  </si>
  <si>
    <t>89.12~92.01</t>
  </si>
  <si>
    <t>合　計</t>
  </si>
  <si>
    <t>用地負擔比率</t>
  </si>
  <si>
    <r>
      <t>面積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公頃</t>
    </r>
    <r>
      <rPr>
        <sz val="8"/>
        <rFont val="Arial Narrow"/>
        <family val="2"/>
      </rPr>
      <t>)</t>
    </r>
  </si>
  <si>
    <r>
      <t>地價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</si>
  <si>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t>重劃前</t>
  </si>
  <si>
    <t>重劃後</t>
  </si>
  <si>
    <t>Share</t>
  </si>
  <si>
    <t>Area</t>
  </si>
  <si>
    <t>Price</t>
  </si>
  <si>
    <t>Urban Planning</t>
  </si>
  <si>
    <t>Announcement of Results</t>
  </si>
  <si>
    <t>Percentage</t>
  </si>
  <si>
    <t>(Hectare)</t>
  </si>
  <si>
    <t>(Dollar)</t>
  </si>
  <si>
    <t>Announcement Dates</t>
  </si>
  <si>
    <t>Authorization Numbers</t>
  </si>
  <si>
    <t>Dates</t>
  </si>
  <si>
    <r>
      <t xml:space="preserve">正光自辦市地重劃區
</t>
    </r>
    <r>
      <rPr>
        <sz val="8"/>
        <rFont val="Arial Narrow"/>
        <family val="2"/>
      </rPr>
      <t>Zhengguang Self-Sponsored Re-Planned District</t>
    </r>
  </si>
  <si>
    <t>－</t>
  </si>
  <si>
    <t>60.09.03</t>
  </si>
  <si>
    <r>
      <t>79.04.23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55067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90/04/23 Di 2 #55067</t>
    </r>
  </si>
  <si>
    <t>79.12.03~80.01.02</t>
  </si>
  <si>
    <r>
      <t xml:space="preserve">後寮自辦市地重劃區
</t>
    </r>
    <r>
      <rPr>
        <sz val="8"/>
        <rFont val="Arial Narrow"/>
        <family val="2"/>
      </rPr>
      <t>Houliao Self-Sponsored Re-Planned District</t>
    </r>
  </si>
  <si>
    <t>72.09.13</t>
  </si>
  <si>
    <r>
      <t>79.11.07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83747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90/11/07 Di 2 #83747</t>
    </r>
  </si>
  <si>
    <t>80.03.19~80.04.18</t>
  </si>
  <si>
    <r>
      <t xml:space="preserve">中路自辦市地重劃區
</t>
    </r>
    <r>
      <rPr>
        <sz val="8"/>
        <rFont val="Arial Narrow"/>
        <family val="2"/>
      </rPr>
      <t>Zhonglu Self-Sponsored Re-Planned District</t>
    </r>
  </si>
  <si>
    <t>71.08.03</t>
  </si>
  <si>
    <r>
      <t>80.06.27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64733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91/06/27 Di 2 #64733</t>
    </r>
  </si>
  <si>
    <t>80.11.13~80.12.13</t>
  </si>
  <si>
    <r>
      <t xml:space="preserve">中南自辦市地重劃區
</t>
    </r>
    <r>
      <rPr>
        <sz val="8"/>
        <rFont val="Arial Narrow"/>
        <family val="2"/>
      </rPr>
      <t>Zhongnan Self-Sponsored Re-Planned District</t>
    </r>
  </si>
  <si>
    <r>
      <t>80.12.31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 xml:space="preserve">  7642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91/12/31 Di 2 #  7642</t>
    </r>
  </si>
  <si>
    <t>80.06.04~81.07.04</t>
  </si>
  <si>
    <r>
      <t xml:space="preserve">六福自辦市地重劃區
</t>
    </r>
    <r>
      <rPr>
        <sz val="8"/>
        <rFont val="Arial Narrow"/>
        <family val="2"/>
      </rPr>
      <t>Liufu Self-Sponsored Re-Planned District</t>
    </r>
  </si>
  <si>
    <t>61.02.26</t>
  </si>
  <si>
    <r>
      <t>81.05.21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60102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92/05/21 Di 2 #60102</t>
    </r>
  </si>
  <si>
    <t>81.06.03~81.07.03</t>
  </si>
  <si>
    <r>
      <t xml:space="preserve">新光自辦市地重劃區
</t>
    </r>
    <r>
      <rPr>
        <sz val="8"/>
        <rFont val="Arial Narrow"/>
        <family val="2"/>
      </rPr>
      <t>Xinguang Self-Sponsored Re-Planned District</t>
    </r>
  </si>
  <si>
    <t>75.12.05</t>
  </si>
  <si>
    <r>
      <t>81.04.14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53950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92/04/14 Di 2 #53950</t>
    </r>
  </si>
  <si>
    <t>81.10.07~81.11.06</t>
  </si>
  <si>
    <r>
      <t xml:space="preserve">平鎮自辦市地重劃區
</t>
    </r>
    <r>
      <rPr>
        <sz val="8"/>
        <rFont val="Arial Narrow"/>
        <family val="2"/>
      </rPr>
      <t>Pingzhen Self-Sponsored Re-Planned District</t>
    </r>
  </si>
  <si>
    <r>
      <t>87.09.08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81367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98/09/08 Di 2 #81367</t>
    </r>
  </si>
  <si>
    <t>82.03.09~82.04.08</t>
  </si>
  <si>
    <r>
      <t xml:space="preserve">東安自辦市地重劃區
</t>
    </r>
    <r>
      <rPr>
        <sz val="8"/>
        <rFont val="Arial Narrow"/>
        <family val="2"/>
      </rPr>
      <t>Dong'an Self-Sponsored Re-Planned District</t>
    </r>
  </si>
  <si>
    <r>
      <t>82.01.29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 xml:space="preserve">  5603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93/01/29 Di 2 #  5603</t>
    </r>
  </si>
  <si>
    <t>82.08.15~82.09.14</t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</si>
  <si>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一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(1) Self-Sponsored Re-Planned District</t>
    </r>
  </si>
  <si>
    <t>77.12.27~78.01.26</t>
  </si>
  <si>
    <r>
      <t>77.12.13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163393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88/12/13 Di 2 #163393</t>
    </r>
  </si>
  <si>
    <t>03.03.25~83.04.27</t>
  </si>
  <si>
    <r>
      <t>大竹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二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自辦市地重劃區
</t>
    </r>
    <r>
      <rPr>
        <sz val="8"/>
        <rFont val="Arial Narrow"/>
        <family val="2"/>
      </rPr>
      <t>Dazhu (2) Self-Sponsored Re-Planned District</t>
    </r>
  </si>
  <si>
    <t>80.01.14~80.02.13</t>
  </si>
  <si>
    <r>
      <t>80.01.03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151849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91/01/03 Di 2 #151849</t>
    </r>
  </si>
  <si>
    <t>83.03.25~83.04.27</t>
  </si>
  <si>
    <r>
      <t xml:space="preserve">力霸自辦市地重劃區
</t>
    </r>
    <r>
      <rPr>
        <sz val="8"/>
        <rFont val="Arial Narrow"/>
        <family val="2"/>
      </rPr>
      <t>Liba Self-Sponsored Re-Planned District</t>
    </r>
  </si>
  <si>
    <t>75.04.12</t>
  </si>
  <si>
    <r>
      <t>81.10.23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88682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92/10/23 Di 2 #88682</t>
    </r>
  </si>
  <si>
    <t>82.06.16~82.07.16</t>
  </si>
  <si>
    <r>
      <t xml:space="preserve">興南自辦市地重劃區
</t>
    </r>
    <r>
      <rPr>
        <sz val="8"/>
        <rFont val="Arial Narrow"/>
        <family val="2"/>
      </rPr>
      <t>Xingnan Self-Sponsored Re-Planned District</t>
    </r>
  </si>
  <si>
    <t>76.11.20</t>
  </si>
  <si>
    <r>
      <t>78.02.21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36201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89/02/21 Di 2 #36201</t>
    </r>
  </si>
  <si>
    <t>80.07.18~80.08.17</t>
  </si>
  <si>
    <r>
      <t xml:space="preserve">日成自辦市地重劃區
</t>
    </r>
    <r>
      <rPr>
        <sz val="8"/>
        <rFont val="Arial Narrow"/>
        <family val="2"/>
      </rPr>
      <t>Richeng Self-Sponsored Re-Planned District</t>
    </r>
  </si>
  <si>
    <t>73.02.10</t>
  </si>
  <si>
    <r>
      <t>82.09.23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56174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93/09/23 Di 2 #56174</t>
    </r>
  </si>
  <si>
    <t>83.09.25~83.10.25</t>
  </si>
  <si>
    <r>
      <t xml:space="preserve">新生自辦市地重劃區
</t>
    </r>
    <r>
      <rPr>
        <sz val="8"/>
        <rFont val="Arial Narrow"/>
        <family val="2"/>
      </rPr>
      <t>Xinsheng Self-Sponsored Re-Planned District</t>
    </r>
  </si>
  <si>
    <t>77.01.18</t>
  </si>
  <si>
    <r>
      <t>82.03.08</t>
    </r>
    <r>
      <rPr>
        <sz val="7.5"/>
        <rFont val="華康粗圓體"/>
        <family val="3"/>
      </rPr>
      <t>地二字第</t>
    </r>
    <r>
      <rPr>
        <sz val="7.5"/>
        <rFont val="Arial Narrow"/>
        <family val="2"/>
      </rPr>
      <t>12421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93/03/08 Di 2 #12421</t>
    </r>
  </si>
  <si>
    <t>84.02.11~84.03.13</t>
  </si>
  <si>
    <r>
      <t xml:space="preserve">中庸自辦市地重劃區
</t>
    </r>
    <r>
      <rPr>
        <sz val="8"/>
        <rFont val="Arial Narrow"/>
        <family val="2"/>
      </rPr>
      <t>Zhongyong Self-Sponsored Re-Planned District</t>
    </r>
  </si>
  <si>
    <r>
      <t>83.09.30</t>
    </r>
    <r>
      <rPr>
        <sz val="7.5"/>
        <rFont val="華康粗圓體"/>
        <family val="3"/>
      </rPr>
      <t>地六字第</t>
    </r>
    <r>
      <rPr>
        <sz val="7.5"/>
        <rFont val="Arial Narrow"/>
        <family val="2"/>
      </rPr>
      <t>57971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94/09/30 Di 6 #57971</t>
    </r>
  </si>
  <si>
    <t>84.05.09~84.06.08</t>
  </si>
  <si>
    <r>
      <t xml:space="preserve">新街自辦市地重劃區
</t>
    </r>
    <r>
      <rPr>
        <sz val="8"/>
        <rFont val="Arial Narrow"/>
        <family val="2"/>
      </rPr>
      <t>Xinjie Self-Sponsored Re-Planned District</t>
    </r>
  </si>
  <si>
    <t>61.02.26</t>
  </si>
  <si>
    <r>
      <t>82.05.07</t>
    </r>
    <r>
      <rPr>
        <sz val="7.5"/>
        <rFont val="華康粗圓體"/>
        <family val="3"/>
      </rPr>
      <t>地重字第</t>
    </r>
    <r>
      <rPr>
        <sz val="7.5"/>
        <rFont val="Arial Narrow"/>
        <family val="2"/>
      </rPr>
      <t>84504</t>
    </r>
    <r>
      <rPr>
        <sz val="7.5"/>
        <rFont val="華康粗圓體"/>
        <family val="3"/>
      </rPr>
      <t xml:space="preserve">號
</t>
    </r>
    <r>
      <rPr>
        <sz val="7.5"/>
        <rFont val="Arial Narrow"/>
        <family val="2"/>
      </rPr>
      <t>93/05/07 Di Chong #84504</t>
    </r>
  </si>
  <si>
    <t>83.12.20~84.01.19</t>
  </si>
  <si>
    <r>
      <t xml:space="preserve">平鎮市山子頂
</t>
    </r>
    <r>
      <rPr>
        <sz val="8"/>
        <rFont val="Arial Narrow"/>
        <family val="2"/>
      </rPr>
      <t>Pingzhen Shanzaiding Area</t>
    </r>
  </si>
  <si>
    <r>
      <t>75.12.5</t>
    </r>
    <r>
      <rPr>
        <sz val="8"/>
        <rFont val="華康粗圓體"/>
        <family val="3"/>
      </rPr>
      <t>府建</t>
    </r>
    <r>
      <rPr>
        <sz val="8"/>
        <rFont val="Arial Narrow"/>
        <family val="2"/>
      </rPr>
      <t>165514</t>
    </r>
    <r>
      <rPr>
        <sz val="8"/>
        <rFont val="華康粗圓體"/>
        <family val="3"/>
      </rPr>
      <t>號</t>
    </r>
  </si>
  <si>
    <r>
      <t>81.5.12</t>
    </r>
    <r>
      <rPr>
        <sz val="7.5"/>
        <rFont val="華康粗圓體"/>
        <family val="3"/>
      </rPr>
      <t>府地重</t>
    </r>
    <r>
      <rPr>
        <sz val="7.5"/>
        <rFont val="Arial Narrow"/>
        <family val="2"/>
      </rPr>
      <t>77660</t>
    </r>
    <r>
      <rPr>
        <sz val="7.5"/>
        <rFont val="華康粗圓體"/>
        <family val="3"/>
      </rPr>
      <t>號</t>
    </r>
  </si>
  <si>
    <t>87.1.21~87.2.22</t>
  </si>
  <si>
    <r>
      <t xml:space="preserve">楊梅鎮高榮
</t>
    </r>
    <r>
      <rPr>
        <sz val="8"/>
        <rFont val="Arial Narrow"/>
        <family val="2"/>
      </rPr>
      <t>Yangmei Gaorong Area</t>
    </r>
  </si>
  <si>
    <t>82.11.18</t>
  </si>
  <si>
    <r>
      <t>86.12.11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243674</t>
    </r>
    <r>
      <rPr>
        <sz val="7.5"/>
        <rFont val="華康粗圓體"/>
        <family val="3"/>
      </rPr>
      <t>號</t>
    </r>
  </si>
  <si>
    <t>87.12.7~88.1.6</t>
  </si>
  <si>
    <r>
      <t xml:space="preserve">楊梅鎮高山頂
</t>
    </r>
    <r>
      <rPr>
        <sz val="8"/>
        <rFont val="Arial Narrow"/>
        <family val="2"/>
      </rPr>
      <t>Yangmei Gaoshanding Area</t>
    </r>
  </si>
  <si>
    <r>
      <t>87.1.17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12339</t>
    </r>
    <r>
      <rPr>
        <sz val="7.5"/>
        <rFont val="華康粗圓體"/>
        <family val="3"/>
      </rPr>
      <t>號</t>
    </r>
  </si>
  <si>
    <t>88.7.1~88.7.31</t>
  </si>
  <si>
    <r>
      <t xml:space="preserve">立松自辦市地重劃
</t>
    </r>
    <r>
      <rPr>
        <sz val="8"/>
        <rFont val="Arial Narrow"/>
        <family val="2"/>
      </rPr>
      <t>Lisong Self-Sponsored Re-Planned District</t>
    </r>
  </si>
  <si>
    <r>
      <t>89.5.12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91156</t>
    </r>
    <r>
      <rPr>
        <sz val="7.5"/>
        <rFont val="華康粗圓體"/>
        <family val="3"/>
      </rPr>
      <t>號</t>
    </r>
  </si>
  <si>
    <t>90.3.20~90.4.21</t>
  </si>
  <si>
    <r>
      <t xml:space="preserve">坤慶自辦市地重劃
</t>
    </r>
    <r>
      <rPr>
        <sz val="8"/>
        <rFont val="Arial Narrow"/>
        <family val="2"/>
      </rPr>
      <t>Kuncing Self-Sponsored Re-Planned District</t>
    </r>
  </si>
  <si>
    <t>88.01.18</t>
  </si>
  <si>
    <r>
      <t>88.11.11</t>
    </r>
    <r>
      <rPr>
        <sz val="7.5"/>
        <rFont val="華康粗圓體"/>
        <family val="3"/>
      </rPr>
      <t>八八府地重字</t>
    </r>
    <r>
      <rPr>
        <sz val="7.5"/>
        <rFont val="Arial Narrow"/>
        <family val="2"/>
      </rPr>
      <t>245594</t>
    </r>
    <r>
      <rPr>
        <sz val="7.5"/>
        <rFont val="華康粗圓體"/>
        <family val="3"/>
      </rPr>
      <t>號</t>
    </r>
  </si>
  <si>
    <t>90.01.02</t>
  </si>
  <si>
    <r>
      <t xml:space="preserve">宏昌自辦市地重劃
</t>
    </r>
    <r>
      <rPr>
        <sz val="8"/>
        <rFont val="Arial Narrow"/>
        <family val="2"/>
      </rPr>
      <t>Hongchang Self-Sponsored Re-Planned District</t>
    </r>
  </si>
  <si>
    <r>
      <t>90.5.7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95540</t>
    </r>
    <r>
      <rPr>
        <sz val="7.5"/>
        <rFont val="華康粗圓體"/>
        <family val="3"/>
      </rPr>
      <t>號</t>
    </r>
  </si>
  <si>
    <t>91.2.27</t>
  </si>
  <si>
    <r>
      <t xml:space="preserve">龜山工五自辦市地重劃區
</t>
    </r>
    <r>
      <rPr>
        <sz val="8"/>
        <rFont val="Arial Narrow"/>
        <family val="2"/>
      </rPr>
      <t>Guishan GongWu Self-Sponspored Re-Planned District</t>
    </r>
  </si>
  <si>
    <t>86.01-90.10</t>
  </si>
  <si>
    <r>
      <t xml:space="preserve">龜山鄉大湖自辦市地重劃區
</t>
    </r>
    <r>
      <rPr>
        <sz val="8"/>
        <rFont val="Arial Narrow"/>
        <family val="2"/>
      </rPr>
      <t>Guishan DaHu Self-Sponspored Re-Planned District</t>
    </r>
  </si>
  <si>
    <t>82.06-95.01</t>
  </si>
  <si>
    <r>
      <t xml:space="preserve">八德市介壽自辦市地重劃區
</t>
    </r>
    <r>
      <rPr>
        <sz val="8"/>
        <rFont val="Arial Narrow"/>
        <family val="2"/>
      </rPr>
      <t>Bade City JieShou Self-Sponspored Re-Planned District</t>
    </r>
  </si>
  <si>
    <t>92.06-93.12</t>
  </si>
  <si>
    <r>
      <t xml:space="preserve">中鑄自辦市地重劃區
</t>
    </r>
    <r>
      <rPr>
        <sz val="8"/>
        <rFont val="Arial Narrow"/>
        <family val="2"/>
      </rPr>
      <t>ZhongZhu Self-Sponspored Re-Planned District</t>
    </r>
  </si>
  <si>
    <t>85.08-89.06</t>
  </si>
  <si>
    <r>
      <t xml:space="preserve">後興自辦市地重劃區
</t>
    </r>
    <r>
      <rPr>
        <sz val="8"/>
        <rFont val="Arial Narrow"/>
        <family val="2"/>
      </rPr>
      <t>Hou Xing Self-Sponspored Re-Planned District</t>
    </r>
  </si>
  <si>
    <t>81.11-83.11</t>
  </si>
  <si>
    <r>
      <t xml:space="preserve">國聖自辦市地重劃區
</t>
    </r>
    <r>
      <rPr>
        <sz val="8"/>
        <rFont val="Arial Narrow"/>
        <family val="2"/>
      </rPr>
      <t>Guo Sheng Self-Sponspored Re-Planned District</t>
    </r>
  </si>
  <si>
    <t>84.01-86.03</t>
  </si>
  <si>
    <r>
      <t xml:space="preserve">中山自辦市地重劃區
</t>
    </r>
    <r>
      <rPr>
        <sz val="8"/>
        <rFont val="Arial Narrow"/>
        <family val="2"/>
      </rPr>
      <t>Zhong Shan Self-Sponspored Re-Planned District</t>
    </r>
  </si>
  <si>
    <t>81.03-82.09</t>
  </si>
  <si>
    <r>
      <t xml:space="preserve">龜山精忠自辦市地重劃
</t>
    </r>
    <r>
      <rPr>
        <sz val="8"/>
        <rFont val="Arial Narrow"/>
        <family val="2"/>
      </rPr>
      <t>Guishan Jingjhong Self-Sponspored
Re-Planned District</t>
    </r>
  </si>
  <si>
    <t>94.08~96.03</t>
  </si>
  <si>
    <r>
      <t xml:space="preserve">龜山華亞自辦市地重劃
</t>
    </r>
    <r>
      <rPr>
        <sz val="8"/>
        <rFont val="Arial Narrow"/>
        <family val="2"/>
      </rPr>
      <t>Guishan WAsia  Self-Sponspored
Re-Planned District</t>
    </r>
  </si>
  <si>
    <t>93.09~96.04</t>
  </si>
  <si>
    <t>78.03.22</t>
  </si>
  <si>
    <t>87.06.06-87.07.06</t>
  </si>
  <si>
    <r>
      <t xml:space="preserve">龜山工五自辦市地重劃區
</t>
    </r>
    <r>
      <rPr>
        <sz val="8"/>
        <rFont val="Arial Narrow"/>
        <family val="2"/>
      </rPr>
      <t>Guishan GongWu Self-Sponspored Re-Planned District</t>
    </r>
  </si>
  <si>
    <r>
      <t>86.01.17</t>
    </r>
    <r>
      <rPr>
        <sz val="8"/>
        <rFont val="華康粗圓體"/>
        <family val="3"/>
      </rPr>
      <t>府地重字第</t>
    </r>
    <r>
      <rPr>
        <sz val="8"/>
        <rFont val="Arial Narrow"/>
        <family val="2"/>
      </rPr>
      <t>00950</t>
    </r>
    <r>
      <rPr>
        <sz val="8"/>
        <rFont val="華康粗圓體"/>
        <family val="3"/>
      </rPr>
      <t>號函</t>
    </r>
  </si>
  <si>
    <t>62.03.06</t>
  </si>
  <si>
    <r>
      <t>93.05.28</t>
    </r>
    <r>
      <rPr>
        <sz val="8"/>
        <rFont val="華康粗圓體"/>
        <family val="3"/>
      </rPr>
      <t>府地重字第</t>
    </r>
    <r>
      <rPr>
        <sz val="8"/>
        <rFont val="Arial Narrow"/>
        <family val="2"/>
      </rPr>
      <t>0930123796</t>
    </r>
    <r>
      <rPr>
        <sz val="8"/>
        <rFont val="華康粗圓體"/>
        <family val="3"/>
      </rPr>
      <t>號函</t>
    </r>
  </si>
  <si>
    <t>94.12.21-95.01.20</t>
  </si>
  <si>
    <t>86.08.13</t>
  </si>
  <si>
    <r>
      <t>92.06.13</t>
    </r>
    <r>
      <rPr>
        <sz val="8"/>
        <rFont val="華康粗圓體"/>
        <family val="3"/>
      </rPr>
      <t>府地重字第</t>
    </r>
    <r>
      <rPr>
        <sz val="8"/>
        <rFont val="Arial Narrow"/>
        <family val="2"/>
      </rPr>
      <t>0920121810</t>
    </r>
    <r>
      <rPr>
        <sz val="8"/>
        <rFont val="華康粗圓體"/>
        <family val="3"/>
      </rPr>
      <t>號函</t>
    </r>
  </si>
  <si>
    <t>93.11.15-93.12.15</t>
  </si>
  <si>
    <t>88.02.05</t>
  </si>
  <si>
    <r>
      <t>88.05.21</t>
    </r>
    <r>
      <rPr>
        <sz val="8"/>
        <rFont val="華康粗圓體"/>
        <family val="3"/>
      </rPr>
      <t>府地重字第</t>
    </r>
    <r>
      <rPr>
        <sz val="8"/>
        <rFont val="Arial Narrow"/>
        <family val="2"/>
      </rPr>
      <t>105215</t>
    </r>
    <r>
      <rPr>
        <sz val="8"/>
        <rFont val="華康粗圓體"/>
        <family val="3"/>
      </rPr>
      <t>號函</t>
    </r>
  </si>
  <si>
    <t>91.03.31-91.04.30</t>
  </si>
  <si>
    <t>72.09.13</t>
  </si>
  <si>
    <r>
      <t>82.11.04</t>
    </r>
    <r>
      <rPr>
        <sz val="8"/>
        <rFont val="華康粗圓體"/>
        <family val="3"/>
      </rPr>
      <t>府地重字第</t>
    </r>
    <r>
      <rPr>
        <sz val="8"/>
        <rFont val="Arial Narrow"/>
        <family val="2"/>
      </rPr>
      <t>223385</t>
    </r>
    <r>
      <rPr>
        <sz val="8"/>
        <rFont val="華康粗圓體"/>
        <family val="3"/>
      </rPr>
      <t>號函</t>
    </r>
  </si>
  <si>
    <t>90.03.02-90.04.02</t>
  </si>
  <si>
    <t>71.08.03</t>
  </si>
  <si>
    <r>
      <t>85.06.06</t>
    </r>
    <r>
      <rPr>
        <sz val="8"/>
        <rFont val="華康粗圓體"/>
        <family val="3"/>
      </rPr>
      <t>府地重字第</t>
    </r>
    <r>
      <rPr>
        <sz val="8"/>
        <rFont val="Arial Narrow"/>
        <family val="2"/>
      </rPr>
      <t>113038</t>
    </r>
    <r>
      <rPr>
        <sz val="8"/>
        <rFont val="華康粗圓體"/>
        <family val="3"/>
      </rPr>
      <t>號函</t>
    </r>
  </si>
  <si>
    <t>87.02.09-87.03.11</t>
  </si>
  <si>
    <r>
      <t>81.11.09</t>
    </r>
    <r>
      <rPr>
        <sz val="8"/>
        <rFont val="華康粗圓體"/>
        <family val="3"/>
      </rPr>
      <t>府地重字第</t>
    </r>
    <r>
      <rPr>
        <sz val="8"/>
        <rFont val="Arial Narrow"/>
        <family val="2"/>
      </rPr>
      <t>210259</t>
    </r>
    <r>
      <rPr>
        <sz val="8"/>
        <rFont val="華康粗圓體"/>
        <family val="3"/>
      </rPr>
      <t>號函</t>
    </r>
  </si>
  <si>
    <t>89.05.01-89.05.31</t>
  </si>
  <si>
    <t>83.08.05</t>
  </si>
  <si>
    <r>
      <t>94.8.1</t>
    </r>
    <r>
      <rPr>
        <sz val="7.5"/>
        <rFont val="華康粗圓體"/>
        <family val="3"/>
      </rPr>
      <t>府地重字第</t>
    </r>
    <r>
      <rPr>
        <sz val="7.5"/>
        <rFont val="Arial Narrow"/>
        <family val="2"/>
      </rPr>
      <t>0940210694</t>
    </r>
    <r>
      <rPr>
        <sz val="7.5"/>
        <rFont val="華康粗圓體"/>
        <family val="3"/>
      </rPr>
      <t>號</t>
    </r>
  </si>
  <si>
    <t>96.02.14~96.03.26</t>
  </si>
  <si>
    <t>92.05.21</t>
  </si>
  <si>
    <r>
      <t>93.09.13</t>
    </r>
    <r>
      <rPr>
        <sz val="7.5"/>
        <rFont val="華康粗圓體"/>
        <family val="3"/>
      </rPr>
      <t>府地重字第</t>
    </r>
    <r>
      <rPr>
        <sz val="7.5"/>
        <rFont val="Arial Narrow"/>
        <family val="2"/>
      </rPr>
      <t>0930235299</t>
    </r>
    <r>
      <rPr>
        <sz val="7.5"/>
        <rFont val="華康粗圓體"/>
        <family val="3"/>
      </rPr>
      <t>號</t>
    </r>
  </si>
  <si>
    <t>96.03.26~96.04.25</t>
  </si>
  <si>
    <r>
      <t>年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及
鄉鎮市區</t>
    </r>
  </si>
  <si>
    <r>
      <t xml:space="preserve">購買耕地佃
農戶數累計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戶</t>
    </r>
    <r>
      <rPr>
        <sz val="8"/>
        <rFont val="Arial Narrow"/>
        <family val="2"/>
      </rPr>
      <t>)
# of Farmers Purchased Farmland
(Household)</t>
    </r>
  </si>
  <si>
    <r>
      <t xml:space="preserve">購　　買　　耕　　地　　面　　積
</t>
    </r>
    <r>
      <rPr>
        <sz val="8"/>
        <rFont val="Arial Narrow"/>
        <family val="2"/>
      </rPr>
      <t>Area of Farmland Purchased</t>
    </r>
  </si>
  <si>
    <r>
      <t xml:space="preserve">貸　款　金
額　累　計
</t>
    </r>
    <r>
      <rPr>
        <sz val="8"/>
        <rFont val="Arial Narrow"/>
        <family val="2"/>
      </rPr>
      <t>Cumulative Amount Loaned</t>
    </r>
  </si>
  <si>
    <r>
      <t xml:space="preserve">田
</t>
    </r>
    <r>
      <rPr>
        <sz val="8"/>
        <rFont val="Arial Narrow"/>
        <family val="2"/>
      </rPr>
      <t>Rice Paddies</t>
    </r>
  </si>
  <si>
    <r>
      <t xml:space="preserve">旱
</t>
    </r>
    <r>
      <rPr>
        <sz val="8"/>
        <rFont val="Arial Narrow"/>
        <family val="2"/>
      </rPr>
      <t>Dry Land</t>
    </r>
  </si>
  <si>
    <r>
      <t xml:space="preserve">其　　他
</t>
    </r>
    <r>
      <rPr>
        <sz val="8"/>
        <rFont val="Arial Narrow"/>
        <family val="2"/>
      </rPr>
      <t>Others</t>
    </r>
  </si>
  <si>
    <t>End of Year &amp; District</t>
  </si>
  <si>
    <r>
      <t xml:space="preserve">累　　計
</t>
    </r>
    <r>
      <rPr>
        <sz val="8"/>
        <rFont val="Arial Narrow"/>
        <family val="2"/>
      </rPr>
      <t>Cumulative Total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</si>
  <si>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</si>
  <si>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</si>
  <si>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</si>
  <si>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</si>
  <si>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</si>
  <si>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</si>
  <si>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</si>
  <si>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</si>
  <si>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</si>
  <si>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2007</t>
    </r>
  </si>
  <si>
    <t>Soure:Land Administration 1112-02-09-2.</t>
  </si>
  <si>
    <r>
      <t>資料來源：根據本府地政局</t>
    </r>
    <r>
      <rPr>
        <sz val="8"/>
        <rFont val="Arial Narrow"/>
        <family val="2"/>
      </rPr>
      <t xml:space="preserve"> 1112-02-09-2</t>
    </r>
    <r>
      <rPr>
        <sz val="8"/>
        <rFont val="華康中黑體"/>
        <family val="3"/>
      </rPr>
      <t>。</t>
    </r>
  </si>
  <si>
    <r>
      <t>戶　數</t>
    </r>
    <r>
      <rPr>
        <sz val="8"/>
        <rFont val="Arial Narrow"/>
        <family val="2"/>
      </rPr>
      <t xml:space="preserve"># of Households </t>
    </r>
    <r>
      <rPr>
        <sz val="8"/>
        <rFont val="華康中黑體"/>
        <family val="3"/>
      </rPr>
      <t>　　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戶　</t>
    </r>
    <r>
      <rPr>
        <sz val="8"/>
        <rFont val="Arial Narrow"/>
        <family val="2"/>
      </rPr>
      <t>household</t>
    </r>
  </si>
  <si>
    <r>
      <t>面　積</t>
    </r>
    <r>
      <rPr>
        <sz val="8"/>
        <rFont val="Arial Narrow"/>
        <family val="2"/>
      </rPr>
      <t>Area</t>
    </r>
    <r>
      <rPr>
        <sz val="8"/>
        <rFont val="華康中黑體"/>
        <family val="3"/>
      </rPr>
      <t>　單位</t>
    </r>
    <r>
      <rPr>
        <sz val="8"/>
        <rFont val="Arial Narrow"/>
        <family val="2"/>
      </rPr>
      <t xml:space="preserve"> Unit</t>
    </r>
    <r>
      <rPr>
        <sz val="8"/>
        <rFont val="華康中黑體"/>
        <family val="3"/>
      </rPr>
      <t>：公頃　</t>
    </r>
    <r>
      <rPr>
        <sz val="8"/>
        <rFont val="Arial Narrow"/>
        <family val="2"/>
      </rPr>
      <t>Hectare</t>
    </r>
  </si>
  <si>
    <r>
      <t>貸款額</t>
    </r>
    <r>
      <rPr>
        <sz val="8"/>
        <rFont val="Arial Narrow"/>
        <family val="2"/>
      </rPr>
      <t>Amount</t>
    </r>
    <r>
      <rPr>
        <sz val="8"/>
        <rFont val="華康中黑體"/>
        <family val="3"/>
      </rPr>
      <t>　　</t>
    </r>
    <r>
      <rPr>
        <sz val="8"/>
        <rFont val="Arial Narrow"/>
        <family val="2"/>
      </rPr>
      <t xml:space="preserve">  </t>
    </r>
    <r>
      <rPr>
        <sz val="8"/>
        <rFont val="華康中黑體"/>
        <family val="3"/>
      </rPr>
      <t>　　　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新台幣元</t>
    </r>
    <r>
      <rPr>
        <sz val="8"/>
        <rFont val="Arial Narrow"/>
        <family val="2"/>
      </rPr>
      <t>NT$</t>
    </r>
  </si>
  <si>
    <t>年份及鄉鎮市別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</si>
  <si>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</si>
  <si>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</si>
  <si>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</si>
  <si>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</si>
  <si>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</si>
  <si>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</si>
  <si>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</si>
  <si>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</si>
  <si>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</si>
  <si>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</si>
  <si>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</si>
  <si>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End of Year &amp; District</t>
  </si>
  <si>
    <t>Grand Total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</si>
  <si>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</si>
  <si>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</si>
  <si>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</si>
  <si>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</si>
  <si>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</si>
  <si>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</si>
  <si>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</si>
  <si>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</si>
  <si>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</si>
  <si>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</si>
  <si>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t>桃園縣租佃委員會</t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</si>
  <si>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1998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</si>
  <si>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</si>
  <si>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</si>
  <si>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</si>
  <si>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</si>
  <si>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</si>
  <si>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</si>
  <si>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</si>
  <si>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>2006</t>
    </r>
  </si>
  <si>
    <r>
      <t>合計</t>
    </r>
    <r>
      <rPr>
        <sz val="7.5"/>
        <rFont val="Arial Narrow"/>
        <family val="2"/>
      </rPr>
      <t xml:space="preserve">                                                                     Total</t>
    </r>
  </si>
  <si>
    <r>
      <t xml:space="preserve">桃園市租佃委員會
</t>
    </r>
    <r>
      <rPr>
        <sz val="7.5"/>
        <rFont val="Arial Narrow"/>
        <family val="2"/>
      </rPr>
      <t>Taoyuan City Tenancy Committee</t>
    </r>
  </si>
  <si>
    <r>
      <t xml:space="preserve">中壢市租佃委員會
</t>
    </r>
    <r>
      <rPr>
        <sz val="7.5"/>
        <rFont val="Arial Narrow"/>
        <family val="2"/>
      </rPr>
      <t>Zhongli City Tenancy Committee</t>
    </r>
  </si>
  <si>
    <r>
      <t xml:space="preserve">平鎮市租佃委員會
</t>
    </r>
    <r>
      <rPr>
        <sz val="7.5"/>
        <rFont val="Arial Narrow"/>
        <family val="2"/>
      </rPr>
      <t>Pingzhen City Tenancy Committee</t>
    </r>
  </si>
  <si>
    <r>
      <t xml:space="preserve">八德市租佃委員會
</t>
    </r>
    <r>
      <rPr>
        <sz val="7.5"/>
        <rFont val="Arial Narrow"/>
        <family val="2"/>
      </rPr>
      <t>Bade City Tenancy Committee</t>
    </r>
  </si>
  <si>
    <r>
      <t xml:space="preserve">大溪鎮租佃委員會
</t>
    </r>
    <r>
      <rPr>
        <sz val="7.5"/>
        <rFont val="Arial Narrow"/>
        <family val="2"/>
      </rPr>
      <t>Daxi Town Tenancy Committee</t>
    </r>
  </si>
  <si>
    <r>
      <t xml:space="preserve">楊梅鎮租佃委員會
</t>
    </r>
    <r>
      <rPr>
        <sz val="7.5"/>
        <rFont val="Arial Narrow"/>
        <family val="2"/>
      </rPr>
      <t>Yangmei Town Tenancy Committee</t>
    </r>
  </si>
  <si>
    <r>
      <t xml:space="preserve">蘆竹鄉租佃委員會
</t>
    </r>
    <r>
      <rPr>
        <sz val="7.5"/>
        <rFont val="Arial Narrow"/>
        <family val="2"/>
      </rPr>
      <t>Luzhu Village Tenancy Committee</t>
    </r>
  </si>
  <si>
    <r>
      <t xml:space="preserve">大園鄉租佃委員會
</t>
    </r>
    <r>
      <rPr>
        <sz val="7.5"/>
        <rFont val="Arial Narrow"/>
        <family val="2"/>
      </rPr>
      <t>Dayuan Village Tenancy Committee</t>
    </r>
  </si>
  <si>
    <r>
      <t xml:space="preserve">龜山鄉租佃委員會
</t>
    </r>
    <r>
      <rPr>
        <sz val="7.5"/>
        <rFont val="Arial Narrow"/>
        <family val="2"/>
      </rPr>
      <t>Guishan Village Tenancy Committee</t>
    </r>
  </si>
  <si>
    <r>
      <t xml:space="preserve">龍潭鄉租佃委員會
</t>
    </r>
    <r>
      <rPr>
        <sz val="7.5"/>
        <rFont val="Arial Narrow"/>
        <family val="2"/>
      </rPr>
      <t>Longtan Village Tenancy Committee</t>
    </r>
  </si>
  <si>
    <r>
      <t xml:space="preserve">新屋鄉租佃委員會
</t>
    </r>
    <r>
      <rPr>
        <sz val="7.5"/>
        <rFont val="Arial Narrow"/>
        <family val="2"/>
      </rPr>
      <t>Xinwu Village Tenancy Committee</t>
    </r>
  </si>
  <si>
    <r>
      <t xml:space="preserve">觀音鄉租佃委員會
</t>
    </r>
    <r>
      <rPr>
        <sz val="7.5"/>
        <rFont val="Arial Narrow"/>
        <family val="2"/>
      </rPr>
      <t>Guanyin Village Tenancy Committee</t>
    </r>
  </si>
  <si>
    <r>
      <t xml:space="preserve">復興鄉租佃委員會
</t>
    </r>
    <r>
      <rPr>
        <sz val="7.5"/>
        <rFont val="Arial Narrow"/>
        <family val="2"/>
      </rPr>
      <t>Fuxing Village Tenancy Committee</t>
    </r>
  </si>
  <si>
    <r>
      <t>資料來源：根據本府地政局</t>
    </r>
    <r>
      <rPr>
        <sz val="7.5"/>
        <rFont val="Arial Narrow"/>
        <family val="2"/>
      </rPr>
      <t>1112-06-01-2</t>
    </r>
    <r>
      <rPr>
        <sz val="7.5"/>
        <rFont val="華康中黑體"/>
        <family val="3"/>
      </rPr>
      <t>。</t>
    </r>
  </si>
  <si>
    <t>Source:Land Administration 1112-06-01-2.</t>
  </si>
  <si>
    <t>單位：件</t>
  </si>
  <si>
    <r>
      <t>Unit</t>
    </r>
    <r>
      <rPr>
        <sz val="7"/>
        <rFont val="華康中黑體"/>
        <family val="3"/>
      </rPr>
      <t>：</t>
    </r>
    <r>
      <rPr>
        <sz val="7"/>
        <rFont val="Arial Narrow"/>
        <family val="2"/>
      </rPr>
      <t>Case</t>
    </r>
  </si>
  <si>
    <t>土地</t>
  </si>
  <si>
    <r>
      <t>民國</t>
    </r>
    <r>
      <rPr>
        <sz val="10"/>
        <rFont val="Arial"/>
        <family val="2"/>
      </rPr>
      <t>96</t>
    </r>
    <r>
      <rPr>
        <sz val="10"/>
        <rFont val="華康粗圓體"/>
        <family val="3"/>
      </rPr>
      <t>年底</t>
    </r>
  </si>
  <si>
    <t>End   of   2006</t>
  </si>
  <si>
    <r>
      <t xml:space="preserve">起點：蘆竹鄉海湖村
</t>
    </r>
    <r>
      <rPr>
        <sz val="9"/>
        <rFont val="Arial Narrow"/>
        <family val="2"/>
      </rPr>
      <t>Starting:Hai-hu Village,Lujhu Township</t>
    </r>
  </si>
  <si>
    <r>
      <t>竹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港
</t>
    </r>
    <r>
      <rPr>
        <sz val="9"/>
        <rFont val="Arial Narrow"/>
        <family val="2"/>
      </rPr>
      <t>Chu-wei harbor</t>
    </r>
  </si>
  <si>
    <r>
      <t xml:space="preserve">大園鄉梅口村
</t>
    </r>
    <r>
      <rPr>
        <sz val="9"/>
        <rFont val="Arial Narrow"/>
        <family val="2"/>
      </rPr>
      <t>Mei-kou Village, Dayuan Township</t>
    </r>
  </si>
  <si>
    <r>
      <t xml:space="preserve">    </t>
    </r>
    <r>
      <rPr>
        <sz val="7.5"/>
        <rFont val="華康粗圓體"/>
        <family val="3"/>
      </rPr>
      <t>成　立</t>
    </r>
    <r>
      <rPr>
        <sz val="7.5"/>
        <rFont val="Arial Narrow"/>
        <family val="2"/>
      </rPr>
      <t>Case Established</t>
    </r>
  </si>
  <si>
    <r>
      <t xml:space="preserve">    </t>
    </r>
    <r>
      <rPr>
        <sz val="7.5"/>
        <rFont val="華康粗圓體"/>
        <family val="3"/>
      </rPr>
      <t>不成立</t>
    </r>
    <r>
      <rPr>
        <sz val="7.5"/>
        <rFont val="Arial Narrow"/>
        <family val="2"/>
      </rPr>
      <t>Case not Established</t>
    </r>
  </si>
  <si>
    <r>
      <t xml:space="preserve">訖點：新屋鄉蚵間村
</t>
    </r>
    <r>
      <rPr>
        <sz val="9"/>
        <rFont val="Arial Narrow"/>
        <family val="2"/>
      </rPr>
      <t>End:Ke-chien Village, Sinwu Township</t>
    </r>
  </si>
  <si>
    <t>74.03.12</t>
  </si>
  <si>
    <t>85.02~89.08</t>
  </si>
  <si>
    <t>93.10~94.12</t>
  </si>
  <si>
    <t>93.07~94.12</t>
  </si>
  <si>
    <t>總　計</t>
  </si>
  <si>
    <t>道</t>
  </si>
  <si>
    <t>原</t>
  </si>
  <si>
    <t>…</t>
  </si>
  <si>
    <t xml:space="preserve"> with Land Conditions</t>
  </si>
  <si>
    <t>擴充平均地權
基金金額</t>
  </si>
  <si>
    <r>
      <t>表</t>
    </r>
    <r>
      <rPr>
        <sz val="12"/>
        <rFont val="Arial"/>
        <family val="2"/>
      </rPr>
      <t>1-1</t>
    </r>
    <r>
      <rPr>
        <sz val="12"/>
        <rFont val="華康粗圓體"/>
        <family val="3"/>
      </rPr>
      <t>、本縣境界</t>
    </r>
  </si>
  <si>
    <r>
      <t>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Boundary of  Country</t>
    </r>
  </si>
  <si>
    <r>
      <t>民國</t>
    </r>
    <r>
      <rPr>
        <sz val="10"/>
        <rFont val="Arial"/>
        <family val="2"/>
      </rPr>
      <t>96</t>
    </r>
    <r>
      <rPr>
        <sz val="10"/>
        <rFont val="華康粗圓體"/>
        <family val="3"/>
      </rPr>
      <t>年</t>
    </r>
  </si>
  <si>
    <t>End   of   2007</t>
  </si>
  <si>
    <t>Source:Bureau  of Civil Affairs 1111-01-02-01-2.</t>
  </si>
  <si>
    <r>
      <t>資料來源：根據本府民政局</t>
    </r>
    <r>
      <rPr>
        <sz val="9"/>
        <rFont val="Arial Narrow"/>
        <family val="2"/>
      </rPr>
      <t xml:space="preserve"> 1111-01-02-01-2</t>
    </r>
    <r>
      <rPr>
        <sz val="9"/>
        <rFont val="華康中黑體"/>
        <family val="3"/>
      </rPr>
      <t>。</t>
    </r>
  </si>
  <si>
    <r>
      <t xml:space="preserve">    </t>
    </r>
    <r>
      <rPr>
        <sz val="9"/>
        <color indexed="8"/>
        <rFont val="華康粗圓體"/>
        <family val="3"/>
      </rPr>
      <t>公私共有</t>
    </r>
  </si>
  <si>
    <t>－</t>
  </si>
  <si>
    <r>
      <t xml:space="preserve">    </t>
    </r>
    <r>
      <rPr>
        <sz val="9"/>
        <color indexed="8"/>
        <rFont val="華康粗圓體"/>
        <family val="3"/>
      </rPr>
      <t>公私共有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</si>
  <si>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</si>
  <si>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 xml:space="preserve">    </t>
    </r>
    <r>
      <rPr>
        <sz val="9"/>
        <color indexed="8"/>
        <rFont val="華康粗圓體"/>
        <family val="3"/>
      </rPr>
      <t>合計</t>
    </r>
    <r>
      <rPr>
        <sz val="9"/>
        <color indexed="8"/>
        <rFont val="Arial Narrow"/>
        <family val="2"/>
      </rPr>
      <t xml:space="preserve">  Total</t>
    </r>
  </si>
  <si>
    <r>
      <t xml:space="preserve">    </t>
    </r>
    <r>
      <rPr>
        <sz val="9"/>
        <color indexed="8"/>
        <rFont val="華康粗圓體"/>
        <family val="3"/>
      </rPr>
      <t>公有</t>
    </r>
    <r>
      <rPr>
        <sz val="9"/>
        <color indexed="8"/>
        <rFont val="Arial Narrow"/>
        <family val="2"/>
      </rPr>
      <t xml:space="preserve">  Public Land</t>
    </r>
  </si>
  <si>
    <r>
      <t xml:space="preserve">    </t>
    </r>
    <r>
      <rPr>
        <sz val="9"/>
        <color indexed="8"/>
        <rFont val="華康粗圓體"/>
        <family val="3"/>
      </rPr>
      <t>私有</t>
    </r>
    <r>
      <rPr>
        <sz val="9"/>
        <color indexed="8"/>
        <rFont val="Arial Narrow"/>
        <family val="2"/>
      </rPr>
      <t xml:space="preserve">  Private Land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</si>
  <si>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</si>
  <si>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 xml:space="preserve">    </t>
    </r>
    <r>
      <rPr>
        <sz val="9"/>
        <color indexed="8"/>
        <rFont val="華康粗圓體"/>
        <family val="3"/>
      </rPr>
      <t>合計</t>
    </r>
    <r>
      <rPr>
        <sz val="9"/>
        <color indexed="8"/>
        <rFont val="Arial Narrow"/>
        <family val="2"/>
      </rPr>
      <t xml:space="preserve">  Total</t>
    </r>
  </si>
  <si>
    <r>
      <t xml:space="preserve">    </t>
    </r>
    <r>
      <rPr>
        <sz val="9"/>
        <color indexed="8"/>
        <rFont val="華康粗圓體"/>
        <family val="3"/>
      </rPr>
      <t>公有</t>
    </r>
    <r>
      <rPr>
        <sz val="9"/>
        <color indexed="8"/>
        <rFont val="Arial Narrow"/>
        <family val="2"/>
      </rPr>
      <t xml:space="preserve">  Public Land</t>
    </r>
  </si>
  <si>
    <r>
      <t xml:space="preserve">    </t>
    </r>
    <r>
      <rPr>
        <sz val="9"/>
        <color indexed="8"/>
        <rFont val="華康粗圓體"/>
        <family val="3"/>
      </rPr>
      <t>私有</t>
    </r>
    <r>
      <rPr>
        <sz val="9"/>
        <color indexed="8"/>
        <rFont val="Arial Narrow"/>
        <family val="2"/>
      </rPr>
      <t xml:space="preserve">  Private Land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</si>
  <si>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</si>
  <si>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t>Land for Railways Land Adm.</t>
  </si>
  <si>
    <t>合計</t>
  </si>
  <si>
    <t>生態保護用地</t>
  </si>
  <si>
    <t>國土保安用地</t>
  </si>
  <si>
    <t>墳墓用地</t>
  </si>
  <si>
    <r>
      <t>特定目的事業用地</t>
    </r>
    <r>
      <rPr>
        <sz val="9"/>
        <rFont val="Arial Narrow"/>
        <family val="2"/>
      </rPr>
      <t xml:space="preserve"> </t>
    </r>
  </si>
  <si>
    <t>暫未編定用地</t>
  </si>
  <si>
    <t>其他用地</t>
  </si>
  <si>
    <t>End of Year</t>
  </si>
  <si>
    <t>Total</t>
  </si>
  <si>
    <t>Type A
Construction Site</t>
  </si>
  <si>
    <t>Type B
Construction Land</t>
  </si>
  <si>
    <t>Type C
Construction Land</t>
  </si>
  <si>
    <t>Type D
Construction Land</t>
  </si>
  <si>
    <t>Farming and
Pasturable Land</t>
  </si>
  <si>
    <t>Land for
Fish Culture</t>
  </si>
  <si>
    <t xml:space="preserve">Land for
Salt Industry </t>
  </si>
  <si>
    <t xml:space="preserve">Land for
Mine Indutry </t>
  </si>
  <si>
    <t>Land for
Kilm Industry</t>
  </si>
  <si>
    <t>Urban Land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</si>
  <si>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</si>
  <si>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 xml:space="preserve">    </t>
    </r>
    <r>
      <rPr>
        <sz val="9"/>
        <color indexed="8"/>
        <rFont val="華康粗圓體"/>
        <family val="3"/>
      </rPr>
      <t>合計</t>
    </r>
    <r>
      <rPr>
        <sz val="9"/>
        <color indexed="8"/>
        <rFont val="Arial Narrow"/>
        <family val="2"/>
      </rPr>
      <t xml:space="preserve">  Total</t>
    </r>
  </si>
  <si>
    <t>－</t>
  </si>
  <si>
    <r>
      <t xml:space="preserve">    </t>
    </r>
    <r>
      <rPr>
        <sz val="9"/>
        <color indexed="8"/>
        <rFont val="華康粗圓體"/>
        <family val="3"/>
      </rPr>
      <t>公有</t>
    </r>
    <r>
      <rPr>
        <sz val="9"/>
        <color indexed="8"/>
        <rFont val="Arial Narrow"/>
        <family val="2"/>
      </rPr>
      <t xml:space="preserve">  Public Land</t>
    </r>
  </si>
  <si>
    <r>
      <t xml:space="preserve">    </t>
    </r>
    <r>
      <rPr>
        <sz val="9"/>
        <color indexed="8"/>
        <rFont val="華康粗圓體"/>
        <family val="3"/>
      </rPr>
      <t>私有</t>
    </r>
    <r>
      <rPr>
        <sz val="9"/>
        <color indexed="8"/>
        <rFont val="Arial Narrow"/>
        <family val="2"/>
      </rPr>
      <t xml:space="preserve">  Private Land</t>
    </r>
  </si>
  <si>
    <r>
      <t xml:space="preserve">    </t>
    </r>
    <r>
      <rPr>
        <sz val="9"/>
        <color indexed="8"/>
        <rFont val="華康粗圓體"/>
        <family val="3"/>
      </rPr>
      <t>公私共有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</si>
  <si>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</si>
  <si>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t>－</t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</si>
  <si>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</si>
  <si>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</si>
  <si>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</si>
  <si>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</si>
  <si>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</si>
  <si>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t>合計</t>
  </si>
  <si>
    <t>生態保護用地</t>
  </si>
  <si>
    <t>國土保安用地</t>
  </si>
  <si>
    <t>墳墓用地</t>
  </si>
  <si>
    <r>
      <t>特定目的事業用地</t>
    </r>
    <r>
      <rPr>
        <sz val="7.5"/>
        <rFont val="Arial Narrow"/>
        <family val="2"/>
      </rPr>
      <t xml:space="preserve"> </t>
    </r>
  </si>
  <si>
    <t>暫未編定用地</t>
  </si>
  <si>
    <t>其他用地</t>
  </si>
  <si>
    <t>Year &amp; District</t>
  </si>
  <si>
    <t>Total</t>
  </si>
  <si>
    <t>Type A
Construction Site</t>
  </si>
  <si>
    <t>Type B
Construction Land</t>
  </si>
  <si>
    <t>Type C
Construction Land</t>
  </si>
  <si>
    <t>Type D
Construction Land</t>
  </si>
  <si>
    <t>Farming and
Pasturable Land</t>
  </si>
  <si>
    <t>Urban Land</t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</si>
  <si>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2007</t>
    </r>
  </si>
  <si>
    <r>
      <t xml:space="preserve">     </t>
    </r>
    <r>
      <rPr>
        <sz val="7.5"/>
        <color indexed="8"/>
        <rFont val="華康粗圓體"/>
        <family val="3"/>
      </rPr>
      <t>合計</t>
    </r>
    <r>
      <rPr>
        <sz val="7.5"/>
        <color indexed="8"/>
        <rFont val="Arial Narrow"/>
        <family val="2"/>
      </rPr>
      <t xml:space="preserve">  Total</t>
    </r>
  </si>
  <si>
    <t>－</t>
  </si>
  <si>
    <r>
      <t xml:space="preserve">     </t>
    </r>
    <r>
      <rPr>
        <sz val="7.5"/>
        <color indexed="8"/>
        <rFont val="華康粗圓體"/>
        <family val="3"/>
      </rPr>
      <t>公有</t>
    </r>
    <r>
      <rPr>
        <sz val="7.5"/>
        <color indexed="8"/>
        <rFont val="Arial Narrow"/>
        <family val="2"/>
      </rPr>
      <t xml:space="preserve">  Public Land</t>
    </r>
  </si>
  <si>
    <r>
      <t xml:space="preserve">     </t>
    </r>
    <r>
      <rPr>
        <sz val="7.5"/>
        <color indexed="8"/>
        <rFont val="華康粗圓體"/>
        <family val="3"/>
      </rPr>
      <t>私有</t>
    </r>
    <r>
      <rPr>
        <sz val="7.5"/>
        <color indexed="8"/>
        <rFont val="Arial Narrow"/>
        <family val="2"/>
      </rPr>
      <t xml:space="preserve">  Private Land</t>
    </r>
  </si>
  <si>
    <r>
      <t xml:space="preserve">     </t>
    </r>
    <r>
      <rPr>
        <sz val="7.5"/>
        <color indexed="8"/>
        <rFont val="華康粗圓體"/>
        <family val="3"/>
      </rPr>
      <t>公私共有</t>
    </r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</si>
  <si>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</si>
  <si>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</si>
  <si>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</si>
  <si>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</si>
  <si>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</si>
  <si>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楊梅鎮
</t>
    </r>
    <r>
      <rPr>
        <sz val="8"/>
        <rFont val="Arial Narrow"/>
        <family val="2"/>
      </rPr>
      <t>Yangmei Towhship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</si>
  <si>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</si>
  <si>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</si>
  <si>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</si>
  <si>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</si>
  <si>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</si>
  <si>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</si>
  <si>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</si>
  <si>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r>
      <t xml:space="preserve">本年
</t>
    </r>
    <r>
      <rPr>
        <sz val="9"/>
        <color indexed="8"/>
        <rFont val="Arial Narrow"/>
        <family val="2"/>
      </rPr>
      <t>year</t>
    </r>
  </si>
  <si>
    <r>
      <t xml:space="preserve">累計
</t>
    </r>
    <r>
      <rPr>
        <sz val="9"/>
        <color indexed="8"/>
        <rFont val="Arial Narrow"/>
        <family val="2"/>
      </rPr>
      <t>aggregate</t>
    </r>
  </si>
  <si>
    <r>
      <t>　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1998</t>
    </r>
  </si>
  <si>
    <t>－</t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</si>
  <si>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</si>
  <si>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資料來源：本府地政局</t>
    </r>
    <r>
      <rPr>
        <sz val="9"/>
        <rFont val="Arial Narrow"/>
        <family val="2"/>
      </rPr>
      <t>1112-02-07-2</t>
    </r>
    <r>
      <rPr>
        <sz val="9"/>
        <rFont val="華康中黑體"/>
        <family val="3"/>
      </rPr>
      <t>。</t>
    </r>
  </si>
  <si>
    <t>Source:Bureau of Land Administration 1112-02-07-2.</t>
  </si>
  <si>
    <t>土地</t>
  </si>
  <si>
    <t>Land</t>
  </si>
  <si>
    <r>
      <t>(</t>
    </r>
    <r>
      <rPr>
        <sz val="9"/>
        <color indexed="8"/>
        <rFont val="華康粗圓體"/>
        <family val="3"/>
      </rPr>
      <t>戶</t>
    </r>
    <r>
      <rPr>
        <sz val="9"/>
        <color indexed="8"/>
        <rFont val="Arial Narrow"/>
        <family val="2"/>
      </rPr>
      <t>)</t>
    </r>
  </si>
  <si>
    <r>
      <t>(</t>
    </r>
    <r>
      <rPr>
        <sz val="9"/>
        <color indexed="8"/>
        <rFont val="華康粗圓體"/>
        <family val="3"/>
      </rPr>
      <t>筆</t>
    </r>
    <r>
      <rPr>
        <sz val="9"/>
        <color indexed="8"/>
        <rFont val="Arial Narrow"/>
        <family val="2"/>
      </rPr>
      <t>)</t>
    </r>
  </si>
  <si>
    <t>合　　　計</t>
  </si>
  <si>
    <t>其　　　他</t>
  </si>
  <si>
    <t xml:space="preserve"> Year &amp; District</t>
  </si>
  <si>
    <t xml:space="preserve"> Tenant Famer
(Household)</t>
  </si>
  <si>
    <t>Landlord
(Household)</t>
  </si>
  <si>
    <t>Land
(Plot)</t>
  </si>
  <si>
    <t>年別及鄉鎮市別</t>
  </si>
  <si>
    <r>
      <t>By</t>
    </r>
    <r>
      <rPr>
        <sz val="8"/>
        <color indexed="8"/>
        <rFont val="華康粗圓體"/>
        <family val="3"/>
      </rPr>
      <t>　</t>
    </r>
    <r>
      <rPr>
        <sz val="8"/>
        <color indexed="8"/>
        <rFont val="Arial Narrow"/>
        <family val="2"/>
      </rPr>
      <t>Use</t>
    </r>
  </si>
  <si>
    <r>
      <t>以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准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 By Authorities</t>
    </r>
  </si>
  <si>
    <r>
      <t>補償費用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新台幣元</t>
    </r>
    <r>
      <rPr>
        <sz val="8"/>
        <color indexed="8"/>
        <rFont val="Arial Narrow"/>
        <family val="2"/>
      </rPr>
      <t>)  Compensation for the Land Expropriation</t>
    </r>
  </si>
  <si>
    <t>合　計</t>
  </si>
  <si>
    <t>政府機關及公共建築</t>
  </si>
  <si>
    <t>合計</t>
  </si>
  <si>
    <t>地價補償</t>
  </si>
  <si>
    <t>改良物補償
遷移費</t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</si>
  <si>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</si>
  <si>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2000</t>
    </r>
  </si>
  <si>
    <t>…</t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</si>
  <si>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</si>
  <si>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</si>
  <si>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2003</t>
    </r>
  </si>
  <si>
    <t>－</t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</si>
  <si>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</si>
  <si>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</si>
  <si>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</si>
  <si>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2007</t>
    </r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</si>
  <si>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</si>
  <si>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</si>
  <si>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</si>
  <si>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</si>
  <si>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</si>
  <si>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</si>
  <si>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</si>
  <si>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</si>
  <si>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</si>
  <si>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</si>
  <si>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</si>
  <si>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</si>
  <si>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</si>
  <si>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t>Source:Bureau of Land Administration 1112-01-01-2.</t>
  </si>
  <si>
    <t>說　　明：因報表變更，〝以核准機關分〞資料刪除。</t>
  </si>
  <si>
    <t>土地</t>
  </si>
  <si>
    <t>Land</t>
  </si>
  <si>
    <r>
      <t>資料來源：本府地政局</t>
    </r>
    <r>
      <rPr>
        <sz val="9"/>
        <rFont val="Arial Narrow"/>
        <family val="2"/>
      </rPr>
      <t>1112-01-01-2</t>
    </r>
    <r>
      <rPr>
        <sz val="9"/>
        <rFont val="華康中黑體"/>
        <family val="3"/>
      </rPr>
      <t>。</t>
    </r>
  </si>
  <si>
    <t>Meatus</t>
  </si>
  <si>
    <t>Plain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</si>
  <si>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</si>
  <si>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t>…</t>
  </si>
  <si>
    <t>Source:Bureau of Land Adminstration 1112-01-01-2.</t>
  </si>
  <si>
    <t>說　　明：因台灣省政府功能業務調整，報表格式變更，省有、國省共有、及以地目分之面積刪除。</t>
  </si>
  <si>
    <t>單位：公頃</t>
  </si>
  <si>
    <r>
      <t>資料來源：根據本府地政局</t>
    </r>
    <r>
      <rPr>
        <sz val="9"/>
        <rFont val="Arial Narrow"/>
        <family val="2"/>
      </rPr>
      <t>1112-01-02-2</t>
    </r>
    <r>
      <rPr>
        <sz val="9"/>
        <rFont val="華康中黑體"/>
        <family val="3"/>
      </rPr>
      <t>。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</si>
  <si>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Hectare</t>
    </r>
  </si>
  <si>
    <t xml:space="preserve"> </t>
  </si>
  <si>
    <r>
      <t xml:space="preserve">合　　計
</t>
    </r>
    <r>
      <rPr>
        <sz val="7.5"/>
        <rFont val="Arial Narrow"/>
        <family val="2"/>
      </rPr>
      <t>Total</t>
    </r>
  </si>
  <si>
    <r>
      <t xml:space="preserve">用地徵購地價
</t>
    </r>
    <r>
      <rPr>
        <sz val="7.5"/>
        <rFont val="Arial Narrow"/>
        <family val="2"/>
      </rPr>
      <t>Expropriation Price</t>
    </r>
  </si>
  <si>
    <r>
      <t xml:space="preserve">工程建設費用
</t>
    </r>
    <r>
      <rPr>
        <sz val="7.5"/>
        <rFont val="Arial Narrow"/>
        <family val="2"/>
      </rPr>
      <t>Construction Expenses</t>
    </r>
  </si>
  <si>
    <r>
      <t xml:space="preserve">合　計
</t>
    </r>
    <r>
      <rPr>
        <sz val="7.5"/>
        <rFont val="Arial Narrow"/>
        <family val="2"/>
      </rPr>
      <t>Total</t>
    </r>
  </si>
  <si>
    <r>
      <t xml:space="preserve">用地負擔
</t>
    </r>
    <r>
      <rPr>
        <sz val="7.5"/>
        <rFont val="Arial Narrow"/>
        <family val="2"/>
      </rPr>
      <t>Land</t>
    </r>
  </si>
  <si>
    <r>
      <t xml:space="preserve">費用負擔
</t>
    </r>
    <r>
      <rPr>
        <sz val="7.5"/>
        <rFont val="Arial Narrow"/>
        <family val="2"/>
      </rPr>
      <t>Expenses</t>
    </r>
  </si>
  <si>
    <t>Average Appreciation After Re-Planning (%)</t>
  </si>
  <si>
    <t>Urban Planning Announcement Dates</t>
  </si>
  <si>
    <r>
      <t>比率</t>
    </r>
    <r>
      <rPr>
        <sz val="7.5"/>
        <rFont val="Arial Narrow"/>
        <family val="2"/>
      </rPr>
      <t>(%)
Ratio (%)</t>
    </r>
  </si>
  <si>
    <r>
      <t>第七期桃園龍安</t>
    </r>
    <r>
      <rPr>
        <sz val="7.5"/>
        <rFont val="Arial Narrow"/>
        <family val="2"/>
      </rPr>
      <t xml:space="preserve"> #7 Taoyuan Long'an</t>
    </r>
  </si>
  <si>
    <t>68.03.26</t>
  </si>
  <si>
    <r>
      <t>省府</t>
    </r>
    <r>
      <rPr>
        <sz val="7.5"/>
        <rFont val="Arial Narrow"/>
        <family val="2"/>
      </rPr>
      <t>71</t>
    </r>
    <r>
      <rPr>
        <sz val="7.5"/>
        <rFont val="華康粗圓體"/>
        <family val="3"/>
      </rPr>
      <t>府地二字第</t>
    </r>
    <r>
      <rPr>
        <sz val="7.5"/>
        <rFont val="Arial Narrow"/>
        <family val="2"/>
      </rPr>
      <t>158612</t>
    </r>
    <r>
      <rPr>
        <sz val="7.5"/>
        <rFont val="華康粗圓體"/>
        <family val="3"/>
      </rPr>
      <t>號</t>
    </r>
  </si>
  <si>
    <t>74.06.11~74.07.10</t>
  </si>
  <si>
    <r>
      <t>第八期草漯</t>
    </r>
    <r>
      <rPr>
        <sz val="7.5"/>
        <rFont val="Arial Narrow"/>
        <family val="2"/>
      </rPr>
      <t xml:space="preserve"> #8 Caoluo</t>
    </r>
  </si>
  <si>
    <t>71.11.13</t>
  </si>
  <si>
    <r>
      <t>省府</t>
    </r>
    <r>
      <rPr>
        <sz val="7.5"/>
        <rFont val="Arial Narrow"/>
        <family val="2"/>
      </rPr>
      <t>73</t>
    </r>
    <r>
      <rPr>
        <sz val="7.5"/>
        <rFont val="華康粗圓體"/>
        <family val="3"/>
      </rPr>
      <t>府地二字第</t>
    </r>
    <r>
      <rPr>
        <sz val="7.5"/>
        <rFont val="Arial Narrow"/>
        <family val="2"/>
      </rPr>
      <t>157841</t>
    </r>
    <r>
      <rPr>
        <sz val="7.5"/>
        <rFont val="華康粗圓體"/>
        <family val="3"/>
      </rPr>
      <t>號</t>
    </r>
  </si>
  <si>
    <t>77.01.12~77.02.11</t>
  </si>
  <si>
    <r>
      <t>第十五期北門國小</t>
    </r>
    <r>
      <rPr>
        <sz val="7.5"/>
        <rFont val="Arial Narrow"/>
        <family val="2"/>
      </rPr>
      <t xml:space="preserve"> #15 Beimen Primary School</t>
    </r>
  </si>
  <si>
    <t>…</t>
  </si>
  <si>
    <t>－</t>
  </si>
  <si>
    <t>73.01.11</t>
  </si>
  <si>
    <r>
      <t>省府</t>
    </r>
    <r>
      <rPr>
        <sz val="7.5"/>
        <rFont val="Arial Narrow"/>
        <family val="2"/>
      </rPr>
      <t>77</t>
    </r>
    <r>
      <rPr>
        <sz val="7.5"/>
        <rFont val="華康粗圓體"/>
        <family val="3"/>
      </rPr>
      <t>府地二字第</t>
    </r>
    <r>
      <rPr>
        <sz val="7.5"/>
        <rFont val="Arial Narrow"/>
        <family val="2"/>
      </rPr>
      <t>160160</t>
    </r>
    <r>
      <rPr>
        <sz val="7.5"/>
        <rFont val="華康粗圓體"/>
        <family val="3"/>
      </rPr>
      <t>號</t>
    </r>
  </si>
  <si>
    <t>79.06.11~79.07.11</t>
  </si>
  <si>
    <r>
      <t>第十二期西楊梅市地重劃區</t>
    </r>
    <r>
      <rPr>
        <sz val="7.5"/>
        <rFont val="Arial Narrow"/>
        <family val="2"/>
      </rPr>
      <t xml:space="preserve"> #12 West Yangmei Re-Planned District</t>
    </r>
  </si>
  <si>
    <t>79.03.01</t>
  </si>
  <si>
    <r>
      <t>81.2.1</t>
    </r>
    <r>
      <rPr>
        <sz val="7.5"/>
        <rFont val="華康粗圓體"/>
        <family val="3"/>
      </rPr>
      <t>府地二字第</t>
    </r>
    <r>
      <rPr>
        <sz val="7.5"/>
        <rFont val="Arial Narrow"/>
        <family val="2"/>
      </rPr>
      <t>155846</t>
    </r>
    <r>
      <rPr>
        <sz val="7.5"/>
        <rFont val="華康粗圓體"/>
        <family val="3"/>
      </rPr>
      <t>號</t>
    </r>
  </si>
  <si>
    <t>86.08.01~86.08.31</t>
  </si>
  <si>
    <r>
      <t>第十九期僑愛市地重劃區</t>
    </r>
    <r>
      <rPr>
        <sz val="7.5"/>
        <rFont val="Arial Narrow"/>
        <family val="2"/>
      </rPr>
      <t xml:space="preserve"> #19 Qiaoai Re-Planned District</t>
    </r>
  </si>
  <si>
    <t>83.03.09</t>
  </si>
  <si>
    <r>
      <t>85.1.15</t>
    </r>
    <r>
      <rPr>
        <sz val="7.5"/>
        <rFont val="華康粗圓體"/>
        <family val="3"/>
      </rPr>
      <t>府地六</t>
    </r>
    <r>
      <rPr>
        <sz val="7.5"/>
        <rFont val="Arial Narrow"/>
        <family val="2"/>
      </rPr>
      <t>142654</t>
    </r>
    <r>
      <rPr>
        <sz val="7.5"/>
        <rFont val="華康粗圓體"/>
        <family val="3"/>
      </rPr>
      <t>號</t>
    </r>
  </si>
  <si>
    <t>86.06.26</t>
  </si>
  <si>
    <r>
      <t>第十六期大溪埔頂市地重劃區</t>
    </r>
    <r>
      <rPr>
        <sz val="7.5"/>
        <rFont val="Arial Narrow"/>
        <family val="2"/>
      </rPr>
      <t xml:space="preserve"> #16 Daxi Puding Re-Planned District</t>
    </r>
  </si>
  <si>
    <r>
      <t>第十七期龜山鄉楓樹坑市地重劃區</t>
    </r>
    <r>
      <rPr>
        <sz val="7.5"/>
        <rFont val="Arial Narrow"/>
        <family val="2"/>
      </rPr>
      <t>#17 Guishan Fengshukeng Re-Planned District</t>
    </r>
  </si>
  <si>
    <t>82.02.10</t>
  </si>
  <si>
    <r>
      <t>89.06.12</t>
    </r>
    <r>
      <rPr>
        <sz val="7.5"/>
        <rFont val="華康粗圓體"/>
        <family val="3"/>
      </rPr>
      <t>台內中地</t>
    </r>
    <r>
      <rPr>
        <sz val="7.5"/>
        <rFont val="Arial Narrow"/>
        <family val="2"/>
      </rPr>
      <t>8911751</t>
    </r>
  </si>
  <si>
    <t>90.01.02~90.02.01</t>
  </si>
  <si>
    <r>
      <t>省辦二期富民重劃區</t>
    </r>
    <r>
      <rPr>
        <sz val="7.5"/>
        <rFont val="Arial Narrow"/>
        <family val="2"/>
      </rPr>
      <t xml:space="preserve"> #2 Fu Min Re-Planned District</t>
    </r>
  </si>
  <si>
    <r>
      <t>三鄉市聯合市地重劃區</t>
    </r>
    <r>
      <rPr>
        <sz val="7.5"/>
        <rFont val="Arial Narrow"/>
        <family val="2"/>
      </rPr>
      <t xml:space="preserve"> United by 3 township Re-Planned District</t>
    </r>
  </si>
  <si>
    <t>85.10.24</t>
  </si>
  <si>
    <r>
      <t>台內中地第</t>
    </r>
    <r>
      <rPr>
        <sz val="7.5"/>
        <rFont val="Arial Narrow"/>
        <family val="2"/>
      </rPr>
      <t>8804762</t>
    </r>
    <r>
      <rPr>
        <sz val="7.5"/>
        <rFont val="華康粗圓體"/>
        <family val="3"/>
      </rPr>
      <t>號函</t>
    </r>
  </si>
  <si>
    <t>94.11.11-94.12.12</t>
  </si>
  <si>
    <r>
      <t>27</t>
    </r>
    <r>
      <rPr>
        <sz val="7.5"/>
        <rFont val="華康粗圓體"/>
        <family val="3"/>
      </rPr>
      <t>期自強重劃區</t>
    </r>
    <r>
      <rPr>
        <sz val="7.5"/>
        <rFont val="Arial Narrow"/>
        <family val="2"/>
      </rPr>
      <t xml:space="preserve"> #27 Zi Qiang Re-Planned District</t>
    </r>
  </si>
  <si>
    <t>85.05.27</t>
  </si>
  <si>
    <r>
      <t>93.10.04</t>
    </r>
    <r>
      <rPr>
        <sz val="7.5"/>
        <rFont val="華康粗圓體"/>
        <family val="3"/>
      </rPr>
      <t>內授中辦地字第</t>
    </r>
    <r>
      <rPr>
        <sz val="7.5"/>
        <rFont val="Arial Narrow"/>
        <family val="2"/>
      </rPr>
      <t>0930013737</t>
    </r>
    <r>
      <rPr>
        <sz val="7.5"/>
        <rFont val="華康粗圓體"/>
        <family val="3"/>
      </rPr>
      <t>號函</t>
    </r>
  </si>
  <si>
    <t>94.11.30-94.12.30</t>
  </si>
  <si>
    <r>
      <t>26</t>
    </r>
    <r>
      <rPr>
        <sz val="7.5"/>
        <rFont val="華康粗圓體"/>
        <family val="3"/>
      </rPr>
      <t>期延平重劃區</t>
    </r>
    <r>
      <rPr>
        <sz val="7.5"/>
        <rFont val="Arial Narrow"/>
        <family val="2"/>
      </rPr>
      <t xml:space="preserve"> #26 Yan Ping Re-Planned District</t>
    </r>
  </si>
  <si>
    <t>93.09.10</t>
  </si>
  <si>
    <t>94.10.06-94.11.07</t>
  </si>
  <si>
    <r>
      <t>28</t>
    </r>
    <r>
      <rPr>
        <sz val="7.5"/>
        <rFont val="華康粗圓體"/>
        <family val="3"/>
      </rPr>
      <t>期龍潭大坪</t>
    </r>
    <r>
      <rPr>
        <sz val="7.5"/>
        <rFont val="Arial Narrow"/>
        <family val="2"/>
      </rPr>
      <t xml:space="preserve"> #28  Longtan Daping Re-Planned District</t>
    </r>
  </si>
  <si>
    <t>94.06.06</t>
  </si>
  <si>
    <r>
      <t>95.02.08</t>
    </r>
    <r>
      <rPr>
        <sz val="7.5"/>
        <rFont val="華康粗圓體"/>
        <family val="3"/>
      </rPr>
      <t>府地重字</t>
    </r>
    <r>
      <rPr>
        <sz val="7.5"/>
        <rFont val="Arial Narrow"/>
        <family val="2"/>
      </rPr>
      <t>0950035599</t>
    </r>
    <r>
      <rPr>
        <sz val="7.5"/>
        <rFont val="華康粗圓體"/>
        <family val="3"/>
      </rPr>
      <t>號函</t>
    </r>
  </si>
  <si>
    <t>96.05.23~96.06.22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</si>
</sst>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00;[Red]#,##0.000"/>
    <numFmt numFmtId="207" formatCode="m&quot;月&quot;d&quot;日&quot;"/>
    <numFmt numFmtId="208" formatCode="_-* #,##0.000_-;\-* #,##0.000_-;_-* &quot;-&quot;_-;_-@_-"/>
    <numFmt numFmtId="209" formatCode="#,##0.0;[Red]#,##0.0"/>
  </numFmts>
  <fonts count="40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0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超研澤中黑"/>
      <family val="3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9"/>
      <color indexed="8"/>
      <name val="Arial Narrow"/>
      <family val="2"/>
    </font>
    <font>
      <sz val="11.5"/>
      <name val="華康粗圓體"/>
      <family val="3"/>
    </font>
    <font>
      <sz val="11.5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 Narrow"/>
      <family val="2"/>
    </font>
    <font>
      <sz val="7"/>
      <name val="Times New Roman"/>
      <family val="1"/>
    </font>
    <font>
      <sz val="11"/>
      <name val="Arial Narrow"/>
      <family val="2"/>
    </font>
    <font>
      <sz val="9"/>
      <name val="華康粗圓體"/>
      <family val="3"/>
    </font>
    <font>
      <sz val="8"/>
      <name val="華康粗圓體"/>
      <family val="3"/>
    </font>
    <font>
      <sz val="8.5"/>
      <name val="華康粗圓體"/>
      <family val="3"/>
    </font>
    <font>
      <sz val="9"/>
      <color indexed="8"/>
      <name val="華康粗圓體"/>
      <family val="3"/>
    </font>
    <font>
      <sz val="8"/>
      <color indexed="8"/>
      <name val="華康粗圓體"/>
      <family val="3"/>
    </font>
    <font>
      <sz val="7.5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.5"/>
      <color indexed="8"/>
      <name val="Arial Narrow"/>
      <family val="2"/>
    </font>
    <font>
      <sz val="7.5"/>
      <color indexed="8"/>
      <name val="華康粗圓體"/>
      <family val="3"/>
    </font>
    <font>
      <sz val="9"/>
      <name val="華康中黑體"/>
      <family val="3"/>
    </font>
    <font>
      <sz val="8"/>
      <name val="華康中黑體"/>
      <family val="3"/>
    </font>
    <font>
      <sz val="7.5"/>
      <name val="華康中黑體"/>
      <family val="3"/>
    </font>
    <font>
      <sz val="7"/>
      <name val="華康中黑體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1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6" xfId="0" applyNumberFormat="1" applyFont="1" applyBorder="1" applyAlignment="1">
      <alignment horizontal="right" vertical="center"/>
    </xf>
    <xf numFmtId="188" fontId="11" fillId="0" borderId="7" xfId="0" applyNumberFormat="1" applyFont="1" applyBorder="1" applyAlignment="1">
      <alignment horizontal="right" vertical="center"/>
    </xf>
    <xf numFmtId="188" fontId="11" fillId="0" borderId="8" xfId="0" applyNumberFormat="1" applyFont="1" applyBorder="1" applyAlignment="1">
      <alignment horizontal="right" vertical="center"/>
    </xf>
    <xf numFmtId="188" fontId="11" fillId="0" borderId="9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10" xfId="0" applyNumberFormat="1" applyFont="1" applyBorder="1" applyAlignment="1">
      <alignment horizontal="right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89" fontId="15" fillId="0" borderId="3" xfId="15" applyNumberFormat="1" applyFont="1" applyBorder="1" applyAlignment="1">
      <alignment horizontal="right" vertical="center"/>
    </xf>
    <xf numFmtId="189" fontId="15" fillId="0" borderId="1" xfId="15" applyNumberFormat="1" applyFont="1" applyBorder="1" applyAlignment="1">
      <alignment horizontal="right" vertical="center"/>
    </xf>
    <xf numFmtId="189" fontId="15" fillId="0" borderId="4" xfId="15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189" fontId="15" fillId="0" borderId="11" xfId="15" applyNumberFormat="1" applyFont="1" applyBorder="1" applyAlignment="1">
      <alignment horizontal="right" vertical="center"/>
    </xf>
    <xf numFmtId="189" fontId="15" fillId="0" borderId="13" xfId="15" applyNumberFormat="1" applyFont="1" applyBorder="1" applyAlignment="1">
      <alignment horizontal="right" vertical="center"/>
    </xf>
    <xf numFmtId="189" fontId="15" fillId="0" borderId="14" xfId="15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89" fontId="15" fillId="0" borderId="0" xfId="15" applyNumberFormat="1" applyFont="1" applyBorder="1" applyAlignment="1">
      <alignment horizontal="right" vertical="center"/>
    </xf>
    <xf numFmtId="3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right" vertical="center"/>
    </xf>
    <xf numFmtId="189" fontId="11" fillId="0" borderId="11" xfId="15" applyNumberFormat="1" applyFont="1" applyBorder="1" applyAlignment="1">
      <alignment horizontal="right" vertical="center"/>
    </xf>
    <xf numFmtId="189" fontId="11" fillId="0" borderId="14" xfId="15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37" fontId="15" fillId="0" borderId="0" xfId="0" applyNumberFormat="1" applyFont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horizontal="right" vertical="center"/>
    </xf>
    <xf numFmtId="189" fontId="15" fillId="0" borderId="18" xfId="15" applyNumberFormat="1" applyFont="1" applyBorder="1" applyAlignment="1">
      <alignment horizontal="right" vertical="center"/>
    </xf>
    <xf numFmtId="189" fontId="11" fillId="0" borderId="13" xfId="15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177" fontId="15" fillId="0" borderId="0" xfId="15" applyNumberFormat="1" applyFont="1" applyBorder="1" applyAlignment="1">
      <alignment vertical="center"/>
    </xf>
    <xf numFmtId="179" fontId="15" fillId="0" borderId="3" xfId="15" applyNumberFormat="1" applyFont="1" applyBorder="1" applyAlignment="1">
      <alignment horizontal="right" vertical="center"/>
    </xf>
    <xf numFmtId="189" fontId="15" fillId="0" borderId="21" xfId="15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91" fontId="15" fillId="0" borderId="3" xfId="15" applyNumberFormat="1" applyFont="1" applyBorder="1" applyAlignment="1">
      <alignment horizontal="right" vertical="center"/>
    </xf>
    <xf numFmtId="191" fontId="15" fillId="0" borderId="11" xfId="15" applyNumberFormat="1" applyFont="1" applyBorder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8" fontId="15" fillId="0" borderId="3" xfId="15" applyNumberFormat="1" applyFont="1" applyBorder="1" applyAlignment="1">
      <alignment horizontal="right" vertical="center"/>
    </xf>
    <xf numFmtId="177" fontId="15" fillId="0" borderId="4" xfId="15" applyNumberFormat="1" applyFont="1" applyBorder="1" applyAlignment="1">
      <alignment horizontal="center" vertical="center"/>
    </xf>
    <xf numFmtId="188" fontId="15" fillId="0" borderId="11" xfId="15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5" fillId="0" borderId="1" xfId="15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vertical="center"/>
    </xf>
    <xf numFmtId="203" fontId="15" fillId="0" borderId="0" xfId="15" applyNumberFormat="1" applyFont="1" applyBorder="1" applyAlignment="1">
      <alignment vertical="center"/>
    </xf>
    <xf numFmtId="202" fontId="15" fillId="0" borderId="3" xfId="15" applyNumberFormat="1" applyFont="1" applyBorder="1" applyAlignment="1">
      <alignment horizontal="right" vertical="center"/>
    </xf>
    <xf numFmtId="179" fontId="15" fillId="0" borderId="3" xfId="15" applyNumberFormat="1" applyFont="1" applyBorder="1" applyAlignment="1">
      <alignment vertical="center"/>
    </xf>
    <xf numFmtId="179" fontId="15" fillId="0" borderId="4" xfId="15" applyNumberFormat="1" applyFont="1" applyBorder="1" applyAlignment="1">
      <alignment vertical="center"/>
    </xf>
    <xf numFmtId="202" fontId="15" fillId="0" borderId="1" xfId="15" applyNumberFormat="1" applyFont="1" applyBorder="1" applyAlignment="1">
      <alignment horizontal="right" vertical="center"/>
    </xf>
    <xf numFmtId="202" fontId="15" fillId="0" borderId="11" xfId="15" applyNumberFormat="1" applyFont="1" applyBorder="1" applyAlignment="1">
      <alignment horizontal="right" vertical="center"/>
    </xf>
    <xf numFmtId="179" fontId="15" fillId="0" borderId="11" xfId="15" applyNumberFormat="1" applyFont="1" applyBorder="1" applyAlignment="1">
      <alignment vertical="center"/>
    </xf>
    <xf numFmtId="179" fontId="15" fillId="0" borderId="14" xfId="15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199" fontId="15" fillId="0" borderId="18" xfId="15" applyNumberFormat="1" applyFont="1" applyBorder="1" applyAlignment="1">
      <alignment horizontal="right" vertical="center"/>
    </xf>
    <xf numFmtId="199" fontId="15" fillId="0" borderId="3" xfId="15" applyNumberFormat="1" applyFont="1" applyBorder="1" applyAlignment="1">
      <alignment horizontal="right" vertical="center"/>
    </xf>
    <xf numFmtId="204" fontId="15" fillId="0" borderId="3" xfId="15" applyNumberFormat="1" applyFont="1" applyBorder="1" applyAlignment="1">
      <alignment horizontal="center" vertical="center"/>
    </xf>
    <xf numFmtId="204" fontId="15" fillId="0" borderId="4" xfId="15" applyNumberFormat="1" applyFont="1" applyBorder="1" applyAlignment="1">
      <alignment horizontal="center" vertical="center"/>
    </xf>
    <xf numFmtId="188" fontId="15" fillId="0" borderId="1" xfId="15" applyNumberFormat="1" applyFont="1" applyBorder="1" applyAlignment="1">
      <alignment horizontal="right" vertical="center"/>
    </xf>
    <xf numFmtId="177" fontId="15" fillId="0" borderId="3" xfId="15" applyNumberFormat="1" applyFont="1" applyBorder="1" applyAlignment="1">
      <alignment horizontal="center" vertical="center"/>
    </xf>
    <xf numFmtId="205" fontId="15" fillId="0" borderId="3" xfId="15" applyNumberFormat="1" applyFont="1" applyBorder="1" applyAlignment="1">
      <alignment horizontal="right" vertical="center"/>
    </xf>
    <xf numFmtId="199" fontId="15" fillId="0" borderId="17" xfId="15" applyNumberFormat="1" applyFont="1" applyBorder="1" applyAlignment="1">
      <alignment horizontal="right" vertical="center"/>
    </xf>
    <xf numFmtId="199" fontId="15" fillId="0" borderId="11" xfId="15" applyNumberFormat="1" applyFont="1" applyBorder="1" applyAlignment="1">
      <alignment horizontal="right" vertical="center"/>
    </xf>
    <xf numFmtId="188" fontId="15" fillId="0" borderId="13" xfId="15" applyNumberFormat="1" applyFont="1" applyBorder="1" applyAlignment="1">
      <alignment horizontal="right" vertical="center"/>
    </xf>
    <xf numFmtId="204" fontId="15" fillId="0" borderId="11" xfId="15" applyNumberFormat="1" applyFont="1" applyBorder="1" applyAlignment="1">
      <alignment horizontal="center" vertical="center"/>
    </xf>
    <xf numFmtId="204" fontId="15" fillId="0" borderId="14" xfId="15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79" fontId="15" fillId="0" borderId="4" xfId="15" applyNumberFormat="1" applyFont="1" applyBorder="1" applyAlignment="1">
      <alignment horizontal="right" vertical="center"/>
    </xf>
    <xf numFmtId="189" fontId="11" fillId="0" borderId="3" xfId="15" applyNumberFormat="1" applyFont="1" applyBorder="1" applyAlignment="1">
      <alignment horizontal="right" vertical="center"/>
    </xf>
    <xf numFmtId="189" fontId="11" fillId="0" borderId="1" xfId="15" applyNumberFormat="1" applyFont="1" applyBorder="1" applyAlignment="1">
      <alignment horizontal="right" vertical="center"/>
    </xf>
    <xf numFmtId="189" fontId="11" fillId="0" borderId="4" xfId="15" applyNumberFormat="1" applyFont="1" applyBorder="1" applyAlignment="1">
      <alignment horizontal="right" vertical="center"/>
    </xf>
    <xf numFmtId="189" fontId="11" fillId="0" borderId="18" xfId="0" applyNumberFormat="1" applyFont="1" applyBorder="1" applyAlignment="1">
      <alignment horizontal="right" vertical="center"/>
    </xf>
    <xf numFmtId="189" fontId="11" fillId="0" borderId="1" xfId="0" applyNumberFormat="1" applyFont="1" applyBorder="1" applyAlignment="1">
      <alignment horizontal="right" vertical="center"/>
    </xf>
    <xf numFmtId="189" fontId="11" fillId="0" borderId="3" xfId="0" applyNumberFormat="1" applyFont="1" applyBorder="1" applyAlignment="1">
      <alignment horizontal="right" vertical="center"/>
    </xf>
    <xf numFmtId="189" fontId="11" fillId="0" borderId="4" xfId="0" applyNumberFormat="1" applyFont="1" applyBorder="1" applyAlignment="1">
      <alignment horizontal="right" vertical="center"/>
    </xf>
    <xf numFmtId="189" fontId="11" fillId="0" borderId="13" xfId="0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horizontal="right" vertical="center"/>
    </xf>
    <xf numFmtId="179" fontId="11" fillId="0" borderId="3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79" fontId="11" fillId="0" borderId="18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3" fillId="0" borderId="22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88" fontId="12" fillId="0" borderId="3" xfId="15" applyNumberFormat="1" applyFont="1" applyFill="1" applyBorder="1" applyAlignment="1">
      <alignment horizontal="right" vertical="center"/>
    </xf>
    <xf numFmtId="188" fontId="12" fillId="0" borderId="4" xfId="15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distributed" vertical="center"/>
    </xf>
    <xf numFmtId="0" fontId="2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6" xfId="0" applyFont="1" applyBorder="1" applyAlignment="1">
      <alignment horizontal="distributed" vertical="center"/>
    </xf>
    <xf numFmtId="49" fontId="23" fillId="0" borderId="3" xfId="15" applyNumberFormat="1" applyFont="1" applyBorder="1" applyAlignment="1">
      <alignment horizontal="center" vertical="center" wrapText="1"/>
    </xf>
    <xf numFmtId="49" fontId="23" fillId="0" borderId="11" xfId="15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177" fontId="11" fillId="0" borderId="0" xfId="15" applyNumberFormat="1" applyFont="1" applyBorder="1" applyAlignment="1">
      <alignment vertical="center"/>
    </xf>
    <xf numFmtId="203" fontId="11" fillId="0" borderId="0" xfId="15" applyNumberFormat="1" applyFont="1" applyBorder="1" applyAlignment="1">
      <alignment vertical="center"/>
    </xf>
    <xf numFmtId="43" fontId="15" fillId="0" borderId="0" xfId="15" applyNumberFormat="1" applyFont="1" applyBorder="1" applyAlignment="1">
      <alignment vertical="center"/>
    </xf>
    <xf numFmtId="43" fontId="11" fillId="0" borderId="0" xfId="15" applyNumberFormat="1" applyFont="1" applyBorder="1" applyAlignment="1">
      <alignment vertical="center"/>
    </xf>
    <xf numFmtId="177" fontId="11" fillId="0" borderId="0" xfId="15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202" fontId="15" fillId="0" borderId="11" xfId="0" applyNumberFormat="1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wrapText="1"/>
    </xf>
    <xf numFmtId="0" fontId="26" fillId="0" borderId="5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189" fontId="26" fillId="0" borderId="3" xfId="15" applyNumberFormat="1" applyFont="1" applyBorder="1" applyAlignment="1">
      <alignment horizontal="right" vertical="center"/>
    </xf>
    <xf numFmtId="189" fontId="26" fillId="0" borderId="1" xfId="15" applyNumberFormat="1" applyFont="1" applyBorder="1" applyAlignment="1">
      <alignment horizontal="right" vertical="center"/>
    </xf>
    <xf numFmtId="189" fontId="26" fillId="0" borderId="4" xfId="15" applyNumberFormat="1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89" fontId="26" fillId="0" borderId="3" xfId="0" applyNumberFormat="1" applyFont="1" applyBorder="1" applyAlignment="1">
      <alignment horizontal="right" vertical="center"/>
    </xf>
    <xf numFmtId="189" fontId="26" fillId="0" borderId="1" xfId="0" applyNumberFormat="1" applyFont="1" applyBorder="1" applyAlignment="1">
      <alignment horizontal="right" vertical="center"/>
    </xf>
    <xf numFmtId="179" fontId="26" fillId="0" borderId="3" xfId="0" applyNumberFormat="1" applyFont="1" applyBorder="1" applyAlignment="1">
      <alignment horizontal="right" vertical="center"/>
    </xf>
    <xf numFmtId="179" fontId="26" fillId="0" borderId="4" xfId="0" applyNumberFormat="1" applyFont="1" applyBorder="1" applyAlignment="1">
      <alignment horizontal="right" vertical="center"/>
    </xf>
    <xf numFmtId="189" fontId="26" fillId="0" borderId="4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79" fontId="26" fillId="0" borderId="18" xfId="0" applyNumberFormat="1" applyFont="1" applyBorder="1" applyAlignment="1">
      <alignment horizontal="right" vertical="center"/>
    </xf>
    <xf numFmtId="179" fontId="26" fillId="0" borderId="1" xfId="0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89" fontId="27" fillId="0" borderId="3" xfId="15" applyNumberFormat="1" applyFont="1" applyBorder="1" applyAlignment="1">
      <alignment horizontal="right" vertical="center"/>
    </xf>
    <xf numFmtId="189" fontId="27" fillId="0" borderId="1" xfId="15" applyNumberFormat="1" applyFont="1" applyBorder="1" applyAlignment="1">
      <alignment horizontal="right" vertical="center"/>
    </xf>
    <xf numFmtId="179" fontId="27" fillId="0" borderId="3" xfId="15" applyNumberFormat="1" applyFont="1" applyBorder="1" applyAlignment="1">
      <alignment horizontal="right" vertical="center"/>
    </xf>
    <xf numFmtId="179" fontId="27" fillId="0" borderId="4" xfId="15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189" fontId="27" fillId="0" borderId="11" xfId="15" applyNumberFormat="1" applyFont="1" applyBorder="1" applyAlignment="1">
      <alignment horizontal="right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91" fontId="27" fillId="0" borderId="3" xfId="15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center" vertical="center" wrapText="1"/>
    </xf>
    <xf numFmtId="188" fontId="27" fillId="0" borderId="3" xfId="15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202" fontId="27" fillId="0" borderId="3" xfId="15" applyNumberFormat="1" applyFont="1" applyBorder="1" applyAlignment="1">
      <alignment horizontal="right" vertical="center"/>
    </xf>
    <xf numFmtId="202" fontId="27" fillId="0" borderId="1" xfId="15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202" fontId="27" fillId="0" borderId="11" xfId="15" applyNumberFormat="1" applyFont="1" applyBorder="1" applyAlignment="1">
      <alignment horizontal="right" vertical="center"/>
    </xf>
    <xf numFmtId="0" fontId="27" fillId="0" borderId="31" xfId="0" applyFont="1" applyBorder="1" applyAlignment="1">
      <alignment horizontal="center" vertical="center" wrapText="1"/>
    </xf>
    <xf numFmtId="199" fontId="27" fillId="0" borderId="3" xfId="15" applyNumberFormat="1" applyFont="1" applyBorder="1" applyAlignment="1">
      <alignment horizontal="right" vertical="center"/>
    </xf>
    <xf numFmtId="188" fontId="27" fillId="0" borderId="1" xfId="15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188" fontId="28" fillId="0" borderId="3" xfId="15" applyNumberFormat="1" applyFont="1" applyFill="1" applyBorder="1" applyAlignment="1">
      <alignment horizontal="right" vertical="center"/>
    </xf>
    <xf numFmtId="188" fontId="28" fillId="0" borderId="1" xfId="15" applyNumberFormat="1" applyFont="1" applyFill="1" applyBorder="1" applyAlignment="1">
      <alignment horizontal="right" vertical="center"/>
    </xf>
    <xf numFmtId="188" fontId="28" fillId="0" borderId="4" xfId="15" applyNumberFormat="1" applyFont="1" applyFill="1" applyBorder="1" applyAlignment="1">
      <alignment horizontal="right" vertical="center"/>
    </xf>
    <xf numFmtId="188" fontId="28" fillId="0" borderId="11" xfId="15" applyNumberFormat="1" applyFont="1" applyFill="1" applyBorder="1" applyAlignment="1">
      <alignment horizontal="right" vertical="center"/>
    </xf>
    <xf numFmtId="188" fontId="28" fillId="0" borderId="14" xfId="15" applyNumberFormat="1" applyFont="1" applyFill="1" applyBorder="1" applyAlignment="1">
      <alignment horizontal="right" vertical="center"/>
    </xf>
    <xf numFmtId="0" fontId="26" fillId="0" borderId="4" xfId="0" applyFont="1" applyBorder="1" applyAlignment="1">
      <alignment horizontal="center" vertical="center" wrapText="1"/>
    </xf>
    <xf numFmtId="49" fontId="15" fillId="0" borderId="3" xfId="15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0" fontId="17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top"/>
    </xf>
    <xf numFmtId="0" fontId="29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8" fillId="0" borderId="33" xfId="0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/>
    </xf>
    <xf numFmtId="0" fontId="11" fillId="0" borderId="18" xfId="0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8" fillId="0" borderId="31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89" fontId="11" fillId="0" borderId="0" xfId="15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distributed" vertical="center"/>
    </xf>
    <xf numFmtId="189" fontId="26" fillId="0" borderId="11" xfId="15" applyNumberFormat="1" applyFont="1" applyBorder="1" applyAlignment="1">
      <alignment horizontal="right" vertical="center"/>
    </xf>
    <xf numFmtId="189" fontId="26" fillId="0" borderId="13" xfId="15" applyNumberFormat="1" applyFont="1" applyBorder="1" applyAlignment="1">
      <alignment horizontal="right" vertical="center"/>
    </xf>
    <xf numFmtId="189" fontId="26" fillId="0" borderId="14" xfId="15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189" fontId="15" fillId="0" borderId="3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49" fontId="15" fillId="0" borderId="0" xfId="0" applyNumberFormat="1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189" fontId="23" fillId="0" borderId="3" xfId="15" applyNumberFormat="1" applyFont="1" applyBorder="1" applyAlignment="1">
      <alignment horizontal="right" vertical="center"/>
    </xf>
    <xf numFmtId="189" fontId="31" fillId="0" borderId="3" xfId="15" applyNumberFormat="1" applyFont="1" applyBorder="1" applyAlignment="1">
      <alignment horizontal="right" vertical="center"/>
    </xf>
    <xf numFmtId="189" fontId="23" fillId="0" borderId="1" xfId="15" applyNumberFormat="1" applyFont="1" applyBorder="1" applyAlignment="1">
      <alignment horizontal="right" vertical="center"/>
    </xf>
    <xf numFmtId="189" fontId="31" fillId="0" borderId="4" xfId="15" applyNumberFormat="1" applyFont="1" applyBorder="1" applyAlignment="1">
      <alignment horizontal="right" vertical="center"/>
    </xf>
    <xf numFmtId="189" fontId="23" fillId="0" borderId="3" xfId="0" applyNumberFormat="1" applyFont="1" applyBorder="1" applyAlignment="1">
      <alignment horizontal="right" vertical="center"/>
    </xf>
    <xf numFmtId="189" fontId="23" fillId="0" borderId="4" xfId="15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distributed" vertical="center"/>
    </xf>
    <xf numFmtId="0" fontId="34" fillId="0" borderId="17" xfId="0" applyFont="1" applyBorder="1" applyAlignment="1">
      <alignment horizontal="left" vertical="center"/>
    </xf>
    <xf numFmtId="189" fontId="23" fillId="0" borderId="11" xfId="0" applyNumberFormat="1" applyFont="1" applyBorder="1" applyAlignment="1">
      <alignment horizontal="right" vertical="center"/>
    </xf>
    <xf numFmtId="189" fontId="23" fillId="0" borderId="11" xfId="15" applyNumberFormat="1" applyFont="1" applyBorder="1" applyAlignment="1">
      <alignment horizontal="right" vertical="center"/>
    </xf>
    <xf numFmtId="189" fontId="31" fillId="0" borderId="11" xfId="15" applyNumberFormat="1" applyFont="1" applyBorder="1" applyAlignment="1">
      <alignment horizontal="right" vertical="center"/>
    </xf>
    <xf numFmtId="189" fontId="23" fillId="0" borderId="13" xfId="15" applyNumberFormat="1" applyFont="1" applyBorder="1" applyAlignment="1">
      <alignment horizontal="right" vertical="center"/>
    </xf>
    <xf numFmtId="189" fontId="31" fillId="0" borderId="14" xfId="15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distributed" vertical="center"/>
    </xf>
    <xf numFmtId="189" fontId="31" fillId="0" borderId="1" xfId="15" applyNumberFormat="1" applyFont="1" applyBorder="1" applyAlignment="1">
      <alignment horizontal="right" vertical="center"/>
    </xf>
    <xf numFmtId="0" fontId="34" fillId="0" borderId="34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top"/>
    </xf>
    <xf numFmtId="49" fontId="15" fillId="0" borderId="0" xfId="0" applyNumberFormat="1" applyFont="1" applyBorder="1" applyAlignment="1">
      <alignment horizontal="center" vertical="center"/>
    </xf>
    <xf numFmtId="189" fontId="23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189" fontId="27" fillId="0" borderId="18" xfId="15" applyNumberFormat="1" applyFont="1" applyBorder="1" applyAlignment="1">
      <alignment horizontal="right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89" fontId="29" fillId="0" borderId="3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189" fontId="29" fillId="0" borderId="1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17" xfId="0" applyFont="1" applyBorder="1" applyAlignment="1">
      <alignment horizontal="center" vertical="center" wrapText="1"/>
    </xf>
    <xf numFmtId="189" fontId="11" fillId="0" borderId="18" xfId="15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89" fontId="18" fillId="0" borderId="18" xfId="0" applyNumberFormat="1" applyFont="1" applyBorder="1" applyAlignment="1">
      <alignment horizontal="right" vertical="center"/>
    </xf>
    <xf numFmtId="189" fontId="18" fillId="0" borderId="3" xfId="0" applyNumberFormat="1" applyFont="1" applyBorder="1" applyAlignment="1">
      <alignment horizontal="right" vertical="center"/>
    </xf>
    <xf numFmtId="189" fontId="18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31" fillId="0" borderId="28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191" fontId="23" fillId="0" borderId="3" xfId="15" applyNumberFormat="1" applyFont="1" applyBorder="1" applyAlignment="1">
      <alignment horizontal="right" vertical="center"/>
    </xf>
    <xf numFmtId="191" fontId="23" fillId="0" borderId="1" xfId="15" applyNumberFormat="1" applyFont="1" applyBorder="1" applyAlignment="1">
      <alignment horizontal="right" vertical="center"/>
    </xf>
    <xf numFmtId="191" fontId="31" fillId="0" borderId="3" xfId="15" applyNumberFormat="1" applyFont="1" applyBorder="1" applyAlignment="1">
      <alignment horizontal="right" vertical="center"/>
    </xf>
    <xf numFmtId="191" fontId="23" fillId="0" borderId="4" xfId="15" applyNumberFormat="1" applyFont="1" applyBorder="1" applyAlignment="1">
      <alignment horizontal="right" vertical="center"/>
    </xf>
    <xf numFmtId="191" fontId="23" fillId="0" borderId="0" xfId="15" applyNumberFormat="1" applyFont="1" applyBorder="1" applyAlignment="1">
      <alignment horizontal="right" vertical="center"/>
    </xf>
    <xf numFmtId="191" fontId="31" fillId="0" borderId="1" xfId="15" applyNumberFormat="1" applyFont="1" applyBorder="1" applyAlignment="1">
      <alignment horizontal="right" vertical="center"/>
    </xf>
    <xf numFmtId="191" fontId="23" fillId="0" borderId="11" xfId="15" applyNumberFormat="1" applyFont="1" applyBorder="1" applyAlignment="1">
      <alignment horizontal="right" vertical="center"/>
    </xf>
    <xf numFmtId="191" fontId="31" fillId="0" borderId="11" xfId="15" applyNumberFormat="1" applyFont="1" applyBorder="1" applyAlignment="1">
      <alignment horizontal="right" vertical="center"/>
    </xf>
    <xf numFmtId="191" fontId="23" fillId="0" borderId="14" xfId="15" applyNumberFormat="1" applyFont="1" applyBorder="1" applyAlignment="1">
      <alignment horizontal="right" vertical="center"/>
    </xf>
    <xf numFmtId="191" fontId="23" fillId="0" borderId="13" xfId="15" applyNumberFormat="1" applyFont="1" applyBorder="1" applyAlignment="1">
      <alignment horizontal="right" vertical="center"/>
    </xf>
    <xf numFmtId="191" fontId="31" fillId="0" borderId="12" xfId="15" applyNumberFormat="1" applyFont="1" applyBorder="1" applyAlignment="1">
      <alignment horizontal="right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188" fontId="23" fillId="0" borderId="3" xfId="15" applyNumberFormat="1" applyFont="1" applyBorder="1" applyAlignment="1">
      <alignment horizontal="right" vertical="center"/>
    </xf>
    <xf numFmtId="200" fontId="23" fillId="0" borderId="1" xfId="15" applyNumberFormat="1" applyFont="1" applyBorder="1" applyAlignment="1">
      <alignment horizontal="right" vertical="center"/>
    </xf>
    <xf numFmtId="200" fontId="23" fillId="0" borderId="3" xfId="15" applyNumberFormat="1" applyFont="1" applyBorder="1" applyAlignment="1">
      <alignment horizontal="right" vertical="center"/>
    </xf>
    <xf numFmtId="177" fontId="23" fillId="0" borderId="4" xfId="15" applyNumberFormat="1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188" fontId="23" fillId="0" borderId="11" xfId="15" applyNumberFormat="1" applyFont="1" applyBorder="1" applyAlignment="1">
      <alignment horizontal="right" vertical="center"/>
    </xf>
    <xf numFmtId="200" fontId="23" fillId="0" borderId="11" xfId="15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distributed" vertical="center"/>
    </xf>
    <xf numFmtId="0" fontId="31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88" fontId="23" fillId="0" borderId="1" xfId="15" applyNumberFormat="1" applyFont="1" applyBorder="1" applyAlignment="1">
      <alignment horizontal="right" vertical="center"/>
    </xf>
    <xf numFmtId="188" fontId="23" fillId="0" borderId="13" xfId="15" applyNumberFormat="1" applyFont="1" applyBorder="1" applyAlignment="1">
      <alignment horizontal="right" vertical="center"/>
    </xf>
    <xf numFmtId="49" fontId="15" fillId="0" borderId="3" xfId="15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179" fontId="27" fillId="0" borderId="14" xfId="15" applyNumberFormat="1" applyFont="1" applyBorder="1" applyAlignment="1">
      <alignment horizontal="right" vertical="center"/>
    </xf>
    <xf numFmtId="179" fontId="15" fillId="0" borderId="18" xfId="15" applyNumberFormat="1" applyFont="1" applyBorder="1" applyAlignment="1">
      <alignment horizontal="right" vertical="center"/>
    </xf>
    <xf numFmtId="179" fontId="15" fillId="0" borderId="21" xfId="15" applyNumberFormat="1" applyFont="1" applyBorder="1" applyAlignment="1">
      <alignment horizontal="right" vertical="center"/>
    </xf>
    <xf numFmtId="179" fontId="27" fillId="0" borderId="18" xfId="15" applyNumberFormat="1" applyFont="1" applyBorder="1" applyAlignment="1">
      <alignment horizontal="right" vertical="center"/>
    </xf>
    <xf numFmtId="179" fontId="27" fillId="0" borderId="17" xfId="15" applyNumberFormat="1" applyFont="1" applyBorder="1" applyAlignment="1">
      <alignment horizontal="right" vertical="center"/>
    </xf>
    <xf numFmtId="188" fontId="12" fillId="0" borderId="1" xfId="15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189" fontId="11" fillId="0" borderId="11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vertical="center" wrapText="1"/>
    </xf>
    <xf numFmtId="189" fontId="26" fillId="0" borderId="11" xfId="0" applyNumberFormat="1" applyFont="1" applyBorder="1" applyAlignment="1">
      <alignment horizontal="right" vertical="center"/>
    </xf>
    <xf numFmtId="189" fontId="26" fillId="0" borderId="13" xfId="0" applyNumberFormat="1" applyFont="1" applyBorder="1" applyAlignment="1">
      <alignment horizontal="right" vertical="center"/>
    </xf>
    <xf numFmtId="179" fontId="26" fillId="0" borderId="14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91" fontId="31" fillId="0" borderId="0" xfId="15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199" fontId="15" fillId="0" borderId="13" xfId="15" applyNumberFormat="1" applyFont="1" applyBorder="1" applyAlignment="1">
      <alignment horizontal="right" vertical="center"/>
    </xf>
    <xf numFmtId="202" fontId="15" fillId="0" borderId="3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202" fontId="15" fillId="0" borderId="0" xfId="15" applyNumberFormat="1" applyFont="1" applyBorder="1" applyAlignment="1">
      <alignment horizontal="right" vertical="center"/>
    </xf>
    <xf numFmtId="179" fontId="15" fillId="0" borderId="0" xfId="15" applyNumberFormat="1" applyFont="1" applyBorder="1" applyAlignment="1">
      <alignment vertical="center"/>
    </xf>
    <xf numFmtId="202" fontId="15" fillId="0" borderId="0" xfId="0" applyNumberFormat="1" applyFont="1" applyBorder="1" applyAlignment="1">
      <alignment vertical="center"/>
    </xf>
    <xf numFmtId="202" fontId="27" fillId="0" borderId="0" xfId="15" applyNumberFormat="1" applyFont="1" applyBorder="1" applyAlignment="1">
      <alignment horizontal="right" vertical="center"/>
    </xf>
    <xf numFmtId="189" fontId="18" fillId="0" borderId="17" xfId="0" applyNumberFormat="1" applyFont="1" applyBorder="1" applyAlignment="1">
      <alignment horizontal="right" vertical="center"/>
    </xf>
    <xf numFmtId="189" fontId="18" fillId="0" borderId="11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36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189" fontId="31" fillId="0" borderId="13" xfId="15" applyNumberFormat="1" applyFont="1" applyBorder="1" applyAlignment="1">
      <alignment horizontal="right" vertical="center"/>
    </xf>
    <xf numFmtId="189" fontId="15" fillId="0" borderId="1" xfId="0" applyNumberFormat="1" applyFont="1" applyBorder="1" applyAlignment="1">
      <alignment horizontal="right" vertical="center"/>
    </xf>
    <xf numFmtId="189" fontId="23" fillId="0" borderId="1" xfId="0" applyNumberFormat="1" applyFont="1" applyBorder="1" applyAlignment="1">
      <alignment horizontal="right" vertical="center"/>
    </xf>
    <xf numFmtId="49" fontId="30" fillId="0" borderId="29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99" fontId="23" fillId="0" borderId="1" xfId="15" applyNumberFormat="1" applyFont="1" applyBorder="1" applyAlignment="1">
      <alignment horizontal="right" vertical="center"/>
    </xf>
    <xf numFmtId="199" fontId="23" fillId="0" borderId="13" xfId="15" applyNumberFormat="1" applyFont="1" applyBorder="1" applyAlignment="1">
      <alignment horizontal="right" vertical="center"/>
    </xf>
    <xf numFmtId="191" fontId="27" fillId="0" borderId="28" xfId="15" applyNumberFormat="1" applyFont="1" applyBorder="1" applyAlignment="1">
      <alignment horizontal="right" vertical="center"/>
    </xf>
    <xf numFmtId="188" fontId="27" fillId="0" borderId="28" xfId="15" applyNumberFormat="1" applyFont="1" applyBorder="1" applyAlignment="1">
      <alignment horizontal="right" vertical="center"/>
    </xf>
    <xf numFmtId="188" fontId="27" fillId="0" borderId="22" xfId="15" applyNumberFormat="1" applyFont="1" applyBorder="1" applyAlignment="1">
      <alignment horizontal="right" vertical="center"/>
    </xf>
    <xf numFmtId="188" fontId="27" fillId="0" borderId="4" xfId="15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188" fontId="27" fillId="0" borderId="11" xfId="15" applyNumberFormat="1" applyFont="1" applyBorder="1" applyAlignment="1">
      <alignment horizontal="right" vertical="center"/>
    </xf>
    <xf numFmtId="188" fontId="27" fillId="0" borderId="14" xfId="15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191" fontId="15" fillId="0" borderId="28" xfId="15" applyNumberFormat="1" applyFont="1" applyBorder="1" applyAlignment="1">
      <alignment horizontal="right" vertical="center"/>
    </xf>
    <xf numFmtId="188" fontId="15" fillId="0" borderId="28" xfId="15" applyNumberFormat="1" applyFont="1" applyBorder="1" applyAlignment="1">
      <alignment horizontal="right" vertical="center"/>
    </xf>
    <xf numFmtId="188" fontId="15" fillId="0" borderId="22" xfId="15" applyNumberFormat="1" applyFont="1" applyBorder="1" applyAlignment="1">
      <alignment horizontal="right" vertical="center"/>
    </xf>
    <xf numFmtId="188" fontId="15" fillId="0" borderId="27" xfId="15" applyNumberFormat="1" applyFont="1" applyBorder="1" applyAlignment="1">
      <alignment horizontal="right" vertical="center"/>
    </xf>
    <xf numFmtId="188" fontId="15" fillId="0" borderId="4" xfId="15" applyNumberFormat="1" applyFont="1" applyBorder="1" applyAlignment="1">
      <alignment horizontal="right" vertical="center"/>
    </xf>
    <xf numFmtId="188" fontId="15" fillId="0" borderId="3" xfId="0" applyNumberFormat="1" applyFont="1" applyBorder="1" applyAlignment="1">
      <alignment horizontal="right" vertical="center"/>
    </xf>
    <xf numFmtId="2" fontId="15" fillId="0" borderId="18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7" fillId="0" borderId="3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191" fontId="27" fillId="0" borderId="22" xfId="15" applyNumberFormat="1" applyFont="1" applyBorder="1" applyAlignment="1">
      <alignment horizontal="right" vertical="center"/>
    </xf>
    <xf numFmtId="191" fontId="27" fillId="0" borderId="1" xfId="15" applyNumberFormat="1" applyFont="1" applyBorder="1" applyAlignment="1">
      <alignment horizontal="right" vertical="center"/>
    </xf>
    <xf numFmtId="191" fontId="15" fillId="0" borderId="1" xfId="15" applyNumberFormat="1" applyFont="1" applyBorder="1" applyAlignment="1">
      <alignment horizontal="right" vertical="center"/>
    </xf>
    <xf numFmtId="188" fontId="27" fillId="0" borderId="13" xfId="15" applyNumberFormat="1" applyFont="1" applyBorder="1" applyAlignment="1">
      <alignment horizontal="right" vertical="center"/>
    </xf>
    <xf numFmtId="202" fontId="27" fillId="0" borderId="13" xfId="15" applyNumberFormat="1" applyFont="1" applyBorder="1" applyAlignment="1">
      <alignment horizontal="right" vertical="center"/>
    </xf>
    <xf numFmtId="199" fontId="27" fillId="0" borderId="1" xfId="15" applyNumberFormat="1" applyFont="1" applyBorder="1" applyAlignment="1">
      <alignment horizontal="right" vertical="center"/>
    </xf>
    <xf numFmtId="0" fontId="31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88" fontId="28" fillId="0" borderId="13" xfId="15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29" fillId="0" borderId="3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9" fillId="0" borderId="32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6" fillId="0" borderId="44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26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29" fillId="0" borderId="3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distributed" vertical="center" wrapText="1"/>
    </xf>
    <xf numFmtId="0" fontId="18" fillId="0" borderId="31" xfId="0" applyFont="1" applyBorder="1" applyAlignment="1">
      <alignment horizontal="distributed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distributed" vertical="center"/>
    </xf>
    <xf numFmtId="0" fontId="23" fillId="0" borderId="31" xfId="0" applyFont="1" applyBorder="1" applyAlignment="1">
      <alignment horizontal="distributed" vertical="center"/>
    </xf>
    <xf numFmtId="0" fontId="23" fillId="0" borderId="31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distributed" vertical="center" wrapText="1"/>
    </xf>
    <xf numFmtId="0" fontId="34" fillId="0" borderId="31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91" fontId="23" fillId="0" borderId="4" xfId="15" applyNumberFormat="1" applyFont="1" applyBorder="1" applyAlignment="1">
      <alignment horizontal="right" vertical="center"/>
    </xf>
    <xf numFmtId="191" fontId="23" fillId="0" borderId="1" xfId="15" applyNumberFormat="1" applyFont="1" applyBorder="1" applyAlignment="1">
      <alignment horizontal="right" vertical="center"/>
    </xf>
    <xf numFmtId="191" fontId="23" fillId="0" borderId="0" xfId="15" applyNumberFormat="1" applyFont="1" applyBorder="1" applyAlignment="1">
      <alignment horizontal="right" vertical="center"/>
    </xf>
    <xf numFmtId="191" fontId="31" fillId="0" borderId="4" xfId="15" applyNumberFormat="1" applyFont="1" applyBorder="1" applyAlignment="1">
      <alignment horizontal="right" vertical="center"/>
    </xf>
    <xf numFmtId="177" fontId="23" fillId="0" borderId="4" xfId="15" applyNumberFormat="1" applyFont="1" applyBorder="1" applyAlignment="1">
      <alignment horizontal="center" vertical="center"/>
    </xf>
    <xf numFmtId="177" fontId="23" fillId="0" borderId="1" xfId="15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177" fontId="23" fillId="0" borderId="0" xfId="15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7" fontId="23" fillId="0" borderId="14" xfId="15" applyNumberFormat="1" applyFont="1" applyBorder="1" applyAlignment="1">
      <alignment horizontal="center" vertical="center"/>
    </xf>
    <xf numFmtId="177" fontId="23" fillId="0" borderId="13" xfId="15" applyNumberFormat="1" applyFont="1" applyBorder="1" applyAlignment="1">
      <alignment horizontal="center" vertical="center"/>
    </xf>
    <xf numFmtId="177" fontId="23" fillId="0" borderId="12" xfId="15" applyNumberFormat="1" applyFont="1" applyBorder="1" applyAlignment="1">
      <alignment horizontal="center" vertical="center"/>
    </xf>
    <xf numFmtId="177" fontId="23" fillId="0" borderId="3" xfId="15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88" fontId="15" fillId="0" borderId="4" xfId="15" applyNumberFormat="1" applyFont="1" applyBorder="1" applyAlignment="1">
      <alignment horizontal="right" vertical="center"/>
    </xf>
    <xf numFmtId="0" fontId="27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88" fontId="15" fillId="0" borderId="3" xfId="15" applyNumberFormat="1" applyFont="1" applyBorder="1" applyAlignment="1">
      <alignment horizontal="right" vertical="center"/>
    </xf>
    <xf numFmtId="0" fontId="15" fillId="0" borderId="3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27" fillId="0" borderId="8" xfId="0" applyFont="1" applyBorder="1" applyAlignment="1">
      <alignment horizontal="distributed" vertical="center" wrapText="1"/>
    </xf>
    <xf numFmtId="0" fontId="15" fillId="0" borderId="29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53" xfId="0" applyFont="1" applyBorder="1" applyAlignment="1">
      <alignment horizontal="distributed" vertical="center"/>
    </xf>
    <xf numFmtId="0" fontId="27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191" fontId="15" fillId="0" borderId="3" xfId="15" applyNumberFormat="1" applyFont="1" applyBorder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8" fontId="15" fillId="0" borderId="3" xfId="0" applyNumberFormat="1" applyFont="1" applyBorder="1" applyAlignment="1">
      <alignment horizontal="right" vertical="center"/>
    </xf>
    <xf numFmtId="191" fontId="15" fillId="0" borderId="1" xfId="0" applyNumberFormat="1" applyFont="1" applyBorder="1" applyAlignment="1">
      <alignment horizontal="right" vertical="center"/>
    </xf>
    <xf numFmtId="0" fontId="27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7" fillId="0" borderId="37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27" fillId="0" borderId="5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0" fillId="0" borderId="15" xfId="0" applyFont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171450</xdr:rowOff>
    </xdr:from>
    <xdr:to>
      <xdr:col>1</xdr:col>
      <xdr:colOff>104775</xdr:colOff>
      <xdr:row>11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914400" y="2200275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171450</xdr:rowOff>
    </xdr:from>
    <xdr:to>
      <xdr:col>1</xdr:col>
      <xdr:colOff>104775</xdr:colOff>
      <xdr:row>16</xdr:row>
      <xdr:rowOff>180975</xdr:rowOff>
    </xdr:to>
    <xdr:sp>
      <xdr:nvSpPr>
        <xdr:cNvPr id="2" name="AutoShape 9"/>
        <xdr:cNvSpPr>
          <a:spLocks/>
        </xdr:cNvSpPr>
      </xdr:nvSpPr>
      <xdr:spPr>
        <a:xfrm>
          <a:off x="914400" y="3924300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171450</xdr:rowOff>
    </xdr:from>
    <xdr:to>
      <xdr:col>1</xdr:col>
      <xdr:colOff>104775</xdr:colOff>
      <xdr:row>21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914400" y="5648325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28825" y="3590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3590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6781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62125" y="6781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00225" y="6553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0225" y="6553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3530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53530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1209675" y="53530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209675" y="53530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381000</xdr:colOff>
      <xdr:row>2</xdr:row>
      <xdr:rowOff>66675</xdr:rowOff>
    </xdr:from>
    <xdr:to>
      <xdr:col>5</xdr:col>
      <xdr:colOff>409575</xdr:colOff>
      <xdr:row>4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4581525" y="771525"/>
          <a:ext cx="285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38275" y="3867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38275" y="3867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47625</xdr:rowOff>
    </xdr:from>
    <xdr:to>
      <xdr:col>1</xdr:col>
      <xdr:colOff>85725</xdr:colOff>
      <xdr:row>6</xdr:row>
      <xdr:rowOff>95250</xdr:rowOff>
    </xdr:to>
    <xdr:sp>
      <xdr:nvSpPr>
        <xdr:cNvPr id="3" name="AutoShape 87"/>
        <xdr:cNvSpPr>
          <a:spLocks/>
        </xdr:cNvSpPr>
      </xdr:nvSpPr>
      <xdr:spPr>
        <a:xfrm>
          <a:off x="1476375" y="11144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47625</xdr:rowOff>
    </xdr:from>
    <xdr:to>
      <xdr:col>1</xdr:col>
      <xdr:colOff>85725</xdr:colOff>
      <xdr:row>8</xdr:row>
      <xdr:rowOff>95250</xdr:rowOff>
    </xdr:to>
    <xdr:sp>
      <xdr:nvSpPr>
        <xdr:cNvPr id="4" name="AutoShape 88"/>
        <xdr:cNvSpPr>
          <a:spLocks/>
        </xdr:cNvSpPr>
      </xdr:nvSpPr>
      <xdr:spPr>
        <a:xfrm>
          <a:off x="1476375" y="13811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47625</xdr:rowOff>
    </xdr:from>
    <xdr:to>
      <xdr:col>1</xdr:col>
      <xdr:colOff>85725</xdr:colOff>
      <xdr:row>10</xdr:row>
      <xdr:rowOff>95250</xdr:rowOff>
    </xdr:to>
    <xdr:sp>
      <xdr:nvSpPr>
        <xdr:cNvPr id="5" name="AutoShape 89"/>
        <xdr:cNvSpPr>
          <a:spLocks/>
        </xdr:cNvSpPr>
      </xdr:nvSpPr>
      <xdr:spPr>
        <a:xfrm>
          <a:off x="1476375" y="16478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85725</xdr:colOff>
      <xdr:row>12</xdr:row>
      <xdr:rowOff>95250</xdr:rowOff>
    </xdr:to>
    <xdr:sp>
      <xdr:nvSpPr>
        <xdr:cNvPr id="6" name="AutoShape 90"/>
        <xdr:cNvSpPr>
          <a:spLocks/>
        </xdr:cNvSpPr>
      </xdr:nvSpPr>
      <xdr:spPr>
        <a:xfrm>
          <a:off x="1476375" y="19145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47625</xdr:rowOff>
    </xdr:from>
    <xdr:to>
      <xdr:col>1</xdr:col>
      <xdr:colOff>85725</xdr:colOff>
      <xdr:row>14</xdr:row>
      <xdr:rowOff>95250</xdr:rowOff>
    </xdr:to>
    <xdr:sp>
      <xdr:nvSpPr>
        <xdr:cNvPr id="7" name="AutoShape 91"/>
        <xdr:cNvSpPr>
          <a:spLocks/>
        </xdr:cNvSpPr>
      </xdr:nvSpPr>
      <xdr:spPr>
        <a:xfrm>
          <a:off x="1476375" y="21812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47625</xdr:rowOff>
    </xdr:from>
    <xdr:to>
      <xdr:col>1</xdr:col>
      <xdr:colOff>85725</xdr:colOff>
      <xdr:row>16</xdr:row>
      <xdr:rowOff>95250</xdr:rowOff>
    </xdr:to>
    <xdr:sp>
      <xdr:nvSpPr>
        <xdr:cNvPr id="8" name="AutoShape 92"/>
        <xdr:cNvSpPr>
          <a:spLocks/>
        </xdr:cNvSpPr>
      </xdr:nvSpPr>
      <xdr:spPr>
        <a:xfrm>
          <a:off x="1476375" y="24479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85725</xdr:colOff>
      <xdr:row>18</xdr:row>
      <xdr:rowOff>95250</xdr:rowOff>
    </xdr:to>
    <xdr:sp>
      <xdr:nvSpPr>
        <xdr:cNvPr id="9" name="AutoShape 93"/>
        <xdr:cNvSpPr>
          <a:spLocks/>
        </xdr:cNvSpPr>
      </xdr:nvSpPr>
      <xdr:spPr>
        <a:xfrm>
          <a:off x="1476375" y="27146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47625</xdr:rowOff>
    </xdr:from>
    <xdr:to>
      <xdr:col>1</xdr:col>
      <xdr:colOff>85725</xdr:colOff>
      <xdr:row>20</xdr:row>
      <xdr:rowOff>95250</xdr:rowOff>
    </xdr:to>
    <xdr:sp>
      <xdr:nvSpPr>
        <xdr:cNvPr id="10" name="AutoShape 94"/>
        <xdr:cNvSpPr>
          <a:spLocks/>
        </xdr:cNvSpPr>
      </xdr:nvSpPr>
      <xdr:spPr>
        <a:xfrm>
          <a:off x="1476375" y="29813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47625</xdr:rowOff>
    </xdr:from>
    <xdr:to>
      <xdr:col>1</xdr:col>
      <xdr:colOff>85725</xdr:colOff>
      <xdr:row>22</xdr:row>
      <xdr:rowOff>95250</xdr:rowOff>
    </xdr:to>
    <xdr:sp>
      <xdr:nvSpPr>
        <xdr:cNvPr id="11" name="AutoShape 95"/>
        <xdr:cNvSpPr>
          <a:spLocks/>
        </xdr:cNvSpPr>
      </xdr:nvSpPr>
      <xdr:spPr>
        <a:xfrm>
          <a:off x="1476375" y="32480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47625</xdr:rowOff>
    </xdr:from>
    <xdr:to>
      <xdr:col>1</xdr:col>
      <xdr:colOff>85725</xdr:colOff>
      <xdr:row>26</xdr:row>
      <xdr:rowOff>95250</xdr:rowOff>
    </xdr:to>
    <xdr:sp>
      <xdr:nvSpPr>
        <xdr:cNvPr id="12" name="AutoShape 96"/>
        <xdr:cNvSpPr>
          <a:spLocks/>
        </xdr:cNvSpPr>
      </xdr:nvSpPr>
      <xdr:spPr>
        <a:xfrm>
          <a:off x="1476375" y="37814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47625</xdr:rowOff>
    </xdr:from>
    <xdr:to>
      <xdr:col>1</xdr:col>
      <xdr:colOff>85725</xdr:colOff>
      <xdr:row>28</xdr:row>
      <xdr:rowOff>95250</xdr:rowOff>
    </xdr:to>
    <xdr:sp>
      <xdr:nvSpPr>
        <xdr:cNvPr id="13" name="AutoShape 97"/>
        <xdr:cNvSpPr>
          <a:spLocks/>
        </xdr:cNvSpPr>
      </xdr:nvSpPr>
      <xdr:spPr>
        <a:xfrm>
          <a:off x="1476375" y="40481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47625</xdr:rowOff>
    </xdr:from>
    <xdr:to>
      <xdr:col>1</xdr:col>
      <xdr:colOff>85725</xdr:colOff>
      <xdr:row>30</xdr:row>
      <xdr:rowOff>95250</xdr:rowOff>
    </xdr:to>
    <xdr:sp>
      <xdr:nvSpPr>
        <xdr:cNvPr id="14" name="AutoShape 98"/>
        <xdr:cNvSpPr>
          <a:spLocks/>
        </xdr:cNvSpPr>
      </xdr:nvSpPr>
      <xdr:spPr>
        <a:xfrm>
          <a:off x="1476375" y="43148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47625</xdr:rowOff>
    </xdr:from>
    <xdr:to>
      <xdr:col>1</xdr:col>
      <xdr:colOff>85725</xdr:colOff>
      <xdr:row>32</xdr:row>
      <xdr:rowOff>95250</xdr:rowOff>
    </xdr:to>
    <xdr:sp>
      <xdr:nvSpPr>
        <xdr:cNvPr id="15" name="AutoShape 99"/>
        <xdr:cNvSpPr>
          <a:spLocks/>
        </xdr:cNvSpPr>
      </xdr:nvSpPr>
      <xdr:spPr>
        <a:xfrm>
          <a:off x="1476375" y="45815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47625</xdr:rowOff>
    </xdr:from>
    <xdr:to>
      <xdr:col>1</xdr:col>
      <xdr:colOff>85725</xdr:colOff>
      <xdr:row>34</xdr:row>
      <xdr:rowOff>95250</xdr:rowOff>
    </xdr:to>
    <xdr:sp>
      <xdr:nvSpPr>
        <xdr:cNvPr id="16" name="AutoShape 100"/>
        <xdr:cNvSpPr>
          <a:spLocks/>
        </xdr:cNvSpPr>
      </xdr:nvSpPr>
      <xdr:spPr>
        <a:xfrm>
          <a:off x="1476375" y="48482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47625</xdr:rowOff>
    </xdr:from>
    <xdr:to>
      <xdr:col>1</xdr:col>
      <xdr:colOff>85725</xdr:colOff>
      <xdr:row>36</xdr:row>
      <xdr:rowOff>95250</xdr:rowOff>
    </xdr:to>
    <xdr:sp>
      <xdr:nvSpPr>
        <xdr:cNvPr id="17" name="AutoShape 101"/>
        <xdr:cNvSpPr>
          <a:spLocks/>
        </xdr:cNvSpPr>
      </xdr:nvSpPr>
      <xdr:spPr>
        <a:xfrm>
          <a:off x="1476375" y="51149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47625</xdr:rowOff>
    </xdr:from>
    <xdr:to>
      <xdr:col>1</xdr:col>
      <xdr:colOff>85725</xdr:colOff>
      <xdr:row>38</xdr:row>
      <xdr:rowOff>95250</xdr:rowOff>
    </xdr:to>
    <xdr:sp>
      <xdr:nvSpPr>
        <xdr:cNvPr id="18" name="AutoShape 102"/>
        <xdr:cNvSpPr>
          <a:spLocks/>
        </xdr:cNvSpPr>
      </xdr:nvSpPr>
      <xdr:spPr>
        <a:xfrm>
          <a:off x="1476375" y="53816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39</xdr:row>
      <xdr:rowOff>47625</xdr:rowOff>
    </xdr:from>
    <xdr:to>
      <xdr:col>1</xdr:col>
      <xdr:colOff>85725</xdr:colOff>
      <xdr:row>40</xdr:row>
      <xdr:rowOff>95250</xdr:rowOff>
    </xdr:to>
    <xdr:sp>
      <xdr:nvSpPr>
        <xdr:cNvPr id="19" name="AutoShape 103"/>
        <xdr:cNvSpPr>
          <a:spLocks/>
        </xdr:cNvSpPr>
      </xdr:nvSpPr>
      <xdr:spPr>
        <a:xfrm>
          <a:off x="1476375" y="56483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85725</xdr:colOff>
      <xdr:row>42</xdr:row>
      <xdr:rowOff>95250</xdr:rowOff>
    </xdr:to>
    <xdr:sp>
      <xdr:nvSpPr>
        <xdr:cNvPr id="20" name="AutoShape 104"/>
        <xdr:cNvSpPr>
          <a:spLocks/>
        </xdr:cNvSpPr>
      </xdr:nvSpPr>
      <xdr:spPr>
        <a:xfrm>
          <a:off x="1476375" y="59150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47625</xdr:rowOff>
    </xdr:from>
    <xdr:to>
      <xdr:col>1</xdr:col>
      <xdr:colOff>85725</xdr:colOff>
      <xdr:row>44</xdr:row>
      <xdr:rowOff>95250</xdr:rowOff>
    </xdr:to>
    <xdr:sp>
      <xdr:nvSpPr>
        <xdr:cNvPr id="21" name="AutoShape 105"/>
        <xdr:cNvSpPr>
          <a:spLocks/>
        </xdr:cNvSpPr>
      </xdr:nvSpPr>
      <xdr:spPr>
        <a:xfrm>
          <a:off x="1476375" y="61817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45</xdr:row>
      <xdr:rowOff>47625</xdr:rowOff>
    </xdr:from>
    <xdr:to>
      <xdr:col>1</xdr:col>
      <xdr:colOff>85725</xdr:colOff>
      <xdr:row>46</xdr:row>
      <xdr:rowOff>95250</xdr:rowOff>
    </xdr:to>
    <xdr:sp>
      <xdr:nvSpPr>
        <xdr:cNvPr id="22" name="AutoShape 106"/>
        <xdr:cNvSpPr>
          <a:spLocks/>
        </xdr:cNvSpPr>
      </xdr:nvSpPr>
      <xdr:spPr>
        <a:xfrm>
          <a:off x="1476375" y="64484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47625</xdr:rowOff>
    </xdr:from>
    <xdr:to>
      <xdr:col>1</xdr:col>
      <xdr:colOff>85725</xdr:colOff>
      <xdr:row>48</xdr:row>
      <xdr:rowOff>95250</xdr:rowOff>
    </xdr:to>
    <xdr:sp>
      <xdr:nvSpPr>
        <xdr:cNvPr id="23" name="AutoShape 107"/>
        <xdr:cNvSpPr>
          <a:spLocks/>
        </xdr:cNvSpPr>
      </xdr:nvSpPr>
      <xdr:spPr>
        <a:xfrm>
          <a:off x="1476375" y="67151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47625</xdr:rowOff>
    </xdr:from>
    <xdr:to>
      <xdr:col>1</xdr:col>
      <xdr:colOff>85725</xdr:colOff>
      <xdr:row>50</xdr:row>
      <xdr:rowOff>95250</xdr:rowOff>
    </xdr:to>
    <xdr:sp>
      <xdr:nvSpPr>
        <xdr:cNvPr id="24" name="AutoShape 108"/>
        <xdr:cNvSpPr>
          <a:spLocks/>
        </xdr:cNvSpPr>
      </xdr:nvSpPr>
      <xdr:spPr>
        <a:xfrm>
          <a:off x="1476375" y="69818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47625</xdr:rowOff>
    </xdr:from>
    <xdr:to>
      <xdr:col>1</xdr:col>
      <xdr:colOff>85725</xdr:colOff>
      <xdr:row>52</xdr:row>
      <xdr:rowOff>95250</xdr:rowOff>
    </xdr:to>
    <xdr:sp>
      <xdr:nvSpPr>
        <xdr:cNvPr id="25" name="AutoShape 109"/>
        <xdr:cNvSpPr>
          <a:spLocks/>
        </xdr:cNvSpPr>
      </xdr:nvSpPr>
      <xdr:spPr>
        <a:xfrm>
          <a:off x="1476375" y="72485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53</xdr:row>
      <xdr:rowOff>47625</xdr:rowOff>
    </xdr:from>
    <xdr:to>
      <xdr:col>1</xdr:col>
      <xdr:colOff>85725</xdr:colOff>
      <xdr:row>54</xdr:row>
      <xdr:rowOff>95250</xdr:rowOff>
    </xdr:to>
    <xdr:sp>
      <xdr:nvSpPr>
        <xdr:cNvPr id="26" name="AutoShape 110"/>
        <xdr:cNvSpPr>
          <a:spLocks/>
        </xdr:cNvSpPr>
      </xdr:nvSpPr>
      <xdr:spPr>
        <a:xfrm>
          <a:off x="1476375" y="75152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47625</xdr:rowOff>
    </xdr:from>
    <xdr:to>
      <xdr:col>1</xdr:col>
      <xdr:colOff>85725</xdr:colOff>
      <xdr:row>24</xdr:row>
      <xdr:rowOff>95250</xdr:rowOff>
    </xdr:to>
    <xdr:sp>
      <xdr:nvSpPr>
        <xdr:cNvPr id="27" name="AutoShape 111"/>
        <xdr:cNvSpPr>
          <a:spLocks/>
        </xdr:cNvSpPr>
      </xdr:nvSpPr>
      <xdr:spPr>
        <a:xfrm>
          <a:off x="1476375" y="3514725"/>
          <a:ext cx="47625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171450</xdr:rowOff>
    </xdr:from>
    <xdr:to>
      <xdr:col>1</xdr:col>
      <xdr:colOff>104775</xdr:colOff>
      <xdr:row>11</xdr:row>
      <xdr:rowOff>180975</xdr:rowOff>
    </xdr:to>
    <xdr:sp>
      <xdr:nvSpPr>
        <xdr:cNvPr id="1" name="AutoShape 9"/>
        <xdr:cNvSpPr>
          <a:spLocks/>
        </xdr:cNvSpPr>
      </xdr:nvSpPr>
      <xdr:spPr>
        <a:xfrm>
          <a:off x="914400" y="2200275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171450</xdr:rowOff>
    </xdr:from>
    <xdr:to>
      <xdr:col>1</xdr:col>
      <xdr:colOff>104775</xdr:colOff>
      <xdr:row>16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914400" y="3924300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171450</xdr:rowOff>
    </xdr:from>
    <xdr:to>
      <xdr:col>1</xdr:col>
      <xdr:colOff>104775</xdr:colOff>
      <xdr:row>21</xdr:row>
      <xdr:rowOff>180975</xdr:rowOff>
    </xdr:to>
    <xdr:sp>
      <xdr:nvSpPr>
        <xdr:cNvPr id="3" name="AutoShape 11"/>
        <xdr:cNvSpPr>
          <a:spLocks/>
        </xdr:cNvSpPr>
      </xdr:nvSpPr>
      <xdr:spPr>
        <a:xfrm>
          <a:off x="914400" y="5648325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142875</xdr:rowOff>
    </xdr:from>
    <xdr:to>
      <xdr:col>1</xdr:col>
      <xdr:colOff>104775</xdr:colOff>
      <xdr:row>9</xdr:row>
      <xdr:rowOff>152400</xdr:rowOff>
    </xdr:to>
    <xdr:sp>
      <xdr:nvSpPr>
        <xdr:cNvPr id="1" name="AutoShape 12"/>
        <xdr:cNvSpPr>
          <a:spLocks/>
        </xdr:cNvSpPr>
      </xdr:nvSpPr>
      <xdr:spPr>
        <a:xfrm>
          <a:off x="838200" y="19145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142875</xdr:rowOff>
    </xdr:from>
    <xdr:to>
      <xdr:col>1</xdr:col>
      <xdr:colOff>104775</xdr:colOff>
      <xdr:row>14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838200" y="30956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142875</xdr:rowOff>
    </xdr:from>
    <xdr:to>
      <xdr:col>1</xdr:col>
      <xdr:colOff>104775</xdr:colOff>
      <xdr:row>19</xdr:row>
      <xdr:rowOff>152400</xdr:rowOff>
    </xdr:to>
    <xdr:sp>
      <xdr:nvSpPr>
        <xdr:cNvPr id="3" name="AutoShape 14"/>
        <xdr:cNvSpPr>
          <a:spLocks/>
        </xdr:cNvSpPr>
      </xdr:nvSpPr>
      <xdr:spPr>
        <a:xfrm>
          <a:off x="838200" y="42767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142875</xdr:rowOff>
    </xdr:from>
    <xdr:to>
      <xdr:col>1</xdr:col>
      <xdr:colOff>104775</xdr:colOff>
      <xdr:row>24</xdr:row>
      <xdr:rowOff>152400</xdr:rowOff>
    </xdr:to>
    <xdr:sp>
      <xdr:nvSpPr>
        <xdr:cNvPr id="4" name="AutoShape 15"/>
        <xdr:cNvSpPr>
          <a:spLocks/>
        </xdr:cNvSpPr>
      </xdr:nvSpPr>
      <xdr:spPr>
        <a:xfrm>
          <a:off x="838200" y="54578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6</xdr:row>
      <xdr:rowOff>142875</xdr:rowOff>
    </xdr:from>
    <xdr:to>
      <xdr:col>15</xdr:col>
      <xdr:colOff>104775</xdr:colOff>
      <xdr:row>9</xdr:row>
      <xdr:rowOff>152400</xdr:rowOff>
    </xdr:to>
    <xdr:sp>
      <xdr:nvSpPr>
        <xdr:cNvPr id="5" name="AutoShape 17"/>
        <xdr:cNvSpPr>
          <a:spLocks/>
        </xdr:cNvSpPr>
      </xdr:nvSpPr>
      <xdr:spPr>
        <a:xfrm>
          <a:off x="12382500" y="19145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142875</xdr:rowOff>
    </xdr:from>
    <xdr:to>
      <xdr:col>15</xdr:col>
      <xdr:colOff>104775</xdr:colOff>
      <xdr:row>14</xdr:row>
      <xdr:rowOff>152400</xdr:rowOff>
    </xdr:to>
    <xdr:sp>
      <xdr:nvSpPr>
        <xdr:cNvPr id="6" name="AutoShape 18"/>
        <xdr:cNvSpPr>
          <a:spLocks/>
        </xdr:cNvSpPr>
      </xdr:nvSpPr>
      <xdr:spPr>
        <a:xfrm>
          <a:off x="12382500" y="30956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142875</xdr:rowOff>
    </xdr:from>
    <xdr:to>
      <xdr:col>15</xdr:col>
      <xdr:colOff>104775</xdr:colOff>
      <xdr:row>19</xdr:row>
      <xdr:rowOff>152400</xdr:rowOff>
    </xdr:to>
    <xdr:sp>
      <xdr:nvSpPr>
        <xdr:cNvPr id="7" name="AutoShape 19"/>
        <xdr:cNvSpPr>
          <a:spLocks/>
        </xdr:cNvSpPr>
      </xdr:nvSpPr>
      <xdr:spPr>
        <a:xfrm>
          <a:off x="12382500" y="42767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21</xdr:row>
      <xdr:rowOff>142875</xdr:rowOff>
    </xdr:from>
    <xdr:to>
      <xdr:col>15</xdr:col>
      <xdr:colOff>104775</xdr:colOff>
      <xdr:row>24</xdr:row>
      <xdr:rowOff>152400</xdr:rowOff>
    </xdr:to>
    <xdr:sp>
      <xdr:nvSpPr>
        <xdr:cNvPr id="8" name="AutoShape 20"/>
        <xdr:cNvSpPr>
          <a:spLocks/>
        </xdr:cNvSpPr>
      </xdr:nvSpPr>
      <xdr:spPr>
        <a:xfrm>
          <a:off x="12382500" y="54578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142875</xdr:rowOff>
    </xdr:from>
    <xdr:to>
      <xdr:col>1</xdr:col>
      <xdr:colOff>104775</xdr:colOff>
      <xdr:row>29</xdr:row>
      <xdr:rowOff>152400</xdr:rowOff>
    </xdr:to>
    <xdr:sp>
      <xdr:nvSpPr>
        <xdr:cNvPr id="9" name="AutoShape 21"/>
        <xdr:cNvSpPr>
          <a:spLocks/>
        </xdr:cNvSpPr>
      </xdr:nvSpPr>
      <xdr:spPr>
        <a:xfrm>
          <a:off x="838200" y="66389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26</xdr:row>
      <xdr:rowOff>142875</xdr:rowOff>
    </xdr:from>
    <xdr:to>
      <xdr:col>15</xdr:col>
      <xdr:colOff>104775</xdr:colOff>
      <xdr:row>29</xdr:row>
      <xdr:rowOff>152400</xdr:rowOff>
    </xdr:to>
    <xdr:sp>
      <xdr:nvSpPr>
        <xdr:cNvPr id="10" name="AutoShape 22"/>
        <xdr:cNvSpPr>
          <a:spLocks/>
        </xdr:cNvSpPr>
      </xdr:nvSpPr>
      <xdr:spPr>
        <a:xfrm>
          <a:off x="12382500" y="6638925"/>
          <a:ext cx="7620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47625</xdr:rowOff>
    </xdr:from>
    <xdr:to>
      <xdr:col>1</xdr:col>
      <xdr:colOff>95250</xdr:colOff>
      <xdr:row>9</xdr:row>
      <xdr:rowOff>66675</xdr:rowOff>
    </xdr:to>
    <xdr:sp>
      <xdr:nvSpPr>
        <xdr:cNvPr id="1" name="AutoShape 465"/>
        <xdr:cNvSpPr>
          <a:spLocks/>
        </xdr:cNvSpPr>
      </xdr:nvSpPr>
      <xdr:spPr>
        <a:xfrm>
          <a:off x="923925" y="1295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95250</xdr:colOff>
      <xdr:row>14</xdr:row>
      <xdr:rowOff>66675</xdr:rowOff>
    </xdr:to>
    <xdr:sp>
      <xdr:nvSpPr>
        <xdr:cNvPr id="2" name="AutoShape 466"/>
        <xdr:cNvSpPr>
          <a:spLocks/>
        </xdr:cNvSpPr>
      </xdr:nvSpPr>
      <xdr:spPr>
        <a:xfrm>
          <a:off x="923925" y="1771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47625</xdr:rowOff>
    </xdr:from>
    <xdr:to>
      <xdr:col>1</xdr:col>
      <xdr:colOff>95250</xdr:colOff>
      <xdr:row>19</xdr:row>
      <xdr:rowOff>66675</xdr:rowOff>
    </xdr:to>
    <xdr:sp>
      <xdr:nvSpPr>
        <xdr:cNvPr id="3" name="AutoShape 467"/>
        <xdr:cNvSpPr>
          <a:spLocks/>
        </xdr:cNvSpPr>
      </xdr:nvSpPr>
      <xdr:spPr>
        <a:xfrm>
          <a:off x="923925" y="22479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47625</xdr:rowOff>
    </xdr:from>
    <xdr:to>
      <xdr:col>1</xdr:col>
      <xdr:colOff>95250</xdr:colOff>
      <xdr:row>24</xdr:row>
      <xdr:rowOff>66675</xdr:rowOff>
    </xdr:to>
    <xdr:sp>
      <xdr:nvSpPr>
        <xdr:cNvPr id="4" name="AutoShape 468"/>
        <xdr:cNvSpPr>
          <a:spLocks/>
        </xdr:cNvSpPr>
      </xdr:nvSpPr>
      <xdr:spPr>
        <a:xfrm>
          <a:off x="923925" y="2724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47625</xdr:rowOff>
    </xdr:from>
    <xdr:to>
      <xdr:col>1</xdr:col>
      <xdr:colOff>95250</xdr:colOff>
      <xdr:row>29</xdr:row>
      <xdr:rowOff>66675</xdr:rowOff>
    </xdr:to>
    <xdr:sp>
      <xdr:nvSpPr>
        <xdr:cNvPr id="5" name="AutoShape 469"/>
        <xdr:cNvSpPr>
          <a:spLocks/>
        </xdr:cNvSpPr>
      </xdr:nvSpPr>
      <xdr:spPr>
        <a:xfrm>
          <a:off x="923925" y="3200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47625</xdr:rowOff>
    </xdr:from>
    <xdr:to>
      <xdr:col>1</xdr:col>
      <xdr:colOff>95250</xdr:colOff>
      <xdr:row>34</xdr:row>
      <xdr:rowOff>66675</xdr:rowOff>
    </xdr:to>
    <xdr:sp>
      <xdr:nvSpPr>
        <xdr:cNvPr id="6" name="AutoShape 470"/>
        <xdr:cNvSpPr>
          <a:spLocks/>
        </xdr:cNvSpPr>
      </xdr:nvSpPr>
      <xdr:spPr>
        <a:xfrm>
          <a:off x="923925" y="3676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47625</xdr:rowOff>
    </xdr:from>
    <xdr:to>
      <xdr:col>1</xdr:col>
      <xdr:colOff>95250</xdr:colOff>
      <xdr:row>39</xdr:row>
      <xdr:rowOff>66675</xdr:rowOff>
    </xdr:to>
    <xdr:sp>
      <xdr:nvSpPr>
        <xdr:cNvPr id="7" name="AutoShape 471"/>
        <xdr:cNvSpPr>
          <a:spLocks/>
        </xdr:cNvSpPr>
      </xdr:nvSpPr>
      <xdr:spPr>
        <a:xfrm>
          <a:off x="923925" y="41529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95250</xdr:colOff>
      <xdr:row>44</xdr:row>
      <xdr:rowOff>66675</xdr:rowOff>
    </xdr:to>
    <xdr:sp>
      <xdr:nvSpPr>
        <xdr:cNvPr id="8" name="AutoShape 472"/>
        <xdr:cNvSpPr>
          <a:spLocks/>
        </xdr:cNvSpPr>
      </xdr:nvSpPr>
      <xdr:spPr>
        <a:xfrm>
          <a:off x="923925" y="4629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46</xdr:row>
      <xdr:rowOff>47625</xdr:rowOff>
    </xdr:from>
    <xdr:to>
      <xdr:col>1</xdr:col>
      <xdr:colOff>95250</xdr:colOff>
      <xdr:row>49</xdr:row>
      <xdr:rowOff>66675</xdr:rowOff>
    </xdr:to>
    <xdr:sp>
      <xdr:nvSpPr>
        <xdr:cNvPr id="9" name="AutoShape 473"/>
        <xdr:cNvSpPr>
          <a:spLocks/>
        </xdr:cNvSpPr>
      </xdr:nvSpPr>
      <xdr:spPr>
        <a:xfrm>
          <a:off x="923925" y="5105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51</xdr:row>
      <xdr:rowOff>47625</xdr:rowOff>
    </xdr:from>
    <xdr:to>
      <xdr:col>1</xdr:col>
      <xdr:colOff>95250</xdr:colOff>
      <xdr:row>54</xdr:row>
      <xdr:rowOff>66675</xdr:rowOff>
    </xdr:to>
    <xdr:sp>
      <xdr:nvSpPr>
        <xdr:cNvPr id="10" name="AutoShape 474"/>
        <xdr:cNvSpPr>
          <a:spLocks/>
        </xdr:cNvSpPr>
      </xdr:nvSpPr>
      <xdr:spPr>
        <a:xfrm>
          <a:off x="923925" y="5581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47625</xdr:rowOff>
    </xdr:from>
    <xdr:to>
      <xdr:col>1</xdr:col>
      <xdr:colOff>95250</xdr:colOff>
      <xdr:row>59</xdr:row>
      <xdr:rowOff>66675</xdr:rowOff>
    </xdr:to>
    <xdr:sp>
      <xdr:nvSpPr>
        <xdr:cNvPr id="11" name="AutoShape 475"/>
        <xdr:cNvSpPr>
          <a:spLocks/>
        </xdr:cNvSpPr>
      </xdr:nvSpPr>
      <xdr:spPr>
        <a:xfrm>
          <a:off x="923925" y="60579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47625</xdr:rowOff>
    </xdr:from>
    <xdr:to>
      <xdr:col>1</xdr:col>
      <xdr:colOff>95250</xdr:colOff>
      <xdr:row>64</xdr:row>
      <xdr:rowOff>66675</xdr:rowOff>
    </xdr:to>
    <xdr:sp>
      <xdr:nvSpPr>
        <xdr:cNvPr id="12" name="AutoShape 476"/>
        <xdr:cNvSpPr>
          <a:spLocks/>
        </xdr:cNvSpPr>
      </xdr:nvSpPr>
      <xdr:spPr>
        <a:xfrm>
          <a:off x="923925" y="6534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66</xdr:row>
      <xdr:rowOff>47625</xdr:rowOff>
    </xdr:from>
    <xdr:to>
      <xdr:col>1</xdr:col>
      <xdr:colOff>95250</xdr:colOff>
      <xdr:row>69</xdr:row>
      <xdr:rowOff>66675</xdr:rowOff>
    </xdr:to>
    <xdr:sp>
      <xdr:nvSpPr>
        <xdr:cNvPr id="13" name="AutoShape 477"/>
        <xdr:cNvSpPr>
          <a:spLocks/>
        </xdr:cNvSpPr>
      </xdr:nvSpPr>
      <xdr:spPr>
        <a:xfrm>
          <a:off x="923925" y="7010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71</xdr:row>
      <xdr:rowOff>47625</xdr:rowOff>
    </xdr:from>
    <xdr:to>
      <xdr:col>1</xdr:col>
      <xdr:colOff>95250</xdr:colOff>
      <xdr:row>74</xdr:row>
      <xdr:rowOff>66675</xdr:rowOff>
    </xdr:to>
    <xdr:sp>
      <xdr:nvSpPr>
        <xdr:cNvPr id="14" name="AutoShape 478"/>
        <xdr:cNvSpPr>
          <a:spLocks/>
        </xdr:cNvSpPr>
      </xdr:nvSpPr>
      <xdr:spPr>
        <a:xfrm>
          <a:off x="923925" y="7486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6</xdr:row>
      <xdr:rowOff>47625</xdr:rowOff>
    </xdr:from>
    <xdr:to>
      <xdr:col>15</xdr:col>
      <xdr:colOff>95250</xdr:colOff>
      <xdr:row>9</xdr:row>
      <xdr:rowOff>66675</xdr:rowOff>
    </xdr:to>
    <xdr:sp>
      <xdr:nvSpPr>
        <xdr:cNvPr id="15" name="AutoShape 479"/>
        <xdr:cNvSpPr>
          <a:spLocks/>
        </xdr:cNvSpPr>
      </xdr:nvSpPr>
      <xdr:spPr>
        <a:xfrm>
          <a:off x="12353925" y="1295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47625</xdr:rowOff>
    </xdr:from>
    <xdr:to>
      <xdr:col>15</xdr:col>
      <xdr:colOff>95250</xdr:colOff>
      <xdr:row>14</xdr:row>
      <xdr:rowOff>66675</xdr:rowOff>
    </xdr:to>
    <xdr:sp>
      <xdr:nvSpPr>
        <xdr:cNvPr id="16" name="AutoShape 480"/>
        <xdr:cNvSpPr>
          <a:spLocks/>
        </xdr:cNvSpPr>
      </xdr:nvSpPr>
      <xdr:spPr>
        <a:xfrm>
          <a:off x="12353925" y="1771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16</xdr:row>
      <xdr:rowOff>47625</xdr:rowOff>
    </xdr:from>
    <xdr:to>
      <xdr:col>15</xdr:col>
      <xdr:colOff>95250</xdr:colOff>
      <xdr:row>19</xdr:row>
      <xdr:rowOff>66675</xdr:rowOff>
    </xdr:to>
    <xdr:sp>
      <xdr:nvSpPr>
        <xdr:cNvPr id="17" name="AutoShape 481"/>
        <xdr:cNvSpPr>
          <a:spLocks/>
        </xdr:cNvSpPr>
      </xdr:nvSpPr>
      <xdr:spPr>
        <a:xfrm>
          <a:off x="12353925" y="22479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47625</xdr:rowOff>
    </xdr:from>
    <xdr:to>
      <xdr:col>15</xdr:col>
      <xdr:colOff>95250</xdr:colOff>
      <xdr:row>24</xdr:row>
      <xdr:rowOff>66675</xdr:rowOff>
    </xdr:to>
    <xdr:sp>
      <xdr:nvSpPr>
        <xdr:cNvPr id="18" name="AutoShape 482"/>
        <xdr:cNvSpPr>
          <a:spLocks/>
        </xdr:cNvSpPr>
      </xdr:nvSpPr>
      <xdr:spPr>
        <a:xfrm>
          <a:off x="12353925" y="2724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47625</xdr:rowOff>
    </xdr:from>
    <xdr:to>
      <xdr:col>15</xdr:col>
      <xdr:colOff>95250</xdr:colOff>
      <xdr:row>29</xdr:row>
      <xdr:rowOff>66675</xdr:rowOff>
    </xdr:to>
    <xdr:sp>
      <xdr:nvSpPr>
        <xdr:cNvPr id="19" name="AutoShape 483"/>
        <xdr:cNvSpPr>
          <a:spLocks/>
        </xdr:cNvSpPr>
      </xdr:nvSpPr>
      <xdr:spPr>
        <a:xfrm>
          <a:off x="12353925" y="3200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47625</xdr:rowOff>
    </xdr:from>
    <xdr:to>
      <xdr:col>15</xdr:col>
      <xdr:colOff>95250</xdr:colOff>
      <xdr:row>34</xdr:row>
      <xdr:rowOff>66675</xdr:rowOff>
    </xdr:to>
    <xdr:sp>
      <xdr:nvSpPr>
        <xdr:cNvPr id="20" name="AutoShape 484"/>
        <xdr:cNvSpPr>
          <a:spLocks/>
        </xdr:cNvSpPr>
      </xdr:nvSpPr>
      <xdr:spPr>
        <a:xfrm>
          <a:off x="12353925" y="3676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36</xdr:row>
      <xdr:rowOff>47625</xdr:rowOff>
    </xdr:from>
    <xdr:to>
      <xdr:col>15</xdr:col>
      <xdr:colOff>95250</xdr:colOff>
      <xdr:row>39</xdr:row>
      <xdr:rowOff>66675</xdr:rowOff>
    </xdr:to>
    <xdr:sp>
      <xdr:nvSpPr>
        <xdr:cNvPr id="21" name="AutoShape 485"/>
        <xdr:cNvSpPr>
          <a:spLocks/>
        </xdr:cNvSpPr>
      </xdr:nvSpPr>
      <xdr:spPr>
        <a:xfrm>
          <a:off x="12353925" y="41529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41</xdr:row>
      <xdr:rowOff>47625</xdr:rowOff>
    </xdr:from>
    <xdr:to>
      <xdr:col>15</xdr:col>
      <xdr:colOff>95250</xdr:colOff>
      <xdr:row>44</xdr:row>
      <xdr:rowOff>66675</xdr:rowOff>
    </xdr:to>
    <xdr:sp>
      <xdr:nvSpPr>
        <xdr:cNvPr id="22" name="AutoShape 486"/>
        <xdr:cNvSpPr>
          <a:spLocks/>
        </xdr:cNvSpPr>
      </xdr:nvSpPr>
      <xdr:spPr>
        <a:xfrm>
          <a:off x="12353925" y="4629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47625</xdr:rowOff>
    </xdr:from>
    <xdr:to>
      <xdr:col>15</xdr:col>
      <xdr:colOff>95250</xdr:colOff>
      <xdr:row>49</xdr:row>
      <xdr:rowOff>66675</xdr:rowOff>
    </xdr:to>
    <xdr:sp>
      <xdr:nvSpPr>
        <xdr:cNvPr id="23" name="AutoShape 487"/>
        <xdr:cNvSpPr>
          <a:spLocks/>
        </xdr:cNvSpPr>
      </xdr:nvSpPr>
      <xdr:spPr>
        <a:xfrm>
          <a:off x="12353925" y="5105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51</xdr:row>
      <xdr:rowOff>47625</xdr:rowOff>
    </xdr:from>
    <xdr:to>
      <xdr:col>15</xdr:col>
      <xdr:colOff>95250</xdr:colOff>
      <xdr:row>54</xdr:row>
      <xdr:rowOff>66675</xdr:rowOff>
    </xdr:to>
    <xdr:sp>
      <xdr:nvSpPr>
        <xdr:cNvPr id="24" name="AutoShape 488"/>
        <xdr:cNvSpPr>
          <a:spLocks/>
        </xdr:cNvSpPr>
      </xdr:nvSpPr>
      <xdr:spPr>
        <a:xfrm>
          <a:off x="12353925" y="5581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56</xdr:row>
      <xdr:rowOff>47625</xdr:rowOff>
    </xdr:from>
    <xdr:to>
      <xdr:col>15</xdr:col>
      <xdr:colOff>95250</xdr:colOff>
      <xdr:row>59</xdr:row>
      <xdr:rowOff>66675</xdr:rowOff>
    </xdr:to>
    <xdr:sp>
      <xdr:nvSpPr>
        <xdr:cNvPr id="25" name="AutoShape 489"/>
        <xdr:cNvSpPr>
          <a:spLocks/>
        </xdr:cNvSpPr>
      </xdr:nvSpPr>
      <xdr:spPr>
        <a:xfrm>
          <a:off x="12353925" y="60579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47625</xdr:rowOff>
    </xdr:from>
    <xdr:to>
      <xdr:col>15</xdr:col>
      <xdr:colOff>95250</xdr:colOff>
      <xdr:row>64</xdr:row>
      <xdr:rowOff>66675</xdr:rowOff>
    </xdr:to>
    <xdr:sp>
      <xdr:nvSpPr>
        <xdr:cNvPr id="26" name="AutoShape 490"/>
        <xdr:cNvSpPr>
          <a:spLocks/>
        </xdr:cNvSpPr>
      </xdr:nvSpPr>
      <xdr:spPr>
        <a:xfrm>
          <a:off x="12353925" y="65341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66</xdr:row>
      <xdr:rowOff>47625</xdr:rowOff>
    </xdr:from>
    <xdr:to>
      <xdr:col>15</xdr:col>
      <xdr:colOff>95250</xdr:colOff>
      <xdr:row>69</xdr:row>
      <xdr:rowOff>66675</xdr:rowOff>
    </xdr:to>
    <xdr:sp>
      <xdr:nvSpPr>
        <xdr:cNvPr id="27" name="AutoShape 491"/>
        <xdr:cNvSpPr>
          <a:spLocks/>
        </xdr:cNvSpPr>
      </xdr:nvSpPr>
      <xdr:spPr>
        <a:xfrm>
          <a:off x="12353925" y="701040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38100</xdr:colOff>
      <xdr:row>71</xdr:row>
      <xdr:rowOff>47625</xdr:rowOff>
    </xdr:from>
    <xdr:to>
      <xdr:col>15</xdr:col>
      <xdr:colOff>95250</xdr:colOff>
      <xdr:row>74</xdr:row>
      <xdr:rowOff>66675</xdr:rowOff>
    </xdr:to>
    <xdr:sp>
      <xdr:nvSpPr>
        <xdr:cNvPr id="28" name="AutoShape 492"/>
        <xdr:cNvSpPr>
          <a:spLocks/>
        </xdr:cNvSpPr>
      </xdr:nvSpPr>
      <xdr:spPr>
        <a:xfrm>
          <a:off x="12353925" y="7486650"/>
          <a:ext cx="571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133350</xdr:rowOff>
    </xdr:from>
    <xdr:to>
      <xdr:col>4</xdr:col>
      <xdr:colOff>685800</xdr:colOff>
      <xdr:row>3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029200" y="80010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單位</a:t>
          </a:r>
        </a:p>
      </xdr:txBody>
    </xdr:sp>
    <xdr:clientData/>
  </xdr:twoCellAnchor>
  <xdr:twoCellAnchor>
    <xdr:from>
      <xdr:col>4</xdr:col>
      <xdr:colOff>276225</xdr:colOff>
      <xdr:row>2</xdr:row>
      <xdr:rowOff>85725</xdr:rowOff>
    </xdr:from>
    <xdr:to>
      <xdr:col>4</xdr:col>
      <xdr:colOff>342900</xdr:colOff>
      <xdr:row>3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4962525" y="752475"/>
          <a:ext cx="6667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05550" y="4695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05550" y="4695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62325" y="42195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362325" y="42195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57325" y="58959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57325" y="58959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09775" y="3762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9775" y="37623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8.125" style="7" customWidth="1"/>
    <col min="2" max="2" width="10.625" style="7" customWidth="1"/>
    <col min="3" max="3" width="18.625" style="7" customWidth="1"/>
    <col min="4" max="4" width="10.625" style="7" customWidth="1"/>
    <col min="5" max="16384" width="8.875" style="7" customWidth="1"/>
  </cols>
  <sheetData>
    <row r="1" s="8" customFormat="1" ht="18" customHeight="1">
      <c r="G1" s="76" t="s">
        <v>388</v>
      </c>
    </row>
    <row r="2" spans="1:7" s="67" customFormat="1" ht="24.75" customHeight="1">
      <c r="A2" s="550" t="s">
        <v>738</v>
      </c>
      <c r="B2" s="540"/>
      <c r="C2" s="540"/>
      <c r="D2" s="540"/>
      <c r="E2" s="540"/>
      <c r="F2" s="540"/>
      <c r="G2" s="540"/>
    </row>
    <row r="3" spans="1:7" s="67" customFormat="1" ht="19.5" customHeight="1">
      <c r="A3" s="539" t="s">
        <v>739</v>
      </c>
      <c r="B3" s="540"/>
      <c r="C3" s="540"/>
      <c r="D3" s="540"/>
      <c r="E3" s="540"/>
      <c r="F3" s="540"/>
      <c r="G3" s="540"/>
    </row>
    <row r="4" spans="1:7" s="67" customFormat="1" ht="15.75" customHeight="1">
      <c r="A4" s="541" t="s">
        <v>740</v>
      </c>
      <c r="B4" s="542"/>
      <c r="C4" s="542"/>
      <c r="D4" s="542"/>
      <c r="E4" s="542"/>
      <c r="F4" s="542"/>
      <c r="G4" s="542"/>
    </row>
    <row r="5" spans="1:7" s="67" customFormat="1" ht="13.5" customHeight="1" thickBot="1">
      <c r="A5" s="551" t="s">
        <v>741</v>
      </c>
      <c r="B5" s="542"/>
      <c r="C5" s="542"/>
      <c r="D5" s="542"/>
      <c r="E5" s="542"/>
      <c r="F5" s="542"/>
      <c r="G5" s="542"/>
    </row>
    <row r="6" spans="1:7" s="8" customFormat="1" ht="27.75" customHeight="1">
      <c r="A6" s="552" t="s">
        <v>215</v>
      </c>
      <c r="B6" s="553"/>
      <c r="C6" s="556" t="s">
        <v>216</v>
      </c>
      <c r="D6" s="533" t="s">
        <v>217</v>
      </c>
      <c r="E6" s="534"/>
      <c r="F6" s="534"/>
      <c r="G6" s="534"/>
    </row>
    <row r="7" spans="1:7" s="8" customFormat="1" ht="27.75" customHeight="1" thickBot="1">
      <c r="A7" s="554"/>
      <c r="B7" s="555"/>
      <c r="C7" s="557"/>
      <c r="D7" s="9"/>
      <c r="E7" s="175" t="s">
        <v>162</v>
      </c>
      <c r="F7" s="175" t="s">
        <v>163</v>
      </c>
      <c r="G7" s="176" t="s">
        <v>164</v>
      </c>
    </row>
    <row r="8" spans="1:7" s="8" customFormat="1" ht="30" customHeight="1">
      <c r="A8" s="552" t="s">
        <v>165</v>
      </c>
      <c r="B8" s="536"/>
      <c r="C8" s="525" t="s">
        <v>166</v>
      </c>
      <c r="D8" s="177" t="s">
        <v>167</v>
      </c>
      <c r="E8" s="10">
        <v>121</v>
      </c>
      <c r="F8" s="11">
        <v>13</v>
      </c>
      <c r="G8" s="12">
        <v>17</v>
      </c>
    </row>
    <row r="9" spans="1:7" s="8" customFormat="1" ht="9.75" customHeight="1">
      <c r="A9" s="537"/>
      <c r="B9" s="538"/>
      <c r="C9" s="547"/>
      <c r="D9" s="13"/>
      <c r="E9" s="10"/>
      <c r="F9" s="10"/>
      <c r="G9" s="12"/>
    </row>
    <row r="10" spans="1:7" s="8" customFormat="1" ht="30" customHeight="1">
      <c r="A10" s="523"/>
      <c r="B10" s="524"/>
      <c r="C10" s="548"/>
      <c r="D10" s="178" t="s">
        <v>168</v>
      </c>
      <c r="E10" s="14">
        <v>24</v>
      </c>
      <c r="F10" s="14">
        <v>51</v>
      </c>
      <c r="G10" s="15">
        <v>46</v>
      </c>
    </row>
    <row r="11" spans="1:7" s="8" customFormat="1" ht="30" customHeight="1">
      <c r="A11" s="526" t="s">
        <v>169</v>
      </c>
      <c r="B11" s="543" t="s">
        <v>170</v>
      </c>
      <c r="C11" s="546" t="s">
        <v>171</v>
      </c>
      <c r="D11" s="177" t="s">
        <v>167</v>
      </c>
      <c r="E11" s="10">
        <v>121</v>
      </c>
      <c r="F11" s="16">
        <v>28</v>
      </c>
      <c r="G11" s="17">
        <v>34</v>
      </c>
    </row>
    <row r="12" spans="1:7" s="8" customFormat="1" ht="9.75" customHeight="1">
      <c r="A12" s="527"/>
      <c r="B12" s="544"/>
      <c r="C12" s="547"/>
      <c r="D12" s="13"/>
      <c r="E12" s="10"/>
      <c r="F12" s="10"/>
      <c r="G12" s="12"/>
    </row>
    <row r="13" spans="1:7" s="8" customFormat="1" ht="30" customHeight="1">
      <c r="A13" s="527"/>
      <c r="B13" s="545"/>
      <c r="C13" s="548"/>
      <c r="D13" s="178" t="s">
        <v>168</v>
      </c>
      <c r="E13" s="14">
        <v>24</v>
      </c>
      <c r="F13" s="14">
        <v>41</v>
      </c>
      <c r="G13" s="15">
        <v>10</v>
      </c>
    </row>
    <row r="14" spans="1:7" s="8" customFormat="1" ht="30" customHeight="1">
      <c r="A14" s="527"/>
      <c r="B14" s="543" t="s">
        <v>172</v>
      </c>
      <c r="C14" s="546" t="s">
        <v>173</v>
      </c>
      <c r="D14" s="177" t="s">
        <v>167</v>
      </c>
      <c r="E14" s="16">
        <v>120</v>
      </c>
      <c r="F14" s="16">
        <v>58</v>
      </c>
      <c r="G14" s="18">
        <v>0</v>
      </c>
    </row>
    <row r="15" spans="1:7" s="8" customFormat="1" ht="9.75" customHeight="1">
      <c r="A15" s="527"/>
      <c r="B15" s="544"/>
      <c r="C15" s="547"/>
      <c r="D15" s="13"/>
      <c r="E15" s="10"/>
      <c r="F15" s="10"/>
      <c r="G15" s="19"/>
    </row>
    <row r="16" spans="1:7" s="8" customFormat="1" ht="30" customHeight="1">
      <c r="A16" s="527"/>
      <c r="B16" s="545"/>
      <c r="C16" s="548"/>
      <c r="D16" s="178" t="s">
        <v>168</v>
      </c>
      <c r="E16" s="14">
        <v>24</v>
      </c>
      <c r="F16" s="14">
        <v>56</v>
      </c>
      <c r="G16" s="20">
        <v>36</v>
      </c>
    </row>
    <row r="17" spans="1:7" s="8" customFormat="1" ht="30" customHeight="1">
      <c r="A17" s="527"/>
      <c r="B17" s="543" t="s">
        <v>174</v>
      </c>
      <c r="C17" s="546" t="s">
        <v>175</v>
      </c>
      <c r="D17" s="177" t="s">
        <v>167</v>
      </c>
      <c r="E17" s="16">
        <v>121</v>
      </c>
      <c r="F17" s="16">
        <v>22</v>
      </c>
      <c r="G17" s="18">
        <v>48</v>
      </c>
    </row>
    <row r="18" spans="1:7" s="8" customFormat="1" ht="9.75" customHeight="1">
      <c r="A18" s="527"/>
      <c r="B18" s="544"/>
      <c r="C18" s="547"/>
      <c r="D18" s="13"/>
      <c r="E18" s="10"/>
      <c r="F18" s="10"/>
      <c r="G18" s="19"/>
    </row>
    <row r="19" spans="1:7" s="8" customFormat="1" ht="30" customHeight="1">
      <c r="A19" s="527"/>
      <c r="B19" s="545"/>
      <c r="C19" s="548"/>
      <c r="D19" s="178" t="s">
        <v>168</v>
      </c>
      <c r="E19" s="14">
        <v>24</v>
      </c>
      <c r="F19" s="14">
        <v>35</v>
      </c>
      <c r="G19" s="20">
        <v>22</v>
      </c>
    </row>
    <row r="20" spans="1:7" s="8" customFormat="1" ht="30" customHeight="1">
      <c r="A20" s="527"/>
      <c r="B20" s="543" t="s">
        <v>176</v>
      </c>
      <c r="C20" s="546" t="s">
        <v>177</v>
      </c>
      <c r="D20" s="179" t="s">
        <v>167</v>
      </c>
      <c r="E20" s="16">
        <v>121</v>
      </c>
      <c r="F20" s="16">
        <v>15</v>
      </c>
      <c r="G20" s="18">
        <v>20</v>
      </c>
    </row>
    <row r="21" spans="1:7" s="8" customFormat="1" ht="9.75" customHeight="1">
      <c r="A21" s="527"/>
      <c r="B21" s="544"/>
      <c r="C21" s="547"/>
      <c r="D21" s="13"/>
      <c r="E21" s="10"/>
      <c r="F21" s="10"/>
      <c r="G21" s="19"/>
    </row>
    <row r="22" spans="1:7" s="8" customFormat="1" ht="30" customHeight="1" thickBot="1">
      <c r="A22" s="528"/>
      <c r="B22" s="549"/>
      <c r="C22" s="535"/>
      <c r="D22" s="180" t="s">
        <v>168</v>
      </c>
      <c r="E22" s="21">
        <v>25</v>
      </c>
      <c r="F22" s="21">
        <v>7</v>
      </c>
      <c r="G22" s="22">
        <v>9</v>
      </c>
    </row>
    <row r="23" spans="1:7" s="8" customFormat="1" ht="13.5" customHeight="1">
      <c r="A23" s="457" t="s">
        <v>743</v>
      </c>
      <c r="B23" s="458"/>
      <c r="C23" s="458"/>
      <c r="D23" s="458"/>
      <c r="E23" s="458"/>
      <c r="F23" s="458"/>
      <c r="G23" s="458"/>
    </row>
    <row r="24" spans="1:7" s="8" customFormat="1" ht="13.5" customHeight="1">
      <c r="A24" s="459" t="s">
        <v>742</v>
      </c>
      <c r="B24" s="459"/>
      <c r="C24" s="459"/>
      <c r="D24" s="459"/>
      <c r="E24" s="459"/>
      <c r="F24" s="459"/>
      <c r="G24" s="459"/>
    </row>
  </sheetData>
  <mergeCells count="18">
    <mergeCell ref="B20:B22"/>
    <mergeCell ref="A2:G2"/>
    <mergeCell ref="A5:G5"/>
    <mergeCell ref="A6:B7"/>
    <mergeCell ref="C6:C7"/>
    <mergeCell ref="D6:G6"/>
    <mergeCell ref="C20:C22"/>
    <mergeCell ref="A8:B10"/>
    <mergeCell ref="C8:C10"/>
    <mergeCell ref="A11:A22"/>
    <mergeCell ref="A3:G3"/>
    <mergeCell ref="A4:G4"/>
    <mergeCell ref="B17:B19"/>
    <mergeCell ref="C17:C19"/>
    <mergeCell ref="B11:B13"/>
    <mergeCell ref="C11:C13"/>
    <mergeCell ref="B14:B16"/>
    <mergeCell ref="C14:C16"/>
  </mergeCells>
  <printOptions/>
  <pageMargins left="1.1811023622047245" right="1.1811023622047245" top="1.5748031496062993" bottom="1.5748031496062993" header="0.5118110236220472" footer="0.9055118110236221"/>
  <pageSetup firstPageNumber="3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O3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44.125" style="68" customWidth="1"/>
    <col min="2" max="2" width="9.25390625" style="78" customWidth="1"/>
    <col min="3" max="3" width="10.625" style="1" customWidth="1"/>
    <col min="4" max="4" width="12.125" style="1" customWidth="1"/>
    <col min="5" max="5" width="7.625" style="1" customWidth="1"/>
    <col min="6" max="6" width="7.625" style="70" customWidth="1"/>
    <col min="7" max="7" width="7.625" style="2" customWidth="1"/>
    <col min="8" max="8" width="10.125" style="3" customWidth="1"/>
    <col min="9" max="10" width="4.625" style="3" customWidth="1"/>
    <col min="11" max="12" width="7.625" style="3" customWidth="1"/>
    <col min="13" max="13" width="8.125" style="3" customWidth="1"/>
    <col min="14" max="15" width="5.125" style="3" customWidth="1"/>
    <col min="16" max="16384" width="8.875" style="1" customWidth="1"/>
  </cols>
  <sheetData>
    <row r="1" spans="1:15" s="23" customFormat="1" ht="18" customHeight="1">
      <c r="A1" s="424" t="s">
        <v>143</v>
      </c>
      <c r="B1" s="79"/>
      <c r="C1" s="79"/>
      <c r="D1" s="79"/>
      <c r="E1" s="79"/>
      <c r="F1" s="23" t="s">
        <v>887</v>
      </c>
      <c r="G1" s="79"/>
      <c r="H1" s="79"/>
      <c r="I1" s="79"/>
      <c r="J1" s="79"/>
      <c r="K1" s="79"/>
      <c r="L1" s="79"/>
      <c r="M1" s="79"/>
      <c r="O1" s="76" t="s">
        <v>346</v>
      </c>
    </row>
    <row r="2" spans="1:15" s="91" customFormat="1" ht="24.75" customHeight="1">
      <c r="A2" s="531" t="s">
        <v>119</v>
      </c>
      <c r="B2" s="540"/>
      <c r="C2" s="540"/>
      <c r="D2" s="540"/>
      <c r="E2" s="540" t="s">
        <v>120</v>
      </c>
      <c r="F2" s="540"/>
      <c r="G2" s="540"/>
      <c r="H2" s="540"/>
      <c r="I2" s="540"/>
      <c r="J2" s="540"/>
      <c r="K2" s="540"/>
      <c r="L2" s="540"/>
      <c r="M2" s="540"/>
      <c r="N2" s="540"/>
      <c r="O2" s="540"/>
    </row>
    <row r="3" spans="1:15" s="26" customFormat="1" ht="15.75" customHeight="1" thickBot="1">
      <c r="A3" s="85"/>
      <c r="B3" s="86"/>
      <c r="F3" s="72"/>
      <c r="G3" s="36"/>
      <c r="H3" s="33"/>
      <c r="I3" s="33"/>
      <c r="J3" s="33"/>
      <c r="K3" s="33"/>
      <c r="L3" s="33"/>
      <c r="M3" s="33"/>
      <c r="N3" s="33"/>
      <c r="O3" s="33"/>
    </row>
    <row r="4" spans="1:15" s="316" customFormat="1" ht="15.75" customHeight="1">
      <c r="A4" s="622" t="s">
        <v>60</v>
      </c>
      <c r="B4" s="657" t="s">
        <v>61</v>
      </c>
      <c r="C4" s="378" t="s">
        <v>366</v>
      </c>
      <c r="D4" s="378" t="s">
        <v>367</v>
      </c>
      <c r="E4" s="630" t="s">
        <v>422</v>
      </c>
      <c r="F4" s="658"/>
      <c r="G4" s="658"/>
      <c r="H4" s="658"/>
      <c r="I4" s="658"/>
      <c r="J4" s="658"/>
      <c r="K4" s="658"/>
      <c r="L4" s="658"/>
      <c r="M4" s="636"/>
      <c r="N4" s="588" t="s">
        <v>62</v>
      </c>
      <c r="O4" s="631"/>
    </row>
    <row r="5" spans="1:15" s="316" customFormat="1" ht="15.75" customHeight="1">
      <c r="A5" s="586"/>
      <c r="B5" s="649"/>
      <c r="C5" s="380" t="s">
        <v>63</v>
      </c>
      <c r="D5" s="380" t="s">
        <v>63</v>
      </c>
      <c r="E5" s="659"/>
      <c r="F5" s="659"/>
      <c r="G5" s="659"/>
      <c r="H5" s="659"/>
      <c r="I5" s="659"/>
      <c r="J5" s="659"/>
      <c r="K5" s="659"/>
      <c r="L5" s="659"/>
      <c r="M5" s="660"/>
      <c r="N5" s="589"/>
      <c r="O5" s="654"/>
    </row>
    <row r="6" spans="1:15" s="316" customFormat="1" ht="19.5" customHeight="1">
      <c r="A6" s="586"/>
      <c r="B6" s="649"/>
      <c r="C6" s="381" t="s">
        <v>387</v>
      </c>
      <c r="D6" s="381" t="s">
        <v>368</v>
      </c>
      <c r="E6" s="637" t="s">
        <v>64</v>
      </c>
      <c r="F6" s="637" t="s">
        <v>65</v>
      </c>
      <c r="G6" s="639" t="s">
        <v>66</v>
      </c>
      <c r="H6" s="639" t="s">
        <v>67</v>
      </c>
      <c r="I6" s="651" t="s">
        <v>68</v>
      </c>
      <c r="J6" s="652"/>
      <c r="K6" s="639" t="s">
        <v>69</v>
      </c>
      <c r="L6" s="639" t="s">
        <v>70</v>
      </c>
      <c r="M6" s="639" t="s">
        <v>71</v>
      </c>
      <c r="N6" s="589"/>
      <c r="O6" s="654"/>
    </row>
    <row r="7" spans="1:15" s="316" customFormat="1" ht="19.5" customHeight="1" thickBot="1">
      <c r="A7" s="656"/>
      <c r="B7" s="638"/>
      <c r="C7" s="382" t="s">
        <v>369</v>
      </c>
      <c r="D7" s="382" t="s">
        <v>369</v>
      </c>
      <c r="E7" s="638"/>
      <c r="F7" s="638"/>
      <c r="G7" s="640"/>
      <c r="H7" s="640"/>
      <c r="I7" s="653"/>
      <c r="J7" s="638"/>
      <c r="K7" s="640"/>
      <c r="L7" s="640"/>
      <c r="M7" s="640"/>
      <c r="N7" s="628"/>
      <c r="O7" s="655"/>
    </row>
    <row r="8" spans="1:15" s="316" customFormat="1" ht="15.75" customHeight="1">
      <c r="A8" s="408" t="s">
        <v>57</v>
      </c>
      <c r="B8" s="379" t="s">
        <v>109</v>
      </c>
      <c r="C8" s="383">
        <v>7.2739</v>
      </c>
      <c r="D8" s="383">
        <v>3.602</v>
      </c>
      <c r="E8" s="384">
        <f aca="true" t="shared" si="0" ref="E8:E14">SUM(F8:M8)</f>
        <v>1.8259</v>
      </c>
      <c r="F8" s="384">
        <v>1.4611</v>
      </c>
      <c r="G8" s="385" t="s">
        <v>359</v>
      </c>
      <c r="H8" s="383">
        <v>0.3648</v>
      </c>
      <c r="I8" s="644" t="s">
        <v>355</v>
      </c>
      <c r="J8" s="642"/>
      <c r="K8" s="385" t="s">
        <v>359</v>
      </c>
      <c r="L8" s="385" t="s">
        <v>359</v>
      </c>
      <c r="M8" s="385" t="s">
        <v>359</v>
      </c>
      <c r="N8" s="641">
        <v>1.8459</v>
      </c>
      <c r="O8" s="643"/>
    </row>
    <row r="9" spans="1:15" s="316" customFormat="1" ht="15.75" customHeight="1">
      <c r="A9" s="408" t="s">
        <v>56</v>
      </c>
      <c r="B9" s="379" t="s">
        <v>370</v>
      </c>
      <c r="C9" s="383">
        <v>76.2232</v>
      </c>
      <c r="D9" s="383">
        <v>4.1818</v>
      </c>
      <c r="E9" s="384">
        <f t="shared" si="0"/>
        <v>27.6499</v>
      </c>
      <c r="F9" s="384">
        <v>18.4759</v>
      </c>
      <c r="G9" s="383">
        <v>0.8086</v>
      </c>
      <c r="H9" s="383">
        <v>0.933</v>
      </c>
      <c r="I9" s="641">
        <v>7.1889</v>
      </c>
      <c r="J9" s="642"/>
      <c r="K9" s="385" t="s">
        <v>359</v>
      </c>
      <c r="L9" s="385" t="s">
        <v>359</v>
      </c>
      <c r="M9" s="383">
        <v>0.2435</v>
      </c>
      <c r="N9" s="644" t="s">
        <v>359</v>
      </c>
      <c r="O9" s="643"/>
    </row>
    <row r="10" spans="1:15" s="316" customFormat="1" ht="15.75" customHeight="1">
      <c r="A10" s="408" t="s">
        <v>55</v>
      </c>
      <c r="B10" s="379" t="s">
        <v>371</v>
      </c>
      <c r="C10" s="383">
        <v>2.7366</v>
      </c>
      <c r="D10" s="383">
        <v>0.616</v>
      </c>
      <c r="E10" s="384">
        <f t="shared" si="0"/>
        <v>2.1206</v>
      </c>
      <c r="F10" s="384">
        <v>0.1206</v>
      </c>
      <c r="G10" s="385" t="s">
        <v>359</v>
      </c>
      <c r="H10" s="385" t="s">
        <v>359</v>
      </c>
      <c r="I10" s="644" t="s">
        <v>359</v>
      </c>
      <c r="J10" s="642"/>
      <c r="K10" s="383">
        <v>2</v>
      </c>
      <c r="L10" s="385" t="s">
        <v>359</v>
      </c>
      <c r="M10" s="385" t="s">
        <v>359</v>
      </c>
      <c r="N10" s="644" t="s">
        <v>359</v>
      </c>
      <c r="O10" s="643"/>
    </row>
    <row r="11" spans="1:15" s="316" customFormat="1" ht="15.75" customHeight="1">
      <c r="A11" s="408" t="s">
        <v>54</v>
      </c>
      <c r="B11" s="379" t="s">
        <v>372</v>
      </c>
      <c r="C11" s="383">
        <v>20.0739</v>
      </c>
      <c r="D11" s="383">
        <v>10.7477</v>
      </c>
      <c r="E11" s="384">
        <f t="shared" si="0"/>
        <v>7.0693</v>
      </c>
      <c r="F11" s="384">
        <v>4.2649</v>
      </c>
      <c r="G11" s="383">
        <v>0.032</v>
      </c>
      <c r="H11" s="383">
        <v>0.2034</v>
      </c>
      <c r="I11" s="641">
        <v>0.1841</v>
      </c>
      <c r="J11" s="642"/>
      <c r="K11" s="383">
        <v>1.9991</v>
      </c>
      <c r="L11" s="383">
        <v>0.1783</v>
      </c>
      <c r="M11" s="383">
        <v>0.2075</v>
      </c>
      <c r="N11" s="641">
        <v>2.2569</v>
      </c>
      <c r="O11" s="643"/>
    </row>
    <row r="12" spans="1:15" s="316" customFormat="1" ht="15.75" customHeight="1">
      <c r="A12" s="408" t="s">
        <v>53</v>
      </c>
      <c r="B12" s="379" t="s">
        <v>373</v>
      </c>
      <c r="C12" s="383">
        <v>8.4093</v>
      </c>
      <c r="D12" s="383">
        <v>6.2723</v>
      </c>
      <c r="E12" s="384">
        <f t="shared" si="0"/>
        <v>2.137</v>
      </c>
      <c r="F12" s="384">
        <v>1.4717</v>
      </c>
      <c r="G12" s="385" t="s">
        <v>359</v>
      </c>
      <c r="H12" s="383">
        <v>0.447</v>
      </c>
      <c r="I12" s="641">
        <v>0.0758</v>
      </c>
      <c r="J12" s="642"/>
      <c r="K12" s="385" t="s">
        <v>359</v>
      </c>
      <c r="L12" s="385" t="s">
        <v>359</v>
      </c>
      <c r="M12" s="383">
        <v>0.1425</v>
      </c>
      <c r="N12" s="644" t="s">
        <v>359</v>
      </c>
      <c r="O12" s="643"/>
    </row>
    <row r="13" spans="1:15" s="316" customFormat="1" ht="15.75" customHeight="1">
      <c r="A13" s="408" t="s">
        <v>52</v>
      </c>
      <c r="B13" s="379" t="s">
        <v>214</v>
      </c>
      <c r="C13" s="383">
        <v>146.0782</v>
      </c>
      <c r="D13" s="383">
        <v>80.0752</v>
      </c>
      <c r="E13" s="384">
        <f t="shared" si="0"/>
        <v>61.42040000000001</v>
      </c>
      <c r="F13" s="384">
        <v>48.0414</v>
      </c>
      <c r="G13" s="383">
        <v>0.0047</v>
      </c>
      <c r="H13" s="383">
        <v>8.8462</v>
      </c>
      <c r="I13" s="641">
        <v>0.4874</v>
      </c>
      <c r="J13" s="642"/>
      <c r="K13" s="383">
        <v>3.256</v>
      </c>
      <c r="L13" s="383">
        <v>0.632</v>
      </c>
      <c r="M13" s="383">
        <v>0.1527</v>
      </c>
      <c r="N13" s="641">
        <v>4.5826</v>
      </c>
      <c r="O13" s="643"/>
    </row>
    <row r="14" spans="1:15" s="316" customFormat="1" ht="15.75" customHeight="1">
      <c r="A14" s="408" t="s">
        <v>423</v>
      </c>
      <c r="B14" s="379" t="s">
        <v>374</v>
      </c>
      <c r="C14" s="383">
        <v>14.106</v>
      </c>
      <c r="D14" s="383">
        <v>8.6648</v>
      </c>
      <c r="E14" s="384">
        <f t="shared" si="0"/>
        <v>5.4411</v>
      </c>
      <c r="F14" s="384">
        <v>4.14</v>
      </c>
      <c r="G14" s="385" t="s">
        <v>359</v>
      </c>
      <c r="H14" s="383">
        <v>0.8111</v>
      </c>
      <c r="I14" s="641">
        <v>0.49</v>
      </c>
      <c r="J14" s="642"/>
      <c r="K14" s="385" t="s">
        <v>359</v>
      </c>
      <c r="L14" s="385" t="s">
        <v>359</v>
      </c>
      <c r="M14" s="385" t="s">
        <v>359</v>
      </c>
      <c r="N14" s="644" t="s">
        <v>359</v>
      </c>
      <c r="O14" s="643"/>
    </row>
    <row r="15" spans="1:15" s="316" customFormat="1" ht="15.75" customHeight="1">
      <c r="A15" s="408" t="s">
        <v>58</v>
      </c>
      <c r="B15" s="379" t="s">
        <v>729</v>
      </c>
      <c r="C15" s="387">
        <v>24.3756</v>
      </c>
      <c r="D15" s="383">
        <v>16.0982</v>
      </c>
      <c r="E15" s="384">
        <v>8.1743</v>
      </c>
      <c r="F15" s="384">
        <v>5.3103</v>
      </c>
      <c r="G15" s="385" t="s">
        <v>359</v>
      </c>
      <c r="H15" s="383">
        <v>0.4362</v>
      </c>
      <c r="I15" s="386"/>
      <c r="J15" s="388" t="s">
        <v>355</v>
      </c>
      <c r="K15" s="383">
        <v>2.237</v>
      </c>
      <c r="L15" s="385" t="s">
        <v>355</v>
      </c>
      <c r="M15" s="383">
        <v>0.1908</v>
      </c>
      <c r="N15" s="386"/>
      <c r="O15" s="387">
        <v>0.1031</v>
      </c>
    </row>
    <row r="16" spans="1:15" s="316" customFormat="1" ht="15.75" customHeight="1">
      <c r="A16" s="408" t="s">
        <v>59</v>
      </c>
      <c r="B16" s="379" t="s">
        <v>110</v>
      </c>
      <c r="C16" s="387">
        <v>66.2366</v>
      </c>
      <c r="D16" s="383">
        <v>42.1424</v>
      </c>
      <c r="E16" s="384">
        <f>SUM(F16:M16)</f>
        <v>24.094199999999997</v>
      </c>
      <c r="F16" s="384">
        <v>12.622</v>
      </c>
      <c r="G16" s="385" t="s">
        <v>359</v>
      </c>
      <c r="H16" s="383">
        <v>1.7333</v>
      </c>
      <c r="I16" s="641">
        <v>1.2189</v>
      </c>
      <c r="J16" s="642"/>
      <c r="K16" s="383">
        <v>7.2303</v>
      </c>
      <c r="L16" s="383">
        <v>0.6088</v>
      </c>
      <c r="M16" s="383">
        <v>0.6809</v>
      </c>
      <c r="N16" s="644" t="s">
        <v>355</v>
      </c>
      <c r="O16" s="643"/>
    </row>
    <row r="17" spans="1:15" s="316" customFormat="1" ht="15.75" customHeight="1">
      <c r="A17" s="409" t="s">
        <v>72</v>
      </c>
      <c r="B17" s="379" t="s">
        <v>730</v>
      </c>
      <c r="C17" s="387">
        <v>2.0621</v>
      </c>
      <c r="D17" s="383">
        <v>1.2208</v>
      </c>
      <c r="E17" s="384">
        <f>SUM(F17:M17)</f>
        <v>0.5219</v>
      </c>
      <c r="F17" s="384">
        <v>0.2517</v>
      </c>
      <c r="G17" s="385" t="s">
        <v>359</v>
      </c>
      <c r="H17" s="385" t="s">
        <v>359</v>
      </c>
      <c r="I17" s="386"/>
      <c r="J17" s="384">
        <v>0.0813</v>
      </c>
      <c r="K17" s="385" t="s">
        <v>359</v>
      </c>
      <c r="L17" s="383">
        <v>0.1889</v>
      </c>
      <c r="M17" s="385" t="s">
        <v>359</v>
      </c>
      <c r="N17" s="386"/>
      <c r="O17" s="387">
        <v>0.3194</v>
      </c>
    </row>
    <row r="18" spans="1:15" s="316" customFormat="1" ht="15.75" customHeight="1">
      <c r="A18" s="409" t="s">
        <v>73</v>
      </c>
      <c r="B18" s="379" t="s">
        <v>731</v>
      </c>
      <c r="C18" s="387">
        <v>1.5768</v>
      </c>
      <c r="D18" s="383">
        <v>0.8884</v>
      </c>
      <c r="E18" s="384">
        <f>SUM(F18:M18)</f>
        <v>0.6885</v>
      </c>
      <c r="F18" s="383">
        <v>0.2287</v>
      </c>
      <c r="G18" s="385" t="s">
        <v>359</v>
      </c>
      <c r="H18" s="385" t="s">
        <v>359</v>
      </c>
      <c r="I18" s="386"/>
      <c r="J18" s="384">
        <v>0.4598</v>
      </c>
      <c r="K18" s="385" t="s">
        <v>359</v>
      </c>
      <c r="L18" s="385" t="s">
        <v>359</v>
      </c>
      <c r="M18" s="385" t="s">
        <v>359</v>
      </c>
      <c r="N18" s="386"/>
      <c r="O18" s="445" t="s">
        <v>355</v>
      </c>
    </row>
    <row r="19" spans="1:15" s="316" customFormat="1" ht="15.75" customHeight="1" thickBot="1">
      <c r="A19" s="410" t="s">
        <v>406</v>
      </c>
      <c r="B19" s="446" t="s">
        <v>51</v>
      </c>
      <c r="C19" s="389">
        <v>0.7366</v>
      </c>
      <c r="D19" s="389">
        <v>0.6241</v>
      </c>
      <c r="E19" s="392">
        <v>0.1125</v>
      </c>
      <c r="F19" s="390" t="s">
        <v>359</v>
      </c>
      <c r="G19" s="390" t="s">
        <v>359</v>
      </c>
      <c r="H19" s="390" t="s">
        <v>359</v>
      </c>
      <c r="I19" s="391"/>
      <c r="J19" s="392">
        <v>0.1125</v>
      </c>
      <c r="K19" s="390" t="s">
        <v>359</v>
      </c>
      <c r="L19" s="390" t="s">
        <v>359</v>
      </c>
      <c r="M19" s="390" t="s">
        <v>359</v>
      </c>
      <c r="N19" s="391"/>
      <c r="O19" s="393" t="s">
        <v>359</v>
      </c>
    </row>
    <row r="20" spans="1:15" s="316" customFormat="1" ht="14.25" customHeight="1" thickBot="1">
      <c r="A20" s="222"/>
      <c r="B20" s="335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</row>
    <row r="21" spans="1:15" s="316" customFormat="1" ht="37.5" customHeight="1">
      <c r="A21" s="622" t="s">
        <v>60</v>
      </c>
      <c r="B21" s="633" t="s">
        <v>74</v>
      </c>
      <c r="C21" s="634"/>
      <c r="D21" s="635"/>
      <c r="E21" s="630" t="s">
        <v>75</v>
      </c>
      <c r="F21" s="631"/>
      <c r="G21" s="632"/>
      <c r="H21" s="394" t="s">
        <v>76</v>
      </c>
      <c r="I21" s="588" t="s">
        <v>375</v>
      </c>
      <c r="J21" s="636"/>
      <c r="K21" s="663" t="s">
        <v>77</v>
      </c>
      <c r="L21" s="664"/>
      <c r="M21" s="665"/>
      <c r="N21" s="630" t="s">
        <v>78</v>
      </c>
      <c r="O21" s="658"/>
    </row>
    <row r="22" spans="1:15" s="316" customFormat="1" ht="24.75" customHeight="1">
      <c r="A22" s="623"/>
      <c r="B22" s="637" t="s">
        <v>888</v>
      </c>
      <c r="C22" s="639" t="s">
        <v>889</v>
      </c>
      <c r="D22" s="639" t="s">
        <v>890</v>
      </c>
      <c r="E22" s="637" t="s">
        <v>891</v>
      </c>
      <c r="F22" s="395" t="s">
        <v>892</v>
      </c>
      <c r="G22" s="396" t="s">
        <v>893</v>
      </c>
      <c r="H22" s="625" t="s">
        <v>894</v>
      </c>
      <c r="I22" s="589" t="s">
        <v>895</v>
      </c>
      <c r="J22" s="627"/>
      <c r="K22" s="666"/>
      <c r="L22" s="667"/>
      <c r="M22" s="668"/>
      <c r="N22" s="648"/>
      <c r="O22" s="648"/>
    </row>
    <row r="23" spans="1:15" s="316" customFormat="1" ht="24.75" customHeight="1" thickBot="1">
      <c r="A23" s="624"/>
      <c r="B23" s="638"/>
      <c r="C23" s="640"/>
      <c r="D23" s="640"/>
      <c r="E23" s="638"/>
      <c r="F23" s="397" t="s">
        <v>896</v>
      </c>
      <c r="G23" s="397" t="s">
        <v>896</v>
      </c>
      <c r="H23" s="626"/>
      <c r="I23" s="628"/>
      <c r="J23" s="629"/>
      <c r="K23" s="669"/>
      <c r="L23" s="670"/>
      <c r="M23" s="671"/>
      <c r="N23" s="662"/>
      <c r="O23" s="662"/>
    </row>
    <row r="24" spans="1:15" s="316" customFormat="1" ht="15.75" customHeight="1">
      <c r="A24" s="408" t="s">
        <v>897</v>
      </c>
      <c r="B24" s="411">
        <f>C24+D24</f>
        <v>530826304</v>
      </c>
      <c r="C24" s="398">
        <v>460186304</v>
      </c>
      <c r="D24" s="398">
        <v>70640000</v>
      </c>
      <c r="E24" s="465">
        <f aca="true" t="shared" si="1" ref="E24:E30">F24+G24</f>
        <v>37.17</v>
      </c>
      <c r="F24" s="399">
        <v>30.38</v>
      </c>
      <c r="G24" s="400">
        <v>6.79</v>
      </c>
      <c r="H24" s="400">
        <v>23.18</v>
      </c>
      <c r="I24" s="645" t="s">
        <v>898</v>
      </c>
      <c r="J24" s="646"/>
      <c r="K24" s="650" t="s">
        <v>899</v>
      </c>
      <c r="L24" s="648"/>
      <c r="M24" s="649"/>
      <c r="N24" s="401" t="s">
        <v>900</v>
      </c>
      <c r="O24" s="402"/>
    </row>
    <row r="25" spans="1:15" s="316" customFormat="1" ht="15.75" customHeight="1">
      <c r="A25" s="408" t="s">
        <v>901</v>
      </c>
      <c r="B25" s="411">
        <f aca="true" t="shared" si="2" ref="B25:B30">C25+D25</f>
        <v>524835615</v>
      </c>
      <c r="C25" s="398">
        <v>277871165</v>
      </c>
      <c r="D25" s="398">
        <v>246964450</v>
      </c>
      <c r="E25" s="465">
        <f t="shared" si="1"/>
        <v>42.92</v>
      </c>
      <c r="F25" s="399">
        <v>24.92</v>
      </c>
      <c r="G25" s="400">
        <v>18</v>
      </c>
      <c r="H25" s="400">
        <v>63.95</v>
      </c>
      <c r="I25" s="645" t="s">
        <v>902</v>
      </c>
      <c r="J25" s="646"/>
      <c r="K25" s="650" t="s">
        <v>903</v>
      </c>
      <c r="L25" s="648"/>
      <c r="M25" s="649"/>
      <c r="N25" s="401" t="s">
        <v>904</v>
      </c>
      <c r="O25" s="402"/>
    </row>
    <row r="26" spans="1:15" s="316" customFormat="1" ht="15.75" customHeight="1">
      <c r="A26" s="408" t="s">
        <v>905</v>
      </c>
      <c r="B26" s="411">
        <v>378090000</v>
      </c>
      <c r="C26" s="398">
        <v>378090000</v>
      </c>
      <c r="D26" s="398" t="s">
        <v>906</v>
      </c>
      <c r="E26" s="465">
        <v>77.03</v>
      </c>
      <c r="F26" s="399">
        <v>77.03</v>
      </c>
      <c r="G26" s="385" t="s">
        <v>907</v>
      </c>
      <c r="H26" s="400">
        <v>1.73</v>
      </c>
      <c r="I26" s="645" t="s">
        <v>908</v>
      </c>
      <c r="J26" s="646"/>
      <c r="K26" s="650" t="s">
        <v>909</v>
      </c>
      <c r="L26" s="648"/>
      <c r="M26" s="649"/>
      <c r="N26" s="401" t="s">
        <v>910</v>
      </c>
      <c r="O26" s="402"/>
    </row>
    <row r="27" spans="1:15" s="316" customFormat="1" ht="15.75" customHeight="1">
      <c r="A27" s="408" t="s">
        <v>911</v>
      </c>
      <c r="B27" s="411">
        <f t="shared" si="2"/>
        <v>728662356</v>
      </c>
      <c r="C27" s="398">
        <v>593824056</v>
      </c>
      <c r="D27" s="398">
        <v>134838300</v>
      </c>
      <c r="E27" s="465">
        <f t="shared" si="1"/>
        <v>42.44</v>
      </c>
      <c r="F27" s="399">
        <v>35.98</v>
      </c>
      <c r="G27" s="400">
        <v>6.46</v>
      </c>
      <c r="H27" s="400">
        <v>53.13</v>
      </c>
      <c r="I27" s="645" t="s">
        <v>912</v>
      </c>
      <c r="J27" s="646"/>
      <c r="K27" s="647" t="s">
        <v>913</v>
      </c>
      <c r="L27" s="648"/>
      <c r="M27" s="649"/>
      <c r="N27" s="401" t="s">
        <v>914</v>
      </c>
      <c r="O27" s="402"/>
    </row>
    <row r="28" spans="1:15" s="316" customFormat="1" ht="15.75" customHeight="1">
      <c r="A28" s="408" t="s">
        <v>915</v>
      </c>
      <c r="B28" s="411">
        <f t="shared" si="2"/>
        <v>1396800000</v>
      </c>
      <c r="C28" s="398">
        <v>856800000</v>
      </c>
      <c r="D28" s="398">
        <v>540000000</v>
      </c>
      <c r="E28" s="465">
        <f t="shared" si="1"/>
        <v>42.72</v>
      </c>
      <c r="F28" s="399">
        <v>23.23</v>
      </c>
      <c r="G28" s="400">
        <v>19.49</v>
      </c>
      <c r="H28" s="400">
        <v>12.3</v>
      </c>
      <c r="I28" s="645" t="s">
        <v>916</v>
      </c>
      <c r="J28" s="646"/>
      <c r="K28" s="647" t="s">
        <v>917</v>
      </c>
      <c r="L28" s="648"/>
      <c r="M28" s="649"/>
      <c r="N28" s="401" t="s">
        <v>918</v>
      </c>
      <c r="O28" s="402"/>
    </row>
    <row r="29" spans="1:15" s="316" customFormat="1" ht="15.75" customHeight="1">
      <c r="A29" s="408" t="s">
        <v>919</v>
      </c>
      <c r="B29" s="411">
        <f t="shared" si="2"/>
        <v>5981513540</v>
      </c>
      <c r="C29" s="398">
        <v>4254513540</v>
      </c>
      <c r="D29" s="398">
        <v>1727000000</v>
      </c>
      <c r="E29" s="465">
        <v>43.34</v>
      </c>
      <c r="F29" s="399">
        <v>43.34</v>
      </c>
      <c r="G29" s="385" t="s">
        <v>907</v>
      </c>
      <c r="H29" s="400">
        <v>33.44</v>
      </c>
      <c r="I29" s="645" t="s">
        <v>354</v>
      </c>
      <c r="J29" s="646"/>
      <c r="K29" s="647" t="s">
        <v>906</v>
      </c>
      <c r="L29" s="648"/>
      <c r="M29" s="649"/>
      <c r="N29" s="401"/>
      <c r="O29" s="335"/>
    </row>
    <row r="30" spans="1:15" s="316" customFormat="1" ht="15.75" customHeight="1">
      <c r="A30" s="408" t="s">
        <v>920</v>
      </c>
      <c r="B30" s="411">
        <f t="shared" si="2"/>
        <v>795758675</v>
      </c>
      <c r="C30" s="398">
        <v>690464675</v>
      </c>
      <c r="D30" s="398">
        <v>105294000</v>
      </c>
      <c r="E30" s="465">
        <f t="shared" si="1"/>
        <v>29.75</v>
      </c>
      <c r="F30" s="399">
        <v>25.2</v>
      </c>
      <c r="G30" s="400">
        <v>4.55</v>
      </c>
      <c r="H30" s="400">
        <v>15.21</v>
      </c>
      <c r="I30" s="645" t="s">
        <v>921</v>
      </c>
      <c r="J30" s="646"/>
      <c r="K30" s="647" t="s">
        <v>922</v>
      </c>
      <c r="L30" s="648"/>
      <c r="M30" s="649"/>
      <c r="N30" s="645" t="s">
        <v>923</v>
      </c>
      <c r="O30" s="661"/>
    </row>
    <row r="31" spans="1:15" s="316" customFormat="1" ht="15.75" customHeight="1">
      <c r="A31" s="408" t="s">
        <v>924</v>
      </c>
      <c r="B31" s="411">
        <v>974345251</v>
      </c>
      <c r="C31" s="398">
        <v>653944000</v>
      </c>
      <c r="D31" s="398">
        <v>320401251</v>
      </c>
      <c r="E31" s="465">
        <v>42.79</v>
      </c>
      <c r="F31" s="399">
        <v>32.46</v>
      </c>
      <c r="G31" s="400">
        <v>10.33</v>
      </c>
      <c r="H31" s="400">
        <v>37.96</v>
      </c>
      <c r="I31" s="645" t="s">
        <v>728</v>
      </c>
      <c r="J31" s="646"/>
      <c r="K31" s="647" t="s">
        <v>79</v>
      </c>
      <c r="L31" s="648"/>
      <c r="M31" s="649"/>
      <c r="N31" s="645"/>
      <c r="O31" s="661"/>
    </row>
    <row r="32" spans="1:15" s="316" customFormat="1" ht="15.75" customHeight="1">
      <c r="A32" s="408" t="s">
        <v>925</v>
      </c>
      <c r="B32" s="411">
        <f>SUM(C32+D32)</f>
        <v>3075309348</v>
      </c>
      <c r="C32" s="398">
        <v>1879204021</v>
      </c>
      <c r="D32" s="398">
        <v>1196105327</v>
      </c>
      <c r="E32" s="465">
        <f>SUM(F32+G32)</f>
        <v>44.72</v>
      </c>
      <c r="F32" s="399">
        <v>35.39</v>
      </c>
      <c r="G32" s="400">
        <v>9.33</v>
      </c>
      <c r="H32" s="400">
        <v>131.83</v>
      </c>
      <c r="I32" s="645" t="s">
        <v>926</v>
      </c>
      <c r="J32" s="646"/>
      <c r="K32" s="650" t="s">
        <v>927</v>
      </c>
      <c r="L32" s="648"/>
      <c r="M32" s="649"/>
      <c r="N32" s="645" t="s">
        <v>928</v>
      </c>
      <c r="O32" s="661"/>
    </row>
    <row r="33" spans="1:15" s="316" customFormat="1" ht="15.75" customHeight="1">
      <c r="A33" s="409" t="s">
        <v>929</v>
      </c>
      <c r="B33" s="411">
        <f>SUM(C33+D33)</f>
        <v>238690000</v>
      </c>
      <c r="C33" s="398">
        <v>216240000</v>
      </c>
      <c r="D33" s="398">
        <v>22450000</v>
      </c>
      <c r="E33" s="465">
        <f>SUM(F33+G33)</f>
        <v>34.29</v>
      </c>
      <c r="F33" s="399">
        <v>30.26</v>
      </c>
      <c r="G33" s="400">
        <v>4.03</v>
      </c>
      <c r="H33" s="400">
        <v>41.96</v>
      </c>
      <c r="I33" s="645" t="s">
        <v>930</v>
      </c>
      <c r="J33" s="646"/>
      <c r="K33" s="647" t="s">
        <v>931</v>
      </c>
      <c r="L33" s="648"/>
      <c r="M33" s="649"/>
      <c r="N33" s="645" t="s">
        <v>932</v>
      </c>
      <c r="O33" s="661"/>
    </row>
    <row r="34" spans="1:15" s="316" customFormat="1" ht="15.75" customHeight="1">
      <c r="A34" s="409" t="s">
        <v>933</v>
      </c>
      <c r="B34" s="411">
        <f>SUM(C34+D34)</f>
        <v>195329092</v>
      </c>
      <c r="C34" s="398">
        <v>145000000</v>
      </c>
      <c r="D34" s="398">
        <v>50329092</v>
      </c>
      <c r="E34" s="465">
        <f>SUM(F34+G34)</f>
        <v>42.15</v>
      </c>
      <c r="F34" s="400">
        <v>36.4</v>
      </c>
      <c r="G34" s="400">
        <v>5.75</v>
      </c>
      <c r="H34" s="400">
        <v>140.91</v>
      </c>
      <c r="I34" s="675" t="s">
        <v>934</v>
      </c>
      <c r="J34" s="676"/>
      <c r="K34" s="676" t="s">
        <v>931</v>
      </c>
      <c r="L34" s="676"/>
      <c r="M34" s="676"/>
      <c r="N34" s="675" t="s">
        <v>935</v>
      </c>
      <c r="O34" s="645"/>
    </row>
    <row r="35" spans="1:15" s="316" customFormat="1" ht="15.75" customHeight="1" thickBot="1">
      <c r="A35" s="410" t="s">
        <v>936</v>
      </c>
      <c r="B35" s="412">
        <v>9225000</v>
      </c>
      <c r="C35" s="403">
        <v>9225000</v>
      </c>
      <c r="D35" s="390" t="s">
        <v>907</v>
      </c>
      <c r="E35" s="466">
        <v>15.41</v>
      </c>
      <c r="F35" s="404">
        <v>15.27</v>
      </c>
      <c r="G35" s="404">
        <v>0.14</v>
      </c>
      <c r="H35" s="404">
        <v>115.85</v>
      </c>
      <c r="I35" s="672" t="s">
        <v>937</v>
      </c>
      <c r="J35" s="673"/>
      <c r="K35" s="653" t="s">
        <v>938</v>
      </c>
      <c r="L35" s="662"/>
      <c r="M35" s="638"/>
      <c r="N35" s="672" t="s">
        <v>939</v>
      </c>
      <c r="O35" s="674"/>
    </row>
    <row r="36" spans="1:15" s="316" customFormat="1" ht="13.5" customHeight="1">
      <c r="A36" s="430" t="s">
        <v>424</v>
      </c>
      <c r="B36" s="405"/>
      <c r="E36" s="406" t="s">
        <v>425</v>
      </c>
      <c r="G36" s="335"/>
      <c r="H36" s="315"/>
      <c r="I36" s="335"/>
      <c r="J36" s="335"/>
      <c r="K36" s="315"/>
      <c r="L36" s="315"/>
      <c r="M36" s="315"/>
      <c r="N36" s="315"/>
      <c r="O36" s="315"/>
    </row>
    <row r="37" spans="1:15" s="316" customFormat="1" ht="13.5" customHeight="1">
      <c r="A37" s="430" t="s">
        <v>426</v>
      </c>
      <c r="B37" s="405"/>
      <c r="F37" s="407"/>
      <c r="G37" s="335"/>
      <c r="H37" s="315"/>
      <c r="I37" s="335"/>
      <c r="J37" s="335"/>
      <c r="K37" s="315"/>
      <c r="L37" s="315"/>
      <c r="M37" s="315"/>
      <c r="N37" s="315"/>
      <c r="O37" s="315"/>
    </row>
    <row r="38" spans="9:10" ht="12">
      <c r="I38" s="2"/>
      <c r="J38" s="2"/>
    </row>
  </sheetData>
  <mergeCells count="72">
    <mergeCell ref="I35:J35"/>
    <mergeCell ref="K35:M35"/>
    <mergeCell ref="N35:O35"/>
    <mergeCell ref="I31:J31"/>
    <mergeCell ref="N34:O34"/>
    <mergeCell ref="I34:J34"/>
    <mergeCell ref="K34:M34"/>
    <mergeCell ref="N32:O32"/>
    <mergeCell ref="N33:O33"/>
    <mergeCell ref="I32:J32"/>
    <mergeCell ref="I30:J30"/>
    <mergeCell ref="K30:M30"/>
    <mergeCell ref="N31:O31"/>
    <mergeCell ref="K31:M31"/>
    <mergeCell ref="N16:O16"/>
    <mergeCell ref="N30:O30"/>
    <mergeCell ref="K28:M28"/>
    <mergeCell ref="I26:J26"/>
    <mergeCell ref="K26:M26"/>
    <mergeCell ref="I27:J27"/>
    <mergeCell ref="N21:O23"/>
    <mergeCell ref="K21:M23"/>
    <mergeCell ref="I24:J24"/>
    <mergeCell ref="K24:M24"/>
    <mergeCell ref="I33:J33"/>
    <mergeCell ref="K32:M32"/>
    <mergeCell ref="K33:M33"/>
    <mergeCell ref="A4:A7"/>
    <mergeCell ref="B4:B7"/>
    <mergeCell ref="E6:E7"/>
    <mergeCell ref="F6:F7"/>
    <mergeCell ref="E4:M5"/>
    <mergeCell ref="G6:G7"/>
    <mergeCell ref="M6:M7"/>
    <mergeCell ref="I6:J7"/>
    <mergeCell ref="K6:K7"/>
    <mergeCell ref="L6:L7"/>
    <mergeCell ref="N14:O14"/>
    <mergeCell ref="I11:J11"/>
    <mergeCell ref="N4:O7"/>
    <mergeCell ref="I12:J12"/>
    <mergeCell ref="N12:O12"/>
    <mergeCell ref="I10:J10"/>
    <mergeCell ref="N10:O10"/>
    <mergeCell ref="I29:J29"/>
    <mergeCell ref="I14:J14"/>
    <mergeCell ref="K27:M27"/>
    <mergeCell ref="K29:M29"/>
    <mergeCell ref="I16:J16"/>
    <mergeCell ref="I28:J28"/>
    <mergeCell ref="I25:J25"/>
    <mergeCell ref="K25:M25"/>
    <mergeCell ref="A2:D2"/>
    <mergeCell ref="E2:O2"/>
    <mergeCell ref="I13:J13"/>
    <mergeCell ref="N13:O13"/>
    <mergeCell ref="N11:O11"/>
    <mergeCell ref="I8:J8"/>
    <mergeCell ref="N8:O8"/>
    <mergeCell ref="I9:J9"/>
    <mergeCell ref="N9:O9"/>
    <mergeCell ref="H6:H7"/>
    <mergeCell ref="A21:A23"/>
    <mergeCell ref="H22:H23"/>
    <mergeCell ref="I22:J23"/>
    <mergeCell ref="E21:G21"/>
    <mergeCell ref="B21:D21"/>
    <mergeCell ref="I21:J21"/>
    <mergeCell ref="B22:B23"/>
    <mergeCell ref="C22:C23"/>
    <mergeCell ref="D22:D23"/>
    <mergeCell ref="E22:E23"/>
  </mergeCells>
  <printOptions/>
  <pageMargins left="1.141732283464567" right="1.141732283464567" top="1.5748031496062993" bottom="1.5748031496062993" header="0.5118110236220472" footer="0.9055118110236221"/>
  <pageSetup firstPageNumber="2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P3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9.125" style="80" customWidth="1"/>
    <col min="2" max="2" width="8.625" style="8" customWidth="1"/>
    <col min="3" max="3" width="7.125" style="8" customWidth="1"/>
    <col min="4" max="4" width="7.625" style="8" customWidth="1"/>
    <col min="5" max="5" width="7.125" style="8" customWidth="1"/>
    <col min="6" max="6" width="8.125" style="8" customWidth="1"/>
    <col min="7" max="7" width="10.125" style="8" customWidth="1"/>
    <col min="8" max="8" width="7.125" style="8" customWidth="1"/>
    <col min="9" max="9" width="8.125" style="94" customWidth="1"/>
    <col min="10" max="10" width="9.125" style="23" customWidth="1"/>
    <col min="11" max="11" width="11.125" style="23" customWidth="1"/>
    <col min="12" max="12" width="13.625" style="23" customWidth="1"/>
    <col min="13" max="14" width="9.625" style="23" customWidth="1"/>
    <col min="15" max="15" width="13.625" style="23" customWidth="1"/>
    <col min="16" max="16384" width="8.875" style="8" customWidth="1"/>
  </cols>
  <sheetData>
    <row r="1" spans="1:15" s="23" customFormat="1" ht="18" customHeight="1">
      <c r="A1" s="424" t="s">
        <v>49</v>
      </c>
      <c r="B1" s="79"/>
      <c r="C1" s="79"/>
      <c r="D1" s="79"/>
      <c r="E1" s="79"/>
      <c r="F1" s="79"/>
      <c r="G1" s="79"/>
      <c r="H1" s="80"/>
      <c r="I1" s="94"/>
      <c r="J1" s="79"/>
      <c r="K1" s="79"/>
      <c r="L1" s="79"/>
      <c r="M1" s="79"/>
      <c r="N1" s="79"/>
      <c r="O1" s="76" t="s">
        <v>346</v>
      </c>
    </row>
    <row r="2" spans="1:15" s="91" customFormat="1" ht="24.75" customHeight="1">
      <c r="A2" s="531" t="s">
        <v>121</v>
      </c>
      <c r="B2" s="540"/>
      <c r="C2" s="540"/>
      <c r="D2" s="540"/>
      <c r="E2" s="540"/>
      <c r="F2" s="540"/>
      <c r="G2" s="540"/>
      <c r="H2" s="540"/>
      <c r="I2" s="540" t="s">
        <v>122</v>
      </c>
      <c r="J2" s="540"/>
      <c r="K2" s="540"/>
      <c r="L2" s="540"/>
      <c r="M2" s="540"/>
      <c r="N2" s="540"/>
      <c r="O2" s="540"/>
    </row>
    <row r="3" spans="1:15" s="33" customFormat="1" ht="12.75" customHeight="1">
      <c r="A3" s="118"/>
      <c r="B3" s="118"/>
      <c r="C3" s="118"/>
      <c r="D3" s="118"/>
      <c r="E3" s="118"/>
      <c r="F3" s="118"/>
      <c r="G3" s="118"/>
      <c r="H3" s="428" t="s">
        <v>39</v>
      </c>
      <c r="I3" s="118"/>
      <c r="J3" s="118"/>
      <c r="K3" s="118"/>
      <c r="L3" s="118"/>
      <c r="M3" s="118"/>
      <c r="O3" s="377" t="s">
        <v>47</v>
      </c>
    </row>
    <row r="4" spans="1:15" s="26" customFormat="1" ht="12.75" customHeight="1" thickBot="1">
      <c r="A4" s="85"/>
      <c r="H4" s="429" t="s">
        <v>40</v>
      </c>
      <c r="I4" s="72"/>
      <c r="J4" s="33"/>
      <c r="K4" s="33"/>
      <c r="L4" s="33"/>
      <c r="M4" s="33"/>
      <c r="O4" s="143" t="s">
        <v>48</v>
      </c>
    </row>
    <row r="5" spans="1:15" s="26" customFormat="1" ht="15.75" customHeight="1">
      <c r="A5" s="699" t="s">
        <v>0</v>
      </c>
      <c r="B5" s="701" t="s">
        <v>1</v>
      </c>
      <c r="C5" s="704" t="s">
        <v>434</v>
      </c>
      <c r="D5" s="704" t="s">
        <v>2</v>
      </c>
      <c r="E5" s="705" t="s">
        <v>377</v>
      </c>
      <c r="F5" s="706"/>
      <c r="G5" s="706"/>
      <c r="H5" s="706"/>
      <c r="I5" s="706" t="s">
        <v>378</v>
      </c>
      <c r="J5" s="707"/>
      <c r="K5" s="707"/>
      <c r="L5" s="707"/>
      <c r="M5" s="707"/>
      <c r="N5" s="708"/>
      <c r="O5" s="678" t="s">
        <v>737</v>
      </c>
    </row>
    <row r="6" spans="1:15" s="26" customFormat="1" ht="15.75" customHeight="1">
      <c r="A6" s="618"/>
      <c r="B6" s="702"/>
      <c r="C6" s="694"/>
      <c r="D6" s="694"/>
      <c r="E6" s="709" t="s">
        <v>3</v>
      </c>
      <c r="F6" s="710"/>
      <c r="G6" s="710"/>
      <c r="H6" s="710"/>
      <c r="I6" s="682" t="s">
        <v>736</v>
      </c>
      <c r="J6" s="683"/>
      <c r="K6" s="684" t="s">
        <v>4</v>
      </c>
      <c r="L6" s="685"/>
      <c r="M6" s="697" t="s">
        <v>5</v>
      </c>
      <c r="N6" s="697" t="s">
        <v>6</v>
      </c>
      <c r="O6" s="679"/>
    </row>
    <row r="7" spans="1:15" s="26" customFormat="1" ht="15.75" customHeight="1">
      <c r="A7" s="618"/>
      <c r="B7" s="702"/>
      <c r="C7" s="694"/>
      <c r="D7" s="694"/>
      <c r="E7" s="688" t="s">
        <v>7</v>
      </c>
      <c r="F7" s="689"/>
      <c r="G7" s="690"/>
      <c r="H7" s="485" t="s">
        <v>427</v>
      </c>
      <c r="I7" s="691" t="s">
        <v>8</v>
      </c>
      <c r="J7" s="683"/>
      <c r="K7" s="686"/>
      <c r="L7" s="687"/>
      <c r="M7" s="694"/>
      <c r="N7" s="694"/>
      <c r="O7" s="679" t="s">
        <v>428</v>
      </c>
    </row>
    <row r="8" spans="1:15" s="26" customFormat="1" ht="22.5" customHeight="1" thickBot="1">
      <c r="A8" s="700"/>
      <c r="B8" s="703"/>
      <c r="C8" s="698"/>
      <c r="D8" s="698"/>
      <c r="E8" s="236" t="s">
        <v>9</v>
      </c>
      <c r="F8" s="236" t="s">
        <v>10</v>
      </c>
      <c r="G8" s="236" t="s">
        <v>11</v>
      </c>
      <c r="H8" s="236" t="s">
        <v>9</v>
      </c>
      <c r="I8" s="486" t="s">
        <v>10</v>
      </c>
      <c r="J8" s="236" t="s">
        <v>11</v>
      </c>
      <c r="K8" s="209" t="s">
        <v>12</v>
      </c>
      <c r="L8" s="209" t="s">
        <v>13</v>
      </c>
      <c r="M8" s="698"/>
      <c r="N8" s="698"/>
      <c r="O8" s="680"/>
    </row>
    <row r="9" spans="1:15" s="26" customFormat="1" ht="21.75" customHeight="1">
      <c r="A9" s="351" t="s">
        <v>14</v>
      </c>
      <c r="B9" s="475">
        <v>66.2</v>
      </c>
      <c r="C9" s="476">
        <v>19.8419</v>
      </c>
      <c r="D9" s="217" t="s">
        <v>15</v>
      </c>
      <c r="E9" s="468" t="s">
        <v>432</v>
      </c>
      <c r="F9" s="467" t="s">
        <v>432</v>
      </c>
      <c r="G9" s="477">
        <v>45338273</v>
      </c>
      <c r="H9" s="468" t="s">
        <v>432</v>
      </c>
      <c r="I9" s="487" t="s">
        <v>432</v>
      </c>
      <c r="J9" s="469" t="s">
        <v>432</v>
      </c>
      <c r="K9" s="88">
        <v>34077640</v>
      </c>
      <c r="L9" s="469" t="s">
        <v>432</v>
      </c>
      <c r="M9" s="478">
        <v>39877155</v>
      </c>
      <c r="N9" s="478">
        <v>58379805</v>
      </c>
      <c r="O9" s="479">
        <v>29189902</v>
      </c>
    </row>
    <row r="10" spans="1:15" s="26" customFormat="1" ht="21.75" customHeight="1">
      <c r="A10" s="351" t="s">
        <v>16</v>
      </c>
      <c r="B10" s="171">
        <v>67.9</v>
      </c>
      <c r="C10" s="83">
        <v>119.9078</v>
      </c>
      <c r="D10" s="217" t="s">
        <v>15</v>
      </c>
      <c r="E10" s="221" t="s">
        <v>432</v>
      </c>
      <c r="F10" s="219" t="s">
        <v>432</v>
      </c>
      <c r="G10" s="88">
        <v>125940897</v>
      </c>
      <c r="H10" s="221" t="s">
        <v>432</v>
      </c>
      <c r="I10" s="488" t="s">
        <v>432</v>
      </c>
      <c r="J10" s="235" t="s">
        <v>432</v>
      </c>
      <c r="K10" s="88">
        <v>48589191</v>
      </c>
      <c r="L10" s="88">
        <v>43124</v>
      </c>
      <c r="M10" s="88">
        <v>145158466</v>
      </c>
      <c r="N10" s="110">
        <v>108729666</v>
      </c>
      <c r="O10" s="480">
        <v>48692667</v>
      </c>
    </row>
    <row r="11" spans="1:15" s="26" customFormat="1" ht="21.75" customHeight="1">
      <c r="A11" s="351" t="s">
        <v>17</v>
      </c>
      <c r="B11" s="171">
        <v>69.3</v>
      </c>
      <c r="C11" s="83">
        <v>56.5558</v>
      </c>
      <c r="D11" s="217" t="s">
        <v>15</v>
      </c>
      <c r="E11" s="88">
        <v>34</v>
      </c>
      <c r="F11" s="83">
        <v>0.7873</v>
      </c>
      <c r="G11" s="88">
        <v>83176949</v>
      </c>
      <c r="H11" s="481">
        <v>2</v>
      </c>
      <c r="I11" s="489">
        <v>0.0323</v>
      </c>
      <c r="J11" s="88">
        <v>7752000</v>
      </c>
      <c r="K11" s="88">
        <v>14992507</v>
      </c>
      <c r="L11" s="88">
        <v>141210</v>
      </c>
      <c r="M11" s="88">
        <v>158730286</v>
      </c>
      <c r="N11" s="88">
        <v>63109448</v>
      </c>
      <c r="O11" s="480">
        <v>31554724</v>
      </c>
    </row>
    <row r="12" spans="1:15" s="26" customFormat="1" ht="21.75" customHeight="1">
      <c r="A12" s="351" t="s">
        <v>18</v>
      </c>
      <c r="B12" s="171">
        <v>72.4</v>
      </c>
      <c r="C12" s="83">
        <v>64.3328</v>
      </c>
      <c r="D12" s="217" t="s">
        <v>15</v>
      </c>
      <c r="E12" s="88">
        <v>163</v>
      </c>
      <c r="F12" s="83">
        <v>8.6052</v>
      </c>
      <c r="G12" s="88">
        <v>267335411</v>
      </c>
      <c r="H12" s="481">
        <v>6</v>
      </c>
      <c r="I12" s="489">
        <v>0.5562</v>
      </c>
      <c r="J12" s="88">
        <v>66744000</v>
      </c>
      <c r="K12" s="88">
        <v>4047650</v>
      </c>
      <c r="L12" s="221" t="s">
        <v>432</v>
      </c>
      <c r="M12" s="88">
        <v>298339235</v>
      </c>
      <c r="N12" s="88">
        <v>41175225</v>
      </c>
      <c r="O12" s="480">
        <v>20587612</v>
      </c>
    </row>
    <row r="13" spans="1:15" s="26" customFormat="1" ht="21.75" customHeight="1">
      <c r="A13" s="351" t="s">
        <v>19</v>
      </c>
      <c r="B13" s="171">
        <v>73.6</v>
      </c>
      <c r="C13" s="692">
        <v>207.5631</v>
      </c>
      <c r="D13" s="693" t="s">
        <v>20</v>
      </c>
      <c r="E13" s="681">
        <v>234</v>
      </c>
      <c r="F13" s="692">
        <v>15.2314</v>
      </c>
      <c r="G13" s="681">
        <v>2754191490</v>
      </c>
      <c r="H13" s="695">
        <v>2</v>
      </c>
      <c r="I13" s="696">
        <v>1.2503</v>
      </c>
      <c r="J13" s="695">
        <v>426358000</v>
      </c>
      <c r="K13" s="681">
        <v>15860088</v>
      </c>
      <c r="L13" s="681">
        <v>1222505</v>
      </c>
      <c r="M13" s="681">
        <v>1819784379</v>
      </c>
      <c r="N13" s="681">
        <v>740677704</v>
      </c>
      <c r="O13" s="677">
        <v>370338852</v>
      </c>
    </row>
    <row r="14" spans="1:15" s="26" customFormat="1" ht="21.75" customHeight="1">
      <c r="A14" s="351" t="s">
        <v>21</v>
      </c>
      <c r="B14" s="171">
        <v>73.6</v>
      </c>
      <c r="C14" s="692"/>
      <c r="D14" s="694"/>
      <c r="E14" s="681"/>
      <c r="F14" s="692"/>
      <c r="G14" s="681"/>
      <c r="H14" s="695"/>
      <c r="I14" s="696"/>
      <c r="J14" s="695"/>
      <c r="K14" s="681"/>
      <c r="L14" s="681"/>
      <c r="M14" s="681"/>
      <c r="N14" s="681"/>
      <c r="O14" s="677"/>
    </row>
    <row r="15" spans="1:15" s="26" customFormat="1" ht="21.75" customHeight="1">
      <c r="A15" s="351" t="s">
        <v>22</v>
      </c>
      <c r="B15" s="482">
        <v>74.1</v>
      </c>
      <c r="C15" s="83">
        <v>26.1131</v>
      </c>
      <c r="D15" s="217" t="s">
        <v>15</v>
      </c>
      <c r="E15" s="88">
        <v>39</v>
      </c>
      <c r="F15" s="83">
        <v>1.106</v>
      </c>
      <c r="G15" s="88">
        <v>103436345</v>
      </c>
      <c r="H15" s="481">
        <v>2</v>
      </c>
      <c r="I15" s="489">
        <v>0.0339</v>
      </c>
      <c r="J15" s="88">
        <v>10332000</v>
      </c>
      <c r="K15" s="88">
        <v>18499254</v>
      </c>
      <c r="L15" s="88">
        <v>40890</v>
      </c>
      <c r="M15" s="88">
        <v>97149387</v>
      </c>
      <c r="N15" s="221" t="s">
        <v>432</v>
      </c>
      <c r="O15" s="470" t="s">
        <v>432</v>
      </c>
    </row>
    <row r="16" spans="1:15" s="26" customFormat="1" ht="21.75" customHeight="1">
      <c r="A16" s="351" t="s">
        <v>23</v>
      </c>
      <c r="B16" s="171">
        <v>75.11</v>
      </c>
      <c r="C16" s="83">
        <v>77.5</v>
      </c>
      <c r="D16" s="217" t="s">
        <v>15</v>
      </c>
      <c r="E16" s="88">
        <v>45</v>
      </c>
      <c r="F16" s="83">
        <v>5.595874</v>
      </c>
      <c r="G16" s="88">
        <v>326419188</v>
      </c>
      <c r="H16" s="481">
        <v>6</v>
      </c>
      <c r="I16" s="489">
        <v>0.643994</v>
      </c>
      <c r="J16" s="88">
        <v>139102704</v>
      </c>
      <c r="K16" s="88">
        <v>36002153</v>
      </c>
      <c r="L16" s="88">
        <v>28047052</v>
      </c>
      <c r="M16" s="88">
        <v>166430281</v>
      </c>
      <c r="N16" s="88">
        <v>514480909</v>
      </c>
      <c r="O16" s="480">
        <v>221562237</v>
      </c>
    </row>
    <row r="17" spans="1:15" s="26" customFormat="1" ht="21.75" customHeight="1">
      <c r="A17" s="351" t="s">
        <v>24</v>
      </c>
      <c r="B17" s="171">
        <v>74.12</v>
      </c>
      <c r="C17" s="83">
        <v>9.3288</v>
      </c>
      <c r="D17" s="217" t="s">
        <v>15</v>
      </c>
      <c r="E17" s="88">
        <v>13</v>
      </c>
      <c r="F17" s="83">
        <v>0.3288</v>
      </c>
      <c r="G17" s="88">
        <v>72390675</v>
      </c>
      <c r="H17" s="221" t="s">
        <v>432</v>
      </c>
      <c r="I17" s="488" t="s">
        <v>432</v>
      </c>
      <c r="J17" s="221" t="s">
        <v>432</v>
      </c>
      <c r="K17" s="88">
        <v>14304728</v>
      </c>
      <c r="L17" s="88">
        <v>163901</v>
      </c>
      <c r="M17" s="88">
        <v>40846016</v>
      </c>
      <c r="N17" s="88">
        <v>96308156</v>
      </c>
      <c r="O17" s="480">
        <v>48154078</v>
      </c>
    </row>
    <row r="18" spans="1:15" s="26" customFormat="1" ht="21.75" customHeight="1">
      <c r="A18" s="351" t="s">
        <v>25</v>
      </c>
      <c r="B18" s="171">
        <v>76.6</v>
      </c>
      <c r="C18" s="83">
        <v>28.3428</v>
      </c>
      <c r="D18" s="217" t="s">
        <v>15</v>
      </c>
      <c r="E18" s="88">
        <v>19</v>
      </c>
      <c r="F18" s="83">
        <v>1.195563</v>
      </c>
      <c r="G18" s="88">
        <v>141413585</v>
      </c>
      <c r="H18" s="481">
        <v>1</v>
      </c>
      <c r="I18" s="489">
        <v>0.074186</v>
      </c>
      <c r="J18" s="88">
        <v>49852992</v>
      </c>
      <c r="K18" s="88">
        <v>15448933</v>
      </c>
      <c r="L18" s="88">
        <v>997737</v>
      </c>
      <c r="M18" s="88">
        <v>112246628</v>
      </c>
      <c r="N18" s="88">
        <v>152328883</v>
      </c>
      <c r="O18" s="480">
        <v>76164441</v>
      </c>
    </row>
    <row r="19" spans="1:15" s="26" customFormat="1" ht="21.75" customHeight="1">
      <c r="A19" s="351" t="s">
        <v>26</v>
      </c>
      <c r="B19" s="171">
        <v>86.8</v>
      </c>
      <c r="C19" s="83">
        <v>20.0739</v>
      </c>
      <c r="D19" s="217" t="s">
        <v>15</v>
      </c>
      <c r="E19" s="88">
        <v>31</v>
      </c>
      <c r="F19" s="83">
        <v>1.110049</v>
      </c>
      <c r="G19" s="88">
        <v>257050177</v>
      </c>
      <c r="H19" s="481">
        <v>1</v>
      </c>
      <c r="I19" s="489">
        <v>0.009283</v>
      </c>
      <c r="J19" s="88">
        <v>1234639</v>
      </c>
      <c r="K19" s="88">
        <v>40155733</v>
      </c>
      <c r="L19" s="88">
        <v>675410</v>
      </c>
      <c r="M19" s="88">
        <v>150911300</v>
      </c>
      <c r="N19" s="88">
        <v>152110147</v>
      </c>
      <c r="O19" s="480">
        <v>51410000</v>
      </c>
    </row>
    <row r="20" spans="1:15" s="26" customFormat="1" ht="21.75" customHeight="1">
      <c r="A20" s="351" t="s">
        <v>27</v>
      </c>
      <c r="B20" s="171">
        <v>83.4</v>
      </c>
      <c r="C20" s="83">
        <v>35.3965</v>
      </c>
      <c r="D20" s="217" t="s">
        <v>20</v>
      </c>
      <c r="E20" s="88">
        <v>13</v>
      </c>
      <c r="F20" s="83">
        <v>0.446452</v>
      </c>
      <c r="G20" s="88">
        <v>182639468</v>
      </c>
      <c r="H20" s="221" t="s">
        <v>432</v>
      </c>
      <c r="I20" s="488" t="s">
        <v>432</v>
      </c>
      <c r="J20" s="221" t="s">
        <v>432</v>
      </c>
      <c r="K20" s="88">
        <v>26047995</v>
      </c>
      <c r="L20" s="88">
        <v>6167796</v>
      </c>
      <c r="M20" s="88">
        <v>193934114</v>
      </c>
      <c r="N20" s="88">
        <v>-16646468</v>
      </c>
      <c r="O20" s="470" t="s">
        <v>432</v>
      </c>
    </row>
    <row r="21" spans="1:16" s="26" customFormat="1" ht="21.75" customHeight="1">
      <c r="A21" s="351" t="s">
        <v>28</v>
      </c>
      <c r="B21" s="171">
        <v>83.4</v>
      </c>
      <c r="C21" s="83">
        <v>31.5445</v>
      </c>
      <c r="D21" s="217" t="s">
        <v>20</v>
      </c>
      <c r="E21" s="88">
        <v>19</v>
      </c>
      <c r="F21" s="83">
        <v>0.764263</v>
      </c>
      <c r="G21" s="88">
        <v>231379722</v>
      </c>
      <c r="H21" s="221" t="s">
        <v>432</v>
      </c>
      <c r="I21" s="488" t="s">
        <v>432</v>
      </c>
      <c r="J21" s="221" t="s">
        <v>432</v>
      </c>
      <c r="K21" s="88">
        <v>38173972</v>
      </c>
      <c r="L21" s="221" t="s">
        <v>432</v>
      </c>
      <c r="M21" s="88">
        <v>226266842</v>
      </c>
      <c r="N21" s="88">
        <v>29382829</v>
      </c>
      <c r="O21" s="480">
        <v>14691414</v>
      </c>
      <c r="P21" s="33"/>
    </row>
    <row r="22" spans="1:16" s="26" customFormat="1" ht="21.75" customHeight="1">
      <c r="A22" s="351" t="s">
        <v>29</v>
      </c>
      <c r="B22" s="171">
        <v>87.2</v>
      </c>
      <c r="C22" s="83">
        <v>146.0784</v>
      </c>
      <c r="D22" s="217" t="s">
        <v>20</v>
      </c>
      <c r="E22" s="88">
        <v>99</v>
      </c>
      <c r="F22" s="83">
        <v>4.799227</v>
      </c>
      <c r="G22" s="88">
        <v>837217791</v>
      </c>
      <c r="H22" s="88">
        <v>4</v>
      </c>
      <c r="I22" s="489">
        <v>0.103834</v>
      </c>
      <c r="J22" s="88">
        <v>17599871</v>
      </c>
      <c r="K22" s="88">
        <v>89280976</v>
      </c>
      <c r="L22" s="88">
        <v>6344540</v>
      </c>
      <c r="M22" s="88">
        <v>1915247645</v>
      </c>
      <c r="N22" s="88">
        <v>956702391</v>
      </c>
      <c r="O22" s="480">
        <v>448851195</v>
      </c>
      <c r="P22" s="33"/>
    </row>
    <row r="23" spans="1:16" s="26" customFormat="1" ht="21.75" customHeight="1">
      <c r="A23" s="351" t="s">
        <v>30</v>
      </c>
      <c r="B23" s="87">
        <v>90.2</v>
      </c>
      <c r="C23" s="83">
        <v>14.1116</v>
      </c>
      <c r="D23" s="217" t="s">
        <v>20</v>
      </c>
      <c r="E23" s="88">
        <v>20</v>
      </c>
      <c r="F23" s="83">
        <v>0.40692</v>
      </c>
      <c r="G23" s="88">
        <v>181091041</v>
      </c>
      <c r="H23" s="221" t="s">
        <v>432</v>
      </c>
      <c r="I23" s="488" t="s">
        <v>432</v>
      </c>
      <c r="J23" s="221" t="s">
        <v>432</v>
      </c>
      <c r="K23" s="88">
        <v>4291994</v>
      </c>
      <c r="L23" s="221" t="s">
        <v>432</v>
      </c>
      <c r="M23" s="88">
        <v>101536548</v>
      </c>
      <c r="N23" s="88">
        <v>7175614</v>
      </c>
      <c r="O23" s="480">
        <v>3587807</v>
      </c>
      <c r="P23" s="33"/>
    </row>
    <row r="24" spans="1:16" s="26" customFormat="1" ht="21.75" customHeight="1">
      <c r="A24" s="351" t="s">
        <v>31</v>
      </c>
      <c r="B24" s="87">
        <v>86.8</v>
      </c>
      <c r="C24" s="83">
        <v>8.6852</v>
      </c>
      <c r="D24" s="217" t="s">
        <v>20</v>
      </c>
      <c r="E24" s="88">
        <v>9</v>
      </c>
      <c r="F24" s="83">
        <v>0.83507</v>
      </c>
      <c r="G24" s="88">
        <v>204471086</v>
      </c>
      <c r="H24" s="88">
        <v>2</v>
      </c>
      <c r="I24" s="489">
        <v>0.293809</v>
      </c>
      <c r="J24" s="88">
        <v>63843174</v>
      </c>
      <c r="K24" s="88">
        <v>4186032</v>
      </c>
      <c r="L24" s="88">
        <v>1016555</v>
      </c>
      <c r="M24" s="88">
        <v>286181075</v>
      </c>
      <c r="N24" s="88">
        <v>-68318769</v>
      </c>
      <c r="O24" s="470" t="s">
        <v>432</v>
      </c>
      <c r="P24" s="33"/>
    </row>
    <row r="25" spans="1:16" s="26" customFormat="1" ht="21.75" customHeight="1">
      <c r="A25" s="351" t="s">
        <v>50</v>
      </c>
      <c r="B25" s="87">
        <v>96.12</v>
      </c>
      <c r="C25" s="83">
        <v>66.6832</v>
      </c>
      <c r="D25" s="217" t="s">
        <v>32</v>
      </c>
      <c r="E25" s="88">
        <v>45</v>
      </c>
      <c r="F25" s="83">
        <v>2.962338</v>
      </c>
      <c r="G25" s="88">
        <v>704950018</v>
      </c>
      <c r="H25" s="88">
        <v>37</v>
      </c>
      <c r="I25" s="489">
        <v>4.111273</v>
      </c>
      <c r="J25" s="88">
        <v>725739669</v>
      </c>
      <c r="K25" s="88">
        <v>42934304</v>
      </c>
      <c r="L25" s="88">
        <v>51922976</v>
      </c>
      <c r="M25" s="221" t="s">
        <v>432</v>
      </c>
      <c r="N25" s="221" t="s">
        <v>432</v>
      </c>
      <c r="O25" s="470" t="s">
        <v>432</v>
      </c>
      <c r="P25" s="33"/>
    </row>
    <row r="26" spans="1:16" s="26" customFormat="1" ht="21.75" customHeight="1">
      <c r="A26" s="351" t="s">
        <v>433</v>
      </c>
      <c r="B26" s="87">
        <v>95.12</v>
      </c>
      <c r="C26" s="83">
        <v>33.76</v>
      </c>
      <c r="D26" s="217" t="s">
        <v>32</v>
      </c>
      <c r="E26" s="88">
        <v>50</v>
      </c>
      <c r="F26" s="83">
        <v>2.751479</v>
      </c>
      <c r="G26" s="88">
        <v>1157457280</v>
      </c>
      <c r="H26" s="88">
        <v>2</v>
      </c>
      <c r="I26" s="489">
        <v>0.056107</v>
      </c>
      <c r="J26" s="88">
        <v>18318000</v>
      </c>
      <c r="K26" s="88">
        <v>11597630</v>
      </c>
      <c r="L26" s="88">
        <v>8249454</v>
      </c>
      <c r="M26" s="221" t="s">
        <v>432</v>
      </c>
      <c r="N26" s="221" t="s">
        <v>432</v>
      </c>
      <c r="O26" s="470" t="s">
        <v>432</v>
      </c>
      <c r="P26" s="33"/>
    </row>
    <row r="27" spans="1:16" s="26" customFormat="1" ht="21.75" customHeight="1">
      <c r="A27" s="351" t="s">
        <v>33</v>
      </c>
      <c r="B27" s="483" t="s">
        <v>34</v>
      </c>
      <c r="C27" s="83">
        <v>1.5769</v>
      </c>
      <c r="D27" s="217" t="s">
        <v>32</v>
      </c>
      <c r="E27" s="88">
        <v>2</v>
      </c>
      <c r="F27" s="83">
        <v>0.097767</v>
      </c>
      <c r="G27" s="88">
        <v>78750000</v>
      </c>
      <c r="H27" s="221" t="s">
        <v>432</v>
      </c>
      <c r="I27" s="235" t="s">
        <v>432</v>
      </c>
      <c r="J27" s="221" t="s">
        <v>432</v>
      </c>
      <c r="K27" s="88">
        <v>4507818</v>
      </c>
      <c r="L27" s="221" t="s">
        <v>432</v>
      </c>
      <c r="M27" s="88">
        <v>31946374</v>
      </c>
      <c r="N27" s="88">
        <v>51768846</v>
      </c>
      <c r="O27" s="480">
        <v>25884423</v>
      </c>
      <c r="P27" s="33"/>
    </row>
    <row r="28" spans="1:16" s="26" customFormat="1" ht="21.75" customHeight="1">
      <c r="A28" s="351" t="s">
        <v>35</v>
      </c>
      <c r="B28" s="483" t="s">
        <v>34</v>
      </c>
      <c r="C28" s="83">
        <v>2.062054</v>
      </c>
      <c r="D28" s="217" t="s">
        <v>32</v>
      </c>
      <c r="E28" s="88">
        <v>2</v>
      </c>
      <c r="F28" s="83">
        <v>0.152096</v>
      </c>
      <c r="G28" s="88">
        <v>171458800</v>
      </c>
      <c r="H28" s="88">
        <v>1</v>
      </c>
      <c r="I28" s="489">
        <v>0.092659</v>
      </c>
      <c r="J28" s="88">
        <v>50035860</v>
      </c>
      <c r="K28" s="88">
        <v>5521145</v>
      </c>
      <c r="L28" s="221" t="s">
        <v>432</v>
      </c>
      <c r="M28" s="221" t="s">
        <v>432</v>
      </c>
      <c r="N28" s="221" t="s">
        <v>432</v>
      </c>
      <c r="O28" s="470" t="s">
        <v>432</v>
      </c>
      <c r="P28" s="33"/>
    </row>
    <row r="29" spans="1:16" s="26" customFormat="1" ht="21.75" customHeight="1" thickBot="1">
      <c r="A29" s="471" t="s">
        <v>36</v>
      </c>
      <c r="B29" s="82">
        <v>96.09</v>
      </c>
      <c r="C29" s="84">
        <v>0.7366</v>
      </c>
      <c r="D29" s="472" t="s">
        <v>32</v>
      </c>
      <c r="E29" s="473" t="s">
        <v>432</v>
      </c>
      <c r="F29" s="473" t="s">
        <v>432</v>
      </c>
      <c r="G29" s="473" t="s">
        <v>432</v>
      </c>
      <c r="H29" s="473" t="s">
        <v>432</v>
      </c>
      <c r="I29" s="490" t="s">
        <v>432</v>
      </c>
      <c r="J29" s="473" t="s">
        <v>432</v>
      </c>
      <c r="K29" s="90">
        <v>5107834</v>
      </c>
      <c r="L29" s="90">
        <v>1228666</v>
      </c>
      <c r="M29" s="473" t="s">
        <v>432</v>
      </c>
      <c r="N29" s="473" t="s">
        <v>432</v>
      </c>
      <c r="O29" s="474" t="s">
        <v>432</v>
      </c>
      <c r="P29" s="33"/>
    </row>
    <row r="30" spans="1:16" s="26" customFormat="1" ht="12" customHeight="1">
      <c r="A30" s="433" t="s">
        <v>41</v>
      </c>
      <c r="I30" s="484" t="s">
        <v>37</v>
      </c>
      <c r="J30" s="33"/>
      <c r="K30" s="33"/>
      <c r="L30" s="33"/>
      <c r="M30" s="33"/>
      <c r="N30" s="33"/>
      <c r="O30" s="33"/>
      <c r="P30" s="33"/>
    </row>
    <row r="31" spans="1:16" s="26" customFormat="1" ht="12" customHeight="1">
      <c r="A31" s="433" t="s">
        <v>42</v>
      </c>
      <c r="I31" s="484" t="s">
        <v>38</v>
      </c>
      <c r="J31" s="33"/>
      <c r="K31" s="33"/>
      <c r="L31" s="33"/>
      <c r="M31" s="33"/>
      <c r="N31" s="33"/>
      <c r="O31" s="33"/>
      <c r="P31" s="33"/>
    </row>
    <row r="32" spans="1:16" s="26" customFormat="1" ht="12" customHeight="1">
      <c r="A32" s="433" t="s">
        <v>43</v>
      </c>
      <c r="I32" s="432" t="s">
        <v>44</v>
      </c>
      <c r="J32" s="33"/>
      <c r="K32" s="33"/>
      <c r="L32" s="33"/>
      <c r="M32" s="33"/>
      <c r="N32" s="33"/>
      <c r="O32" s="33"/>
      <c r="P32" s="33"/>
    </row>
    <row r="33" spans="1:16" s="26" customFormat="1" ht="12" customHeight="1">
      <c r="A33" s="433" t="s">
        <v>45</v>
      </c>
      <c r="I33" s="432" t="s">
        <v>46</v>
      </c>
      <c r="J33" s="33"/>
      <c r="K33" s="33"/>
      <c r="L33" s="33"/>
      <c r="M33" s="33"/>
      <c r="N33" s="33"/>
      <c r="O33" s="33"/>
      <c r="P33" s="33"/>
    </row>
    <row r="34" spans="1:16" ht="13.5">
      <c r="A34" s="170"/>
      <c r="C34" s="138"/>
      <c r="I34" s="95"/>
      <c r="P34" s="23"/>
    </row>
    <row r="35" ht="13.5">
      <c r="P35" s="23"/>
    </row>
    <row r="36" ht="13.5">
      <c r="B36" s="138"/>
    </row>
  </sheetData>
  <mergeCells count="30">
    <mergeCell ref="M6:M8"/>
    <mergeCell ref="N6:N8"/>
    <mergeCell ref="A2:H2"/>
    <mergeCell ref="A5:A8"/>
    <mergeCell ref="B5:B8"/>
    <mergeCell ref="C5:C8"/>
    <mergeCell ref="D5:D8"/>
    <mergeCell ref="E5:H5"/>
    <mergeCell ref="I5:N5"/>
    <mergeCell ref="E6:H6"/>
    <mergeCell ref="E7:G7"/>
    <mergeCell ref="I7:J7"/>
    <mergeCell ref="C13:C14"/>
    <mergeCell ref="D13:D14"/>
    <mergeCell ref="E13:E14"/>
    <mergeCell ref="F13:F14"/>
    <mergeCell ref="G13:G14"/>
    <mergeCell ref="H13:H14"/>
    <mergeCell ref="I13:I14"/>
    <mergeCell ref="J13:J14"/>
    <mergeCell ref="O13:O14"/>
    <mergeCell ref="I2:O2"/>
    <mergeCell ref="O5:O6"/>
    <mergeCell ref="O7:O8"/>
    <mergeCell ref="K13:K14"/>
    <mergeCell ref="L13:L14"/>
    <mergeCell ref="M13:M14"/>
    <mergeCell ref="N13:N14"/>
    <mergeCell ref="I6:J6"/>
    <mergeCell ref="K6:L7"/>
  </mergeCells>
  <printOptions/>
  <pageMargins left="1.1811023622047245" right="1.1811023622047245" top="1.5748031496062993" bottom="1.535433070866142" header="0.5118110236220472" footer="0.9055118110236221"/>
  <pageSetup firstPageNumber="2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P53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1" width="26.375" style="70" customWidth="1"/>
    <col min="2" max="2" width="11.125" style="2" customWidth="1"/>
    <col min="3" max="4" width="8.625" style="3" customWidth="1"/>
    <col min="5" max="7" width="7.125" style="3" customWidth="1"/>
    <col min="8" max="8" width="7.625" style="70" customWidth="1"/>
    <col min="9" max="9" width="8.125" style="2" customWidth="1"/>
    <col min="10" max="10" width="6.125" style="3" customWidth="1"/>
    <col min="11" max="11" width="7.125" style="3" customWidth="1"/>
    <col min="12" max="12" width="6.625" style="3" customWidth="1"/>
    <col min="13" max="13" width="7.25390625" style="3" customWidth="1"/>
    <col min="14" max="14" width="11.00390625" style="3" customWidth="1"/>
    <col min="15" max="16" width="11.125" style="3" customWidth="1"/>
    <col min="17" max="16384" width="8.875" style="3" customWidth="1"/>
  </cols>
  <sheetData>
    <row r="1" spans="1:16" s="23" customFormat="1" ht="18" customHeight="1">
      <c r="A1" s="424" t="s">
        <v>49</v>
      </c>
      <c r="B1" s="79"/>
      <c r="C1" s="79"/>
      <c r="D1" s="79"/>
      <c r="E1" s="79"/>
      <c r="F1" s="79"/>
      <c r="G1" s="79"/>
      <c r="H1" s="94"/>
      <c r="I1" s="79"/>
      <c r="J1" s="79"/>
      <c r="K1" s="79"/>
      <c r="L1" s="79"/>
      <c r="M1" s="79"/>
      <c r="O1" s="80"/>
      <c r="P1" s="76" t="s">
        <v>346</v>
      </c>
    </row>
    <row r="2" spans="1:16" s="91" customFormat="1" ht="25.5" customHeight="1">
      <c r="A2" s="531" t="s">
        <v>123</v>
      </c>
      <c r="B2" s="540"/>
      <c r="C2" s="540"/>
      <c r="D2" s="540"/>
      <c r="E2" s="540"/>
      <c r="F2" s="540"/>
      <c r="G2" s="540"/>
      <c r="H2" s="540" t="s">
        <v>124</v>
      </c>
      <c r="I2" s="540"/>
      <c r="J2" s="540"/>
      <c r="K2" s="540"/>
      <c r="L2" s="540"/>
      <c r="M2" s="540"/>
      <c r="N2" s="540"/>
      <c r="O2" s="540"/>
      <c r="P2" s="540"/>
    </row>
    <row r="3" spans="1:9" s="23" customFormat="1" ht="12" customHeight="1" thickBot="1">
      <c r="A3" s="94"/>
      <c r="B3" s="6"/>
      <c r="H3" s="94"/>
      <c r="I3" s="6"/>
    </row>
    <row r="4" spans="1:16" s="33" customFormat="1" ht="25.5" customHeight="1">
      <c r="A4" s="720" t="s">
        <v>380</v>
      </c>
      <c r="B4" s="724" t="s">
        <v>376</v>
      </c>
      <c r="C4" s="218" t="s">
        <v>366</v>
      </c>
      <c r="D4" s="704" t="s">
        <v>80</v>
      </c>
      <c r="E4" s="705" t="s">
        <v>386</v>
      </c>
      <c r="F4" s="706"/>
      <c r="G4" s="706"/>
      <c r="H4" s="735" t="s">
        <v>379</v>
      </c>
      <c r="I4" s="735"/>
      <c r="J4" s="735"/>
      <c r="K4" s="735"/>
      <c r="L4" s="735"/>
      <c r="M4" s="736"/>
      <c r="N4" s="728" t="s">
        <v>389</v>
      </c>
      <c r="O4" s="729"/>
      <c r="P4" s="729"/>
    </row>
    <row r="5" spans="1:16" s="33" customFormat="1" ht="25.5" customHeight="1">
      <c r="A5" s="721"/>
      <c r="B5" s="725"/>
      <c r="C5" s="712" t="s">
        <v>436</v>
      </c>
      <c r="D5" s="712"/>
      <c r="E5" s="711" t="s">
        <v>437</v>
      </c>
      <c r="F5" s="730" t="s">
        <v>438</v>
      </c>
      <c r="G5" s="711" t="s">
        <v>439</v>
      </c>
      <c r="H5" s="216" t="s">
        <v>440</v>
      </c>
      <c r="I5" s="225" t="s">
        <v>441</v>
      </c>
      <c r="J5" s="216" t="s">
        <v>442</v>
      </c>
      <c r="K5" s="226" t="s">
        <v>443</v>
      </c>
      <c r="L5" s="216" t="s">
        <v>444</v>
      </c>
      <c r="M5" s="216" t="s">
        <v>445</v>
      </c>
      <c r="N5" s="711" t="s">
        <v>446</v>
      </c>
      <c r="O5" s="714" t="s">
        <v>447</v>
      </c>
      <c r="P5" s="717" t="s">
        <v>448</v>
      </c>
    </row>
    <row r="6" spans="1:16" s="33" customFormat="1" ht="13.5" customHeight="1">
      <c r="A6" s="722"/>
      <c r="B6" s="726"/>
      <c r="C6" s="712"/>
      <c r="D6" s="712"/>
      <c r="E6" s="733"/>
      <c r="F6" s="731"/>
      <c r="G6" s="733"/>
      <c r="H6" s="725" t="s">
        <v>449</v>
      </c>
      <c r="I6" s="712" t="s">
        <v>450</v>
      </c>
      <c r="J6" s="712" t="s">
        <v>451</v>
      </c>
      <c r="K6" s="712" t="s">
        <v>452</v>
      </c>
      <c r="L6" s="712" t="s">
        <v>453</v>
      </c>
      <c r="M6" s="712" t="s">
        <v>454</v>
      </c>
      <c r="N6" s="712"/>
      <c r="O6" s="715"/>
      <c r="P6" s="718"/>
    </row>
    <row r="7" spans="1:16" s="33" customFormat="1" ht="13.5" customHeight="1" thickBot="1">
      <c r="A7" s="723"/>
      <c r="B7" s="727"/>
      <c r="C7" s="713"/>
      <c r="D7" s="713"/>
      <c r="E7" s="734"/>
      <c r="F7" s="732"/>
      <c r="G7" s="734"/>
      <c r="H7" s="737"/>
      <c r="I7" s="713"/>
      <c r="J7" s="713"/>
      <c r="K7" s="713"/>
      <c r="L7" s="713"/>
      <c r="M7" s="713"/>
      <c r="N7" s="713"/>
      <c r="O7" s="716"/>
      <c r="P7" s="719"/>
    </row>
    <row r="8" spans="1:16" s="33" customFormat="1" ht="23.25" customHeight="1">
      <c r="A8" s="227" t="s">
        <v>455</v>
      </c>
      <c r="B8" s="87" t="s">
        <v>456</v>
      </c>
      <c r="C8" s="98">
        <v>0.462789</v>
      </c>
      <c r="D8" s="98">
        <v>0.359788</v>
      </c>
      <c r="E8" s="98">
        <f>SUM(F8:M8)</f>
        <v>0.103001</v>
      </c>
      <c r="F8" s="98">
        <v>0.103001</v>
      </c>
      <c r="G8" s="228" t="s">
        <v>432</v>
      </c>
      <c r="H8" s="229" t="s">
        <v>432</v>
      </c>
      <c r="I8" s="229" t="s">
        <v>432</v>
      </c>
      <c r="J8" s="229" t="s">
        <v>432</v>
      </c>
      <c r="K8" s="229" t="s">
        <v>432</v>
      </c>
      <c r="L8" s="229" t="s">
        <v>432</v>
      </c>
      <c r="M8" s="229" t="s">
        <v>432</v>
      </c>
      <c r="N8" s="99">
        <f>O8+P8</f>
        <v>7002767</v>
      </c>
      <c r="O8" s="99">
        <v>3631767</v>
      </c>
      <c r="P8" s="100">
        <v>3371000</v>
      </c>
    </row>
    <row r="9" spans="1:16" s="33" customFormat="1" ht="23.25" customHeight="1">
      <c r="A9" s="227" t="s">
        <v>457</v>
      </c>
      <c r="B9" s="87" t="s">
        <v>458</v>
      </c>
      <c r="C9" s="98">
        <v>5.758221</v>
      </c>
      <c r="D9" s="98">
        <v>4.677908</v>
      </c>
      <c r="E9" s="98">
        <f>SUM(F9:M9)</f>
        <v>1.080313</v>
      </c>
      <c r="F9" s="98">
        <v>1.080313</v>
      </c>
      <c r="G9" s="228" t="s">
        <v>432</v>
      </c>
      <c r="H9" s="229" t="s">
        <v>432</v>
      </c>
      <c r="I9" s="229" t="s">
        <v>432</v>
      </c>
      <c r="J9" s="229" t="s">
        <v>432</v>
      </c>
      <c r="K9" s="229" t="s">
        <v>432</v>
      </c>
      <c r="L9" s="229" t="s">
        <v>432</v>
      </c>
      <c r="M9" s="229" t="s">
        <v>432</v>
      </c>
      <c r="N9" s="99">
        <f>O9+P9</f>
        <v>76599941</v>
      </c>
      <c r="O9" s="99">
        <v>52486193</v>
      </c>
      <c r="P9" s="100">
        <v>24113748</v>
      </c>
    </row>
    <row r="10" spans="1:16" s="33" customFormat="1" ht="23.25" customHeight="1">
      <c r="A10" s="227" t="s">
        <v>459</v>
      </c>
      <c r="B10" s="87" t="s">
        <v>460</v>
      </c>
      <c r="C10" s="98">
        <v>1.335447</v>
      </c>
      <c r="D10" s="98">
        <v>1.151674</v>
      </c>
      <c r="E10" s="98">
        <f aca="true" t="shared" si="0" ref="E10:E23">SUM(F10:M10)</f>
        <v>0.183773</v>
      </c>
      <c r="F10" s="98">
        <v>0.183773</v>
      </c>
      <c r="G10" s="228" t="s">
        <v>432</v>
      </c>
      <c r="H10" s="229" t="s">
        <v>432</v>
      </c>
      <c r="I10" s="229" t="s">
        <v>432</v>
      </c>
      <c r="J10" s="229" t="s">
        <v>432</v>
      </c>
      <c r="K10" s="229" t="s">
        <v>432</v>
      </c>
      <c r="L10" s="229" t="s">
        <v>432</v>
      </c>
      <c r="M10" s="229" t="s">
        <v>432</v>
      </c>
      <c r="N10" s="99">
        <f aca="true" t="shared" si="1" ref="N10:N17">O10+P10</f>
        <v>51760644</v>
      </c>
      <c r="O10" s="99">
        <v>46576644</v>
      </c>
      <c r="P10" s="100">
        <v>5184000</v>
      </c>
    </row>
    <row r="11" spans="1:16" s="33" customFormat="1" ht="23.25" customHeight="1">
      <c r="A11" s="227" t="s">
        <v>461</v>
      </c>
      <c r="B11" s="87" t="s">
        <v>462</v>
      </c>
      <c r="C11" s="98">
        <v>2.603109</v>
      </c>
      <c r="D11" s="98">
        <v>1.798001</v>
      </c>
      <c r="E11" s="98">
        <f t="shared" si="0"/>
        <v>0.8051079999999999</v>
      </c>
      <c r="F11" s="98">
        <v>0.651311</v>
      </c>
      <c r="G11" s="228" t="s">
        <v>432</v>
      </c>
      <c r="H11" s="229" t="s">
        <v>432</v>
      </c>
      <c r="I11" s="98">
        <v>0.153797</v>
      </c>
      <c r="J11" s="229" t="s">
        <v>432</v>
      </c>
      <c r="K11" s="229" t="s">
        <v>432</v>
      </c>
      <c r="L11" s="229" t="s">
        <v>432</v>
      </c>
      <c r="M11" s="229" t="s">
        <v>432</v>
      </c>
      <c r="N11" s="99">
        <f t="shared" si="1"/>
        <v>220450767</v>
      </c>
      <c r="O11" s="99">
        <v>207783287</v>
      </c>
      <c r="P11" s="100">
        <v>12667480</v>
      </c>
    </row>
    <row r="12" spans="1:16" s="33" customFormat="1" ht="23.25" customHeight="1">
      <c r="A12" s="227" t="s">
        <v>463</v>
      </c>
      <c r="B12" s="87" t="s">
        <v>464</v>
      </c>
      <c r="C12" s="98">
        <v>1.522147</v>
      </c>
      <c r="D12" s="98">
        <v>0.715251</v>
      </c>
      <c r="E12" s="98">
        <f t="shared" si="0"/>
        <v>0.806896</v>
      </c>
      <c r="F12" s="98">
        <v>0.130509</v>
      </c>
      <c r="G12" s="228" t="s">
        <v>432</v>
      </c>
      <c r="H12" s="229" t="s">
        <v>432</v>
      </c>
      <c r="I12" s="229" t="s">
        <v>432</v>
      </c>
      <c r="J12" s="229" t="s">
        <v>432</v>
      </c>
      <c r="K12" s="229" t="s">
        <v>432</v>
      </c>
      <c r="L12" s="229" t="s">
        <v>432</v>
      </c>
      <c r="M12" s="98">
        <v>0.676387</v>
      </c>
      <c r="N12" s="99">
        <v>529942073</v>
      </c>
      <c r="O12" s="99">
        <v>529942073</v>
      </c>
      <c r="P12" s="213" t="s">
        <v>432</v>
      </c>
    </row>
    <row r="13" spans="1:16" s="33" customFormat="1" ht="23.25" customHeight="1">
      <c r="A13" s="227" t="s">
        <v>465</v>
      </c>
      <c r="B13" s="87" t="s">
        <v>466</v>
      </c>
      <c r="C13" s="98">
        <v>9.230441</v>
      </c>
      <c r="D13" s="98">
        <v>6.652816</v>
      </c>
      <c r="E13" s="98">
        <f t="shared" si="0"/>
        <v>2.577625</v>
      </c>
      <c r="F13" s="98">
        <v>2.341921</v>
      </c>
      <c r="G13" s="228" t="s">
        <v>432</v>
      </c>
      <c r="H13" s="229" t="s">
        <v>432</v>
      </c>
      <c r="I13" s="98">
        <v>0.038645</v>
      </c>
      <c r="J13" s="229" t="s">
        <v>432</v>
      </c>
      <c r="K13" s="229" t="s">
        <v>432</v>
      </c>
      <c r="L13" s="98">
        <v>0.197059</v>
      </c>
      <c r="M13" s="229" t="s">
        <v>432</v>
      </c>
      <c r="N13" s="99">
        <f t="shared" si="1"/>
        <v>240717988</v>
      </c>
      <c r="O13" s="99">
        <v>130573720</v>
      </c>
      <c r="P13" s="100">
        <v>110144268</v>
      </c>
    </row>
    <row r="14" spans="1:16" s="33" customFormat="1" ht="23.25" customHeight="1">
      <c r="A14" s="227" t="s">
        <v>467</v>
      </c>
      <c r="B14" s="87" t="s">
        <v>468</v>
      </c>
      <c r="C14" s="98">
        <v>1.452958</v>
      </c>
      <c r="D14" s="98">
        <v>1.118446</v>
      </c>
      <c r="E14" s="98">
        <f t="shared" si="0"/>
        <v>0.334512</v>
      </c>
      <c r="F14" s="98">
        <v>0.334512</v>
      </c>
      <c r="G14" s="228" t="s">
        <v>432</v>
      </c>
      <c r="H14" s="229" t="s">
        <v>432</v>
      </c>
      <c r="I14" s="229" t="s">
        <v>432</v>
      </c>
      <c r="J14" s="229" t="s">
        <v>432</v>
      </c>
      <c r="K14" s="229" t="s">
        <v>432</v>
      </c>
      <c r="L14" s="229" t="s">
        <v>432</v>
      </c>
      <c r="M14" s="229" t="s">
        <v>432</v>
      </c>
      <c r="N14" s="99">
        <f t="shared" si="1"/>
        <v>31847766</v>
      </c>
      <c r="O14" s="99">
        <v>15436766</v>
      </c>
      <c r="P14" s="100">
        <v>16411000</v>
      </c>
    </row>
    <row r="15" spans="1:16" s="33" customFormat="1" ht="23.25" customHeight="1">
      <c r="A15" s="227" t="s">
        <v>469</v>
      </c>
      <c r="B15" s="87" t="s">
        <v>470</v>
      </c>
      <c r="C15" s="98">
        <v>0.617724</v>
      </c>
      <c r="D15" s="98">
        <v>0.388033</v>
      </c>
      <c r="E15" s="98">
        <f t="shared" si="0"/>
        <v>0.229691</v>
      </c>
      <c r="F15" s="98">
        <v>0.229691</v>
      </c>
      <c r="G15" s="228" t="s">
        <v>432</v>
      </c>
      <c r="H15" s="229" t="s">
        <v>432</v>
      </c>
      <c r="I15" s="229" t="s">
        <v>432</v>
      </c>
      <c r="J15" s="229" t="s">
        <v>432</v>
      </c>
      <c r="K15" s="229" t="s">
        <v>432</v>
      </c>
      <c r="L15" s="229" t="s">
        <v>432</v>
      </c>
      <c r="M15" s="229" t="s">
        <v>432</v>
      </c>
      <c r="N15" s="99">
        <f t="shared" si="1"/>
        <v>23275536</v>
      </c>
      <c r="O15" s="99">
        <v>15394710</v>
      </c>
      <c r="P15" s="100">
        <v>7880826</v>
      </c>
    </row>
    <row r="16" spans="1:16" s="33" customFormat="1" ht="23.25" customHeight="1">
      <c r="A16" s="227" t="s">
        <v>471</v>
      </c>
      <c r="B16" s="87" t="s">
        <v>472</v>
      </c>
      <c r="C16" s="30">
        <v>35.3965</v>
      </c>
      <c r="D16" s="30">
        <v>26.0731</v>
      </c>
      <c r="E16" s="30">
        <f t="shared" si="0"/>
        <v>9.323399999999998</v>
      </c>
      <c r="F16" s="30">
        <v>7.4514</v>
      </c>
      <c r="G16" s="30">
        <v>0.777</v>
      </c>
      <c r="H16" s="31">
        <v>0.4348</v>
      </c>
      <c r="I16" s="211" t="s">
        <v>432</v>
      </c>
      <c r="J16" s="211" t="s">
        <v>432</v>
      </c>
      <c r="K16" s="30">
        <v>0.3852</v>
      </c>
      <c r="L16" s="30">
        <v>0.1734</v>
      </c>
      <c r="M16" s="30">
        <v>0.1016</v>
      </c>
      <c r="N16" s="99">
        <f t="shared" si="1"/>
        <v>653228800</v>
      </c>
      <c r="O16" s="99">
        <v>513600000</v>
      </c>
      <c r="P16" s="100">
        <v>139628800</v>
      </c>
    </row>
    <row r="17" spans="1:16" s="33" customFormat="1" ht="23.25" customHeight="1">
      <c r="A17" s="227" t="s">
        <v>473</v>
      </c>
      <c r="B17" s="87" t="s">
        <v>474</v>
      </c>
      <c r="C17" s="30">
        <v>31.5445</v>
      </c>
      <c r="D17" s="30">
        <v>22.6401</v>
      </c>
      <c r="E17" s="30">
        <f t="shared" si="0"/>
        <v>8.904399999999999</v>
      </c>
      <c r="F17" s="30">
        <v>6.7012</v>
      </c>
      <c r="G17" s="30">
        <v>0.8417</v>
      </c>
      <c r="H17" s="31">
        <v>0.5958</v>
      </c>
      <c r="I17" s="30">
        <v>0.4493</v>
      </c>
      <c r="J17" s="211" t="s">
        <v>432</v>
      </c>
      <c r="K17" s="30">
        <v>0.1213</v>
      </c>
      <c r="L17" s="30">
        <v>0.1951</v>
      </c>
      <c r="M17" s="210" t="s">
        <v>432</v>
      </c>
      <c r="N17" s="99">
        <f t="shared" si="1"/>
        <v>724137100</v>
      </c>
      <c r="O17" s="99">
        <v>517855000</v>
      </c>
      <c r="P17" s="100">
        <v>206282100</v>
      </c>
    </row>
    <row r="18" spans="1:16" s="33" customFormat="1" ht="23.25" customHeight="1">
      <c r="A18" s="227" t="s">
        <v>475</v>
      </c>
      <c r="B18" s="87" t="s">
        <v>476</v>
      </c>
      <c r="C18" s="98">
        <v>6.341861</v>
      </c>
      <c r="D18" s="98">
        <v>4.18534</v>
      </c>
      <c r="E18" s="98">
        <f t="shared" si="0"/>
        <v>2.156521</v>
      </c>
      <c r="F18" s="98">
        <v>1.374567</v>
      </c>
      <c r="G18" s="228" t="s">
        <v>432</v>
      </c>
      <c r="H18" s="101">
        <v>0.542422</v>
      </c>
      <c r="I18" s="229" t="s">
        <v>432</v>
      </c>
      <c r="J18" s="229" t="s">
        <v>432</v>
      </c>
      <c r="K18" s="98">
        <v>0.239532</v>
      </c>
      <c r="L18" s="228" t="s">
        <v>432</v>
      </c>
      <c r="M18" s="228" t="s">
        <v>432</v>
      </c>
      <c r="N18" s="99">
        <f aca="true" t="shared" si="2" ref="N18:N23">O18+P18</f>
        <v>701620528</v>
      </c>
      <c r="O18" s="99">
        <v>348090027</v>
      </c>
      <c r="P18" s="100">
        <v>353530501</v>
      </c>
    </row>
    <row r="19" spans="1:16" s="33" customFormat="1" ht="23.25" customHeight="1">
      <c r="A19" s="227" t="s">
        <v>477</v>
      </c>
      <c r="B19" s="87" t="s">
        <v>478</v>
      </c>
      <c r="C19" s="98">
        <v>3.437424</v>
      </c>
      <c r="D19" s="98">
        <v>2.545677</v>
      </c>
      <c r="E19" s="98">
        <f t="shared" si="0"/>
        <v>0.891747</v>
      </c>
      <c r="F19" s="98">
        <v>0.847718</v>
      </c>
      <c r="G19" s="228" t="s">
        <v>432</v>
      </c>
      <c r="H19" s="229" t="s">
        <v>432</v>
      </c>
      <c r="I19" s="98">
        <v>0.044029</v>
      </c>
      <c r="J19" s="229" t="s">
        <v>432</v>
      </c>
      <c r="K19" s="228" t="s">
        <v>432</v>
      </c>
      <c r="L19" s="228" t="s">
        <v>432</v>
      </c>
      <c r="M19" s="228" t="s">
        <v>432</v>
      </c>
      <c r="N19" s="99">
        <f t="shared" si="2"/>
        <v>33944998</v>
      </c>
      <c r="O19" s="99">
        <v>15874020</v>
      </c>
      <c r="P19" s="100">
        <v>18070978</v>
      </c>
    </row>
    <row r="20" spans="1:16" s="33" customFormat="1" ht="23.25" customHeight="1">
      <c r="A20" s="227" t="s">
        <v>479</v>
      </c>
      <c r="B20" s="87" t="s">
        <v>480</v>
      </c>
      <c r="C20" s="98">
        <v>4.580095</v>
      </c>
      <c r="D20" s="98">
        <v>3.660847</v>
      </c>
      <c r="E20" s="98">
        <f t="shared" si="0"/>
        <v>0.9192480000000001</v>
      </c>
      <c r="F20" s="98">
        <v>0.727877</v>
      </c>
      <c r="G20" s="228" t="s">
        <v>432</v>
      </c>
      <c r="H20" s="101">
        <v>0.191371</v>
      </c>
      <c r="I20" s="229" t="s">
        <v>432</v>
      </c>
      <c r="J20" s="229" t="s">
        <v>432</v>
      </c>
      <c r="K20" s="228" t="s">
        <v>432</v>
      </c>
      <c r="L20" s="228" t="s">
        <v>432</v>
      </c>
      <c r="M20" s="228" t="s">
        <v>432</v>
      </c>
      <c r="N20" s="99">
        <f t="shared" si="2"/>
        <v>286172840</v>
      </c>
      <c r="O20" s="99">
        <v>272045301</v>
      </c>
      <c r="P20" s="100">
        <v>14127539</v>
      </c>
    </row>
    <row r="21" spans="1:16" s="33" customFormat="1" ht="23.25" customHeight="1">
      <c r="A21" s="227" t="s">
        <v>481</v>
      </c>
      <c r="B21" s="87" t="s">
        <v>482</v>
      </c>
      <c r="C21" s="98">
        <v>9.354125</v>
      </c>
      <c r="D21" s="98">
        <v>6.038276</v>
      </c>
      <c r="E21" s="98">
        <f t="shared" si="0"/>
        <v>3.315849</v>
      </c>
      <c r="F21" s="98">
        <v>2.211784</v>
      </c>
      <c r="G21" s="228" t="s">
        <v>432</v>
      </c>
      <c r="H21" s="101">
        <v>0.3703</v>
      </c>
      <c r="I21" s="229" t="s">
        <v>432</v>
      </c>
      <c r="J21" s="229" t="s">
        <v>432</v>
      </c>
      <c r="K21" s="98">
        <v>0.550992</v>
      </c>
      <c r="L21" s="228" t="s">
        <v>432</v>
      </c>
      <c r="M21" s="98">
        <v>0.182773</v>
      </c>
      <c r="N21" s="99">
        <f t="shared" si="2"/>
        <v>3180059231</v>
      </c>
      <c r="O21" s="99">
        <v>2494314736</v>
      </c>
      <c r="P21" s="100">
        <v>685744495</v>
      </c>
    </row>
    <row r="22" spans="1:16" s="33" customFormat="1" ht="23.25" customHeight="1">
      <c r="A22" s="227" t="s">
        <v>483</v>
      </c>
      <c r="B22" s="87" t="s">
        <v>484</v>
      </c>
      <c r="C22" s="98">
        <v>0.445041</v>
      </c>
      <c r="D22" s="98">
        <v>0.33608</v>
      </c>
      <c r="E22" s="98">
        <f t="shared" si="0"/>
        <v>0.108961</v>
      </c>
      <c r="F22" s="98">
        <v>0.108961</v>
      </c>
      <c r="G22" s="228" t="s">
        <v>432</v>
      </c>
      <c r="H22" s="229" t="s">
        <v>432</v>
      </c>
      <c r="I22" s="229" t="s">
        <v>432</v>
      </c>
      <c r="J22" s="229" t="s">
        <v>432</v>
      </c>
      <c r="K22" s="228" t="s">
        <v>432</v>
      </c>
      <c r="L22" s="228" t="s">
        <v>432</v>
      </c>
      <c r="M22" s="228" t="s">
        <v>432</v>
      </c>
      <c r="N22" s="99">
        <f t="shared" si="2"/>
        <v>9373170</v>
      </c>
      <c r="O22" s="99">
        <v>6849520</v>
      </c>
      <c r="P22" s="100">
        <v>2523650</v>
      </c>
    </row>
    <row r="23" spans="1:16" s="33" customFormat="1" ht="23.25" customHeight="1">
      <c r="A23" s="227" t="s">
        <v>485</v>
      </c>
      <c r="B23" s="87" t="s">
        <v>486</v>
      </c>
      <c r="C23" s="98">
        <v>0.474057</v>
      </c>
      <c r="D23" s="98">
        <v>0.35506</v>
      </c>
      <c r="E23" s="98">
        <f t="shared" si="0"/>
        <v>0.118997</v>
      </c>
      <c r="F23" s="98">
        <v>0.118997</v>
      </c>
      <c r="G23" s="228" t="s">
        <v>432</v>
      </c>
      <c r="H23" s="229" t="s">
        <v>432</v>
      </c>
      <c r="I23" s="228" t="s">
        <v>432</v>
      </c>
      <c r="J23" s="228" t="s">
        <v>432</v>
      </c>
      <c r="K23" s="228" t="s">
        <v>432</v>
      </c>
      <c r="L23" s="228" t="s">
        <v>432</v>
      </c>
      <c r="M23" s="228" t="s">
        <v>432</v>
      </c>
      <c r="N23" s="99">
        <f t="shared" si="2"/>
        <v>100644387</v>
      </c>
      <c r="O23" s="99">
        <v>82455240</v>
      </c>
      <c r="P23" s="100">
        <v>18189147</v>
      </c>
    </row>
    <row r="24" spans="1:16" s="33" customFormat="1" ht="23.25" customHeight="1">
      <c r="A24" s="227" t="s">
        <v>487</v>
      </c>
      <c r="B24" s="171" t="s">
        <v>488</v>
      </c>
      <c r="C24" s="98">
        <v>6.9433</v>
      </c>
      <c r="D24" s="98">
        <v>4.590179</v>
      </c>
      <c r="E24" s="98">
        <f aca="true" t="shared" si="3" ref="E24:E29">SUM(F24:M24)</f>
        <v>2.353155</v>
      </c>
      <c r="F24" s="98">
        <v>2.152155</v>
      </c>
      <c r="G24" s="228" t="s">
        <v>432</v>
      </c>
      <c r="H24" s="101">
        <v>0.201</v>
      </c>
      <c r="I24" s="228" t="s">
        <v>432</v>
      </c>
      <c r="J24" s="228" t="s">
        <v>432</v>
      </c>
      <c r="K24" s="228" t="s">
        <v>432</v>
      </c>
      <c r="L24" s="228" t="s">
        <v>432</v>
      </c>
      <c r="M24" s="228" t="s">
        <v>432</v>
      </c>
      <c r="N24" s="99">
        <f aca="true" t="shared" si="4" ref="N24:N29">O24+P24</f>
        <v>132653600</v>
      </c>
      <c r="O24" s="99">
        <v>90956000</v>
      </c>
      <c r="P24" s="100">
        <v>41697600</v>
      </c>
    </row>
    <row r="25" spans="1:16" s="33" customFormat="1" ht="23.25" customHeight="1">
      <c r="A25" s="227" t="s">
        <v>489</v>
      </c>
      <c r="B25" s="87" t="s">
        <v>490</v>
      </c>
      <c r="C25" s="98">
        <v>1.5893</v>
      </c>
      <c r="D25" s="98">
        <v>0.640941</v>
      </c>
      <c r="E25" s="98">
        <f t="shared" si="3"/>
        <v>0.7456</v>
      </c>
      <c r="F25" s="98">
        <v>0.38</v>
      </c>
      <c r="G25" s="228" t="s">
        <v>432</v>
      </c>
      <c r="H25" s="101">
        <v>0.16876</v>
      </c>
      <c r="I25" s="228" t="s">
        <v>432</v>
      </c>
      <c r="J25" s="228" t="s">
        <v>432</v>
      </c>
      <c r="K25" s="98">
        <v>0.19684</v>
      </c>
      <c r="L25" s="228" t="s">
        <v>432</v>
      </c>
      <c r="M25" s="228" t="s">
        <v>432</v>
      </c>
      <c r="N25" s="99">
        <f t="shared" si="4"/>
        <v>129967000</v>
      </c>
      <c r="O25" s="99">
        <v>106400000</v>
      </c>
      <c r="P25" s="100">
        <v>23567000</v>
      </c>
    </row>
    <row r="26" spans="1:16" s="33" customFormat="1" ht="23.25" customHeight="1">
      <c r="A26" s="227" t="s">
        <v>491</v>
      </c>
      <c r="B26" s="87" t="s">
        <v>492</v>
      </c>
      <c r="C26" s="98">
        <v>2.7159</v>
      </c>
      <c r="D26" s="98">
        <v>1.842304</v>
      </c>
      <c r="E26" s="98">
        <f t="shared" si="3"/>
        <v>0.503933</v>
      </c>
      <c r="F26" s="98">
        <v>0.293516</v>
      </c>
      <c r="G26" s="228" t="s">
        <v>432</v>
      </c>
      <c r="H26" s="229" t="s">
        <v>432</v>
      </c>
      <c r="I26" s="98">
        <v>0.210417</v>
      </c>
      <c r="J26" s="228" t="s">
        <v>432</v>
      </c>
      <c r="K26" s="228" t="s">
        <v>432</v>
      </c>
      <c r="L26" s="228" t="s">
        <v>432</v>
      </c>
      <c r="M26" s="228" t="s">
        <v>432</v>
      </c>
      <c r="N26" s="99">
        <f t="shared" si="4"/>
        <v>75910000</v>
      </c>
      <c r="O26" s="99">
        <v>33660000</v>
      </c>
      <c r="P26" s="100">
        <v>42250000</v>
      </c>
    </row>
    <row r="27" spans="1:16" s="33" customFormat="1" ht="23.25" customHeight="1">
      <c r="A27" s="227" t="s">
        <v>493</v>
      </c>
      <c r="B27" s="87" t="s">
        <v>494</v>
      </c>
      <c r="C27" s="98">
        <v>0.5858</v>
      </c>
      <c r="D27" s="98">
        <v>0.352078</v>
      </c>
      <c r="E27" s="98">
        <f t="shared" si="3"/>
        <v>0.146962</v>
      </c>
      <c r="F27" s="98">
        <v>0.146962</v>
      </c>
      <c r="G27" s="228" t="s">
        <v>432</v>
      </c>
      <c r="H27" s="229" t="s">
        <v>432</v>
      </c>
      <c r="I27" s="228" t="s">
        <v>432</v>
      </c>
      <c r="J27" s="228" t="s">
        <v>432</v>
      </c>
      <c r="K27" s="228" t="s">
        <v>432</v>
      </c>
      <c r="L27" s="228" t="s">
        <v>432</v>
      </c>
      <c r="M27" s="228" t="s">
        <v>432</v>
      </c>
      <c r="N27" s="99">
        <f t="shared" si="4"/>
        <v>147130000</v>
      </c>
      <c r="O27" s="99">
        <v>123630000</v>
      </c>
      <c r="P27" s="100">
        <v>23500000</v>
      </c>
    </row>
    <row r="28" spans="1:16" s="33" customFormat="1" ht="23.25" customHeight="1">
      <c r="A28" s="227" t="s">
        <v>495</v>
      </c>
      <c r="B28" s="87" t="s">
        <v>496</v>
      </c>
      <c r="C28" s="98">
        <v>2.5342</v>
      </c>
      <c r="D28" s="98">
        <v>1.6502</v>
      </c>
      <c r="E28" s="98">
        <f t="shared" si="3"/>
        <v>0.5866</v>
      </c>
      <c r="F28" s="98">
        <v>0.2536</v>
      </c>
      <c r="G28" s="98">
        <v>0.0371</v>
      </c>
      <c r="H28" s="101">
        <v>0.2959</v>
      </c>
      <c r="I28" s="228" t="s">
        <v>432</v>
      </c>
      <c r="J28" s="228" t="s">
        <v>432</v>
      </c>
      <c r="K28" s="228" t="s">
        <v>432</v>
      </c>
      <c r="L28" s="228" t="s">
        <v>432</v>
      </c>
      <c r="M28" s="228" t="s">
        <v>432</v>
      </c>
      <c r="N28" s="99">
        <f t="shared" si="4"/>
        <v>283900000</v>
      </c>
      <c r="O28" s="99">
        <v>225550000</v>
      </c>
      <c r="P28" s="100">
        <v>58350000</v>
      </c>
    </row>
    <row r="29" spans="1:16" s="33" customFormat="1" ht="23.25" customHeight="1" thickBot="1">
      <c r="A29" s="231" t="s">
        <v>497</v>
      </c>
      <c r="B29" s="82" t="s">
        <v>498</v>
      </c>
      <c r="C29" s="172">
        <v>0.9888</v>
      </c>
      <c r="D29" s="172">
        <v>0.8464</v>
      </c>
      <c r="E29" s="172">
        <f t="shared" si="3"/>
        <v>0.1424</v>
      </c>
      <c r="F29" s="102">
        <v>0.1424</v>
      </c>
      <c r="G29" s="232" t="s">
        <v>432</v>
      </c>
      <c r="H29" s="491" t="s">
        <v>432</v>
      </c>
      <c r="I29" s="232" t="s">
        <v>432</v>
      </c>
      <c r="J29" s="232" t="s">
        <v>432</v>
      </c>
      <c r="K29" s="232" t="s">
        <v>355</v>
      </c>
      <c r="L29" s="232" t="s">
        <v>355</v>
      </c>
      <c r="M29" s="232" t="s">
        <v>355</v>
      </c>
      <c r="N29" s="103">
        <f t="shared" si="4"/>
        <v>244288930</v>
      </c>
      <c r="O29" s="103">
        <v>70716130</v>
      </c>
      <c r="P29" s="104">
        <v>173572800</v>
      </c>
    </row>
    <row r="30" spans="1:16" s="33" customFormat="1" ht="22.5" customHeight="1">
      <c r="A30" s="449"/>
      <c r="B30" s="36"/>
      <c r="C30" s="452"/>
      <c r="D30" s="452"/>
      <c r="E30" s="450"/>
      <c r="F30" s="453"/>
      <c r="G30" s="453"/>
      <c r="H30" s="453"/>
      <c r="I30" s="450"/>
      <c r="J30" s="453"/>
      <c r="K30" s="453"/>
      <c r="L30" s="453"/>
      <c r="M30" s="453"/>
      <c r="N30" s="451"/>
      <c r="O30" s="451"/>
      <c r="P30" s="451"/>
    </row>
    <row r="31" spans="1:16" s="33" customFormat="1" ht="22.5" customHeight="1">
      <c r="A31" s="449"/>
      <c r="B31" s="36"/>
      <c r="C31" s="452"/>
      <c r="D31" s="452"/>
      <c r="E31" s="450"/>
      <c r="F31" s="450"/>
      <c r="G31" s="453"/>
      <c r="H31" s="453"/>
      <c r="I31" s="453"/>
      <c r="J31" s="450"/>
      <c r="K31" s="453"/>
      <c r="L31" s="453"/>
      <c r="M31" s="453"/>
      <c r="N31" s="451"/>
      <c r="O31" s="451"/>
      <c r="P31" s="451"/>
    </row>
    <row r="32" spans="1:16" s="23" customFormat="1" ht="15" customHeight="1">
      <c r="A32" s="94"/>
      <c r="B32" s="6"/>
      <c r="C32" s="73"/>
      <c r="D32" s="97"/>
      <c r="E32" s="97"/>
      <c r="F32" s="97"/>
      <c r="G32" s="97"/>
      <c r="H32" s="94"/>
      <c r="I32" s="6"/>
      <c r="J32" s="165"/>
      <c r="K32" s="166"/>
      <c r="L32" s="166"/>
      <c r="M32" s="166"/>
      <c r="N32" s="166"/>
      <c r="O32" s="166"/>
      <c r="P32" s="165"/>
    </row>
    <row r="33" spans="1:16" s="23" customFormat="1" ht="15" customHeight="1">
      <c r="A33" s="94"/>
      <c r="B33" s="6"/>
      <c r="C33" s="73"/>
      <c r="D33" s="97"/>
      <c r="E33" s="97"/>
      <c r="F33" s="97"/>
      <c r="G33" s="97"/>
      <c r="H33" s="94"/>
      <c r="I33" s="6"/>
      <c r="J33" s="165"/>
      <c r="K33" s="166"/>
      <c r="L33" s="166"/>
      <c r="M33" s="166"/>
      <c r="N33" s="166"/>
      <c r="O33" s="166"/>
      <c r="P33" s="165"/>
    </row>
    <row r="34" spans="1:16" s="23" customFormat="1" ht="15" customHeight="1">
      <c r="A34" s="94"/>
      <c r="B34" s="6"/>
      <c r="C34" s="73"/>
      <c r="D34" s="97"/>
      <c r="E34" s="97"/>
      <c r="F34" s="97"/>
      <c r="G34" s="97"/>
      <c r="H34" s="94"/>
      <c r="I34" s="6"/>
      <c r="J34" s="165"/>
      <c r="K34" s="166"/>
      <c r="L34" s="166"/>
      <c r="M34" s="166"/>
      <c r="N34" s="166"/>
      <c r="O34" s="166"/>
      <c r="P34" s="165"/>
    </row>
    <row r="35" spans="1:16" s="23" customFormat="1" ht="15" customHeight="1">
      <c r="A35" s="94"/>
      <c r="B35" s="6"/>
      <c r="C35" s="73"/>
      <c r="D35" s="97"/>
      <c r="E35" s="97"/>
      <c r="F35" s="97"/>
      <c r="G35" s="97"/>
      <c r="H35" s="94"/>
      <c r="I35" s="6"/>
      <c r="J35" s="165"/>
      <c r="K35" s="166"/>
      <c r="L35" s="166"/>
      <c r="M35" s="166"/>
      <c r="N35" s="166"/>
      <c r="O35" s="166"/>
      <c r="P35" s="165"/>
    </row>
    <row r="36" spans="1:16" s="23" customFormat="1" ht="15" customHeight="1">
      <c r="A36" s="94"/>
      <c r="B36" s="6"/>
      <c r="C36" s="73"/>
      <c r="D36" s="97"/>
      <c r="E36" s="97"/>
      <c r="F36" s="97"/>
      <c r="G36" s="167"/>
      <c r="H36" s="94"/>
      <c r="I36" s="6"/>
      <c r="J36" s="165"/>
      <c r="K36" s="166"/>
      <c r="L36" s="166"/>
      <c r="M36" s="166"/>
      <c r="N36" s="168"/>
      <c r="O36" s="166"/>
      <c r="P36" s="165"/>
    </row>
    <row r="37" spans="1:16" s="23" customFormat="1" ht="15" customHeight="1">
      <c r="A37" s="94"/>
      <c r="B37" s="6"/>
      <c r="C37" s="73"/>
      <c r="D37" s="97"/>
      <c r="E37" s="97"/>
      <c r="F37" s="97"/>
      <c r="G37" s="167"/>
      <c r="H37" s="94"/>
      <c r="I37" s="6"/>
      <c r="J37" s="165"/>
      <c r="K37" s="166"/>
      <c r="L37" s="166"/>
      <c r="M37" s="166"/>
      <c r="N37" s="168"/>
      <c r="O37" s="166"/>
      <c r="P37" s="165"/>
    </row>
    <row r="38" spans="1:16" s="23" customFormat="1" ht="12" customHeight="1">
      <c r="A38" s="94"/>
      <c r="B38" s="169"/>
      <c r="C38" s="165"/>
      <c r="D38" s="166"/>
      <c r="E38" s="165"/>
      <c r="F38" s="165"/>
      <c r="G38" s="165"/>
      <c r="H38" s="94"/>
      <c r="I38" s="169"/>
      <c r="J38" s="165"/>
      <c r="K38" s="166"/>
      <c r="L38" s="165"/>
      <c r="M38" s="165"/>
      <c r="N38" s="165"/>
      <c r="O38" s="165"/>
      <c r="P38" s="165"/>
    </row>
    <row r="39" spans="1:14" s="23" customFormat="1" ht="12" customHeight="1">
      <c r="A39" s="94"/>
      <c r="B39" s="169"/>
      <c r="C39" s="165"/>
      <c r="D39" s="166"/>
      <c r="E39" s="165"/>
      <c r="F39" s="165"/>
      <c r="G39" s="165"/>
      <c r="H39" s="94"/>
      <c r="I39" s="169"/>
      <c r="J39" s="165"/>
      <c r="K39" s="166"/>
      <c r="L39" s="165"/>
      <c r="M39" s="165"/>
      <c r="N39" s="165"/>
    </row>
    <row r="40" spans="1:14" s="23" customFormat="1" ht="12" customHeight="1">
      <c r="A40" s="94"/>
      <c r="B40" s="169"/>
      <c r="C40" s="165"/>
      <c r="D40" s="166"/>
      <c r="E40" s="165"/>
      <c r="F40" s="165"/>
      <c r="G40" s="165"/>
      <c r="H40" s="94"/>
      <c r="I40" s="169"/>
      <c r="J40" s="165"/>
      <c r="K40" s="166"/>
      <c r="L40" s="165"/>
      <c r="M40" s="165"/>
      <c r="N40" s="165"/>
    </row>
    <row r="41" spans="1:14" s="23" customFormat="1" ht="12" customHeight="1">
      <c r="A41" s="94"/>
      <c r="B41" s="169"/>
      <c r="C41" s="165"/>
      <c r="D41" s="166"/>
      <c r="E41" s="165"/>
      <c r="F41" s="165"/>
      <c r="G41" s="165"/>
      <c r="H41" s="94"/>
      <c r="I41" s="169"/>
      <c r="J41" s="165"/>
      <c r="K41" s="166"/>
      <c r="L41" s="165"/>
      <c r="M41" s="165"/>
      <c r="N41" s="165"/>
    </row>
    <row r="42" spans="1:14" s="23" customFormat="1" ht="12" customHeight="1">
      <c r="A42" s="94"/>
      <c r="B42" s="169"/>
      <c r="C42" s="165"/>
      <c r="D42" s="166"/>
      <c r="E42" s="165"/>
      <c r="F42" s="165"/>
      <c r="G42" s="165"/>
      <c r="H42" s="94"/>
      <c r="I42" s="169"/>
      <c r="J42" s="165"/>
      <c r="K42" s="166"/>
      <c r="L42" s="165"/>
      <c r="M42" s="165"/>
      <c r="N42" s="165"/>
    </row>
    <row r="43" spans="1:14" s="23" customFormat="1" ht="12" customHeight="1">
      <c r="A43" s="94"/>
      <c r="B43" s="169"/>
      <c r="C43" s="165"/>
      <c r="D43" s="166"/>
      <c r="E43" s="165"/>
      <c r="F43" s="165"/>
      <c r="G43" s="165"/>
      <c r="H43" s="94"/>
      <c r="I43" s="169"/>
      <c r="J43" s="165"/>
      <c r="K43" s="166"/>
      <c r="L43" s="165"/>
      <c r="M43" s="165"/>
      <c r="N43" s="165"/>
    </row>
    <row r="44" spans="1:10" s="23" customFormat="1" ht="12" customHeight="1">
      <c r="A44" s="94"/>
      <c r="B44" s="169"/>
      <c r="C44" s="165"/>
      <c r="H44" s="94"/>
      <c r="I44" s="169"/>
      <c r="J44" s="165"/>
    </row>
    <row r="45" spans="1:9" s="23" customFormat="1" ht="13.5">
      <c r="A45" s="94"/>
      <c r="B45" s="6"/>
      <c r="H45" s="94"/>
      <c r="I45" s="6"/>
    </row>
    <row r="46" spans="1:9" s="23" customFormat="1" ht="13.5">
      <c r="A46" s="94"/>
      <c r="B46" s="6"/>
      <c r="H46" s="94"/>
      <c r="I46" s="6"/>
    </row>
    <row r="47" spans="1:9" s="23" customFormat="1" ht="13.5">
      <c r="A47" s="94"/>
      <c r="B47" s="6"/>
      <c r="H47" s="94"/>
      <c r="I47" s="6"/>
    </row>
    <row r="48" spans="1:9" s="23" customFormat="1" ht="13.5">
      <c r="A48" s="94"/>
      <c r="B48" s="6"/>
      <c r="H48" s="94"/>
      <c r="I48" s="6"/>
    </row>
    <row r="49" spans="1:9" s="23" customFormat="1" ht="13.5">
      <c r="A49" s="94"/>
      <c r="B49" s="6"/>
      <c r="H49" s="94"/>
      <c r="I49" s="6"/>
    </row>
    <row r="50" spans="1:9" s="23" customFormat="1" ht="13.5">
      <c r="A50" s="94"/>
      <c r="B50" s="6"/>
      <c r="H50" s="94"/>
      <c r="I50" s="6"/>
    </row>
    <row r="51" spans="1:9" s="23" customFormat="1" ht="13.5">
      <c r="A51" s="94"/>
      <c r="B51" s="6"/>
      <c r="H51" s="94"/>
      <c r="I51" s="6"/>
    </row>
    <row r="52" spans="1:9" s="23" customFormat="1" ht="13.5">
      <c r="A52" s="94"/>
      <c r="B52" s="6"/>
      <c r="H52" s="94"/>
      <c r="I52" s="6"/>
    </row>
    <row r="53" spans="1:9" s="23" customFormat="1" ht="13.5">
      <c r="A53" s="94"/>
      <c r="B53" s="6"/>
      <c r="H53" s="94"/>
      <c r="I53" s="6"/>
    </row>
  </sheetData>
  <mergeCells count="21">
    <mergeCell ref="F5:F7"/>
    <mergeCell ref="I6:I7"/>
    <mergeCell ref="E5:E7"/>
    <mergeCell ref="H4:M4"/>
    <mergeCell ref="G5:G7"/>
    <mergeCell ref="H6:H7"/>
    <mergeCell ref="J6:J7"/>
    <mergeCell ref="H2:P2"/>
    <mergeCell ref="A2:G2"/>
    <mergeCell ref="A4:A7"/>
    <mergeCell ref="B4:B7"/>
    <mergeCell ref="E4:G4"/>
    <mergeCell ref="C5:C7"/>
    <mergeCell ref="D4:D7"/>
    <mergeCell ref="L6:L7"/>
    <mergeCell ref="N4:P4"/>
    <mergeCell ref="K6:K7"/>
    <mergeCell ref="N5:N7"/>
    <mergeCell ref="O5:O7"/>
    <mergeCell ref="P5:P7"/>
    <mergeCell ref="M6:M7"/>
  </mergeCells>
  <printOptions/>
  <pageMargins left="1.141732283464567" right="1.141732283464567" top="1.5748031496062993" bottom="1.4960629921259843" header="0.5118110236220472" footer="0.9055118110236221"/>
  <pageSetup firstPageNumber="2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K30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1" width="26.625" style="70" customWidth="1"/>
    <col min="2" max="2" width="9.625" style="2" customWidth="1"/>
    <col min="3" max="5" width="10.00390625" style="3" customWidth="1"/>
    <col min="6" max="6" width="9.625" style="3" customWidth="1"/>
    <col min="7" max="7" width="11.125" style="70" customWidth="1"/>
    <col min="8" max="8" width="11.125" style="2" customWidth="1"/>
    <col min="9" max="9" width="15.125" style="3" customWidth="1"/>
    <col min="10" max="10" width="22.625" style="3" customWidth="1"/>
    <col min="11" max="11" width="16.125" style="3" customWidth="1"/>
    <col min="12" max="16384" width="8.875" style="3" customWidth="1"/>
  </cols>
  <sheetData>
    <row r="1" spans="1:11" s="23" customFormat="1" ht="18" customHeight="1">
      <c r="A1" s="424" t="s">
        <v>143</v>
      </c>
      <c r="B1" s="79"/>
      <c r="C1" s="79"/>
      <c r="D1" s="79"/>
      <c r="E1" s="79"/>
      <c r="F1" s="79"/>
      <c r="H1" s="79"/>
      <c r="I1" s="79"/>
      <c r="J1" s="79"/>
      <c r="K1" s="76" t="s">
        <v>346</v>
      </c>
    </row>
    <row r="2" spans="1:11" s="96" customFormat="1" ht="25.5" customHeight="1">
      <c r="A2" s="531" t="s">
        <v>125</v>
      </c>
      <c r="B2" s="540"/>
      <c r="C2" s="540"/>
      <c r="D2" s="540"/>
      <c r="E2" s="540"/>
      <c r="F2" s="540"/>
      <c r="G2" s="540" t="s">
        <v>126</v>
      </c>
      <c r="H2" s="540"/>
      <c r="I2" s="540"/>
      <c r="J2" s="540"/>
      <c r="K2" s="540"/>
    </row>
    <row r="3" spans="1:8" s="23" customFormat="1" ht="12" customHeight="1" thickBot="1">
      <c r="A3" s="94"/>
      <c r="B3" s="6"/>
      <c r="G3" s="94"/>
      <c r="H3" s="6"/>
    </row>
    <row r="4" spans="1:11" s="36" customFormat="1" ht="27.75" customHeight="1">
      <c r="A4" s="720" t="s">
        <v>380</v>
      </c>
      <c r="B4" s="739" t="s">
        <v>383</v>
      </c>
      <c r="C4" s="740"/>
      <c r="D4" s="740"/>
      <c r="E4" s="728" t="s">
        <v>81</v>
      </c>
      <c r="F4" s="741"/>
      <c r="G4" s="233" t="s">
        <v>384</v>
      </c>
      <c r="H4" s="173" t="s">
        <v>82</v>
      </c>
      <c r="I4" s="704" t="s">
        <v>390</v>
      </c>
      <c r="J4" s="704" t="s">
        <v>381</v>
      </c>
      <c r="K4" s="678" t="s">
        <v>382</v>
      </c>
    </row>
    <row r="5" spans="1:11" s="36" customFormat="1" ht="15" customHeight="1">
      <c r="A5" s="721"/>
      <c r="B5" s="230" t="s">
        <v>499</v>
      </c>
      <c r="C5" s="217" t="s">
        <v>500</v>
      </c>
      <c r="D5" s="217" t="s">
        <v>500</v>
      </c>
      <c r="E5" s="217" t="s">
        <v>501</v>
      </c>
      <c r="F5" s="217" t="s">
        <v>502</v>
      </c>
      <c r="G5" s="230" t="s">
        <v>503</v>
      </c>
      <c r="H5" s="217" t="s">
        <v>504</v>
      </c>
      <c r="I5" s="694"/>
      <c r="J5" s="694"/>
      <c r="K5" s="738"/>
    </row>
    <row r="6" spans="1:11" s="36" customFormat="1" ht="13.5" customHeight="1">
      <c r="A6" s="722"/>
      <c r="B6" s="87"/>
      <c r="C6" s="81" t="s">
        <v>505</v>
      </c>
      <c r="D6" s="81" t="s">
        <v>505</v>
      </c>
      <c r="E6" s="81" t="s">
        <v>506</v>
      </c>
      <c r="F6" s="81" t="s">
        <v>507</v>
      </c>
      <c r="G6" s="87"/>
      <c r="H6" s="81"/>
      <c r="I6" s="81" t="s">
        <v>508</v>
      </c>
      <c r="J6" s="81" t="s">
        <v>358</v>
      </c>
      <c r="K6" s="41" t="s">
        <v>509</v>
      </c>
    </row>
    <row r="7" spans="1:11" s="36" customFormat="1" ht="13.5" customHeight="1" thickBot="1">
      <c r="A7" s="723"/>
      <c r="B7" s="105" t="s">
        <v>242</v>
      </c>
      <c r="C7" s="34" t="s">
        <v>510</v>
      </c>
      <c r="D7" s="34" t="s">
        <v>510</v>
      </c>
      <c r="E7" s="34" t="s">
        <v>511</v>
      </c>
      <c r="F7" s="34" t="s">
        <v>512</v>
      </c>
      <c r="G7" s="82" t="s">
        <v>356</v>
      </c>
      <c r="H7" s="34" t="s">
        <v>357</v>
      </c>
      <c r="I7" s="34" t="s">
        <v>513</v>
      </c>
      <c r="J7" s="34" t="s">
        <v>514</v>
      </c>
      <c r="K7" s="42" t="s">
        <v>515</v>
      </c>
    </row>
    <row r="8" spans="1:11" s="36" customFormat="1" ht="22.5" customHeight="1">
      <c r="A8" s="227" t="s">
        <v>516</v>
      </c>
      <c r="B8" s="106">
        <f>C8+D8</f>
        <v>25.259999999999998</v>
      </c>
      <c r="C8" s="107">
        <v>16.58</v>
      </c>
      <c r="D8" s="107">
        <v>8.68</v>
      </c>
      <c r="E8" s="219" t="s">
        <v>517</v>
      </c>
      <c r="F8" s="221" t="s">
        <v>517</v>
      </c>
      <c r="G8" s="235" t="s">
        <v>517</v>
      </c>
      <c r="H8" s="221" t="s">
        <v>517</v>
      </c>
      <c r="I8" s="108" t="s">
        <v>518</v>
      </c>
      <c r="J8" s="160" t="s">
        <v>519</v>
      </c>
      <c r="K8" s="109" t="s">
        <v>520</v>
      </c>
    </row>
    <row r="9" spans="1:11" s="36" customFormat="1" ht="22.5" customHeight="1">
      <c r="A9" s="227" t="s">
        <v>521</v>
      </c>
      <c r="B9" s="106">
        <f>C9+D9</f>
        <v>24.78</v>
      </c>
      <c r="C9" s="107">
        <v>18.21</v>
      </c>
      <c r="D9" s="107">
        <v>6.57</v>
      </c>
      <c r="E9" s="219" t="s">
        <v>435</v>
      </c>
      <c r="F9" s="221" t="s">
        <v>435</v>
      </c>
      <c r="G9" s="235" t="s">
        <v>435</v>
      </c>
      <c r="H9" s="221" t="s">
        <v>435</v>
      </c>
      <c r="I9" s="108" t="s">
        <v>522</v>
      </c>
      <c r="J9" s="160" t="s">
        <v>523</v>
      </c>
      <c r="K9" s="109" t="s">
        <v>524</v>
      </c>
    </row>
    <row r="10" spans="1:11" s="33" customFormat="1" ht="22.5" customHeight="1">
      <c r="A10" s="227" t="s">
        <v>525</v>
      </c>
      <c r="B10" s="106">
        <f aca="true" t="shared" si="0" ref="B10:B23">C10+D10</f>
        <v>14.91</v>
      </c>
      <c r="C10" s="107">
        <v>13.84</v>
      </c>
      <c r="D10" s="107">
        <v>1.07</v>
      </c>
      <c r="E10" s="219" t="s">
        <v>435</v>
      </c>
      <c r="F10" s="221" t="s">
        <v>435</v>
      </c>
      <c r="G10" s="235" t="s">
        <v>435</v>
      </c>
      <c r="H10" s="221" t="s">
        <v>435</v>
      </c>
      <c r="I10" s="108" t="s">
        <v>526</v>
      </c>
      <c r="J10" s="160" t="s">
        <v>527</v>
      </c>
      <c r="K10" s="109" t="s">
        <v>528</v>
      </c>
    </row>
    <row r="11" spans="1:11" s="33" customFormat="1" ht="22.5" customHeight="1">
      <c r="A11" s="227" t="s">
        <v>529</v>
      </c>
      <c r="B11" s="106">
        <f t="shared" si="0"/>
        <v>31.39</v>
      </c>
      <c r="C11" s="107">
        <v>30.32</v>
      </c>
      <c r="D11" s="107">
        <v>1.07</v>
      </c>
      <c r="E11" s="219" t="s">
        <v>435</v>
      </c>
      <c r="F11" s="221" t="s">
        <v>435</v>
      </c>
      <c r="G11" s="110">
        <v>32000</v>
      </c>
      <c r="H11" s="88">
        <v>46000</v>
      </c>
      <c r="I11" s="108" t="s">
        <v>526</v>
      </c>
      <c r="J11" s="160" t="s">
        <v>530</v>
      </c>
      <c r="K11" s="109" t="s">
        <v>531</v>
      </c>
    </row>
    <row r="12" spans="1:11" s="33" customFormat="1" ht="22.5" customHeight="1">
      <c r="A12" s="227" t="s">
        <v>532</v>
      </c>
      <c r="B12" s="106">
        <v>54.49</v>
      </c>
      <c r="C12" s="107">
        <v>54.49</v>
      </c>
      <c r="D12" s="234" t="s">
        <v>435</v>
      </c>
      <c r="E12" s="219" t="s">
        <v>435</v>
      </c>
      <c r="F12" s="221" t="s">
        <v>435</v>
      </c>
      <c r="G12" s="110">
        <v>68000</v>
      </c>
      <c r="H12" s="88">
        <v>74000</v>
      </c>
      <c r="I12" s="108" t="s">
        <v>533</v>
      </c>
      <c r="J12" s="160" t="s">
        <v>534</v>
      </c>
      <c r="K12" s="109" t="s">
        <v>535</v>
      </c>
    </row>
    <row r="13" spans="1:11" s="33" customFormat="1" ht="22.5" customHeight="1">
      <c r="A13" s="227" t="s">
        <v>536</v>
      </c>
      <c r="B13" s="106">
        <f t="shared" si="0"/>
        <v>43.25</v>
      </c>
      <c r="C13" s="107">
        <v>27.69</v>
      </c>
      <c r="D13" s="107">
        <v>15.56</v>
      </c>
      <c r="E13" s="219" t="s">
        <v>435</v>
      </c>
      <c r="F13" s="221" t="s">
        <v>435</v>
      </c>
      <c r="G13" s="110">
        <v>5300</v>
      </c>
      <c r="H13" s="88">
        <v>7800</v>
      </c>
      <c r="I13" s="108" t="s">
        <v>537</v>
      </c>
      <c r="J13" s="160" t="s">
        <v>538</v>
      </c>
      <c r="K13" s="109" t="s">
        <v>539</v>
      </c>
    </row>
    <row r="14" spans="1:11" s="33" customFormat="1" ht="22.5" customHeight="1">
      <c r="A14" s="227" t="s">
        <v>540</v>
      </c>
      <c r="B14" s="106">
        <f t="shared" si="0"/>
        <v>19.06</v>
      </c>
      <c r="C14" s="107">
        <v>15.04</v>
      </c>
      <c r="D14" s="107">
        <v>4.02</v>
      </c>
      <c r="E14" s="219" t="s">
        <v>435</v>
      </c>
      <c r="F14" s="221" t="s">
        <v>435</v>
      </c>
      <c r="G14" s="110">
        <v>22000</v>
      </c>
      <c r="H14" s="88">
        <v>31000</v>
      </c>
      <c r="I14" s="108" t="s">
        <v>537</v>
      </c>
      <c r="J14" s="160" t="s">
        <v>541</v>
      </c>
      <c r="K14" s="109" t="s">
        <v>542</v>
      </c>
    </row>
    <row r="15" spans="1:11" s="33" customFormat="1" ht="22.5" customHeight="1">
      <c r="A15" s="227" t="s">
        <v>543</v>
      </c>
      <c r="B15" s="106">
        <f t="shared" si="0"/>
        <v>50.28</v>
      </c>
      <c r="C15" s="107">
        <v>36.71</v>
      </c>
      <c r="D15" s="107">
        <v>13.57</v>
      </c>
      <c r="E15" s="219" t="s">
        <v>435</v>
      </c>
      <c r="F15" s="221" t="s">
        <v>435</v>
      </c>
      <c r="G15" s="110">
        <v>6800</v>
      </c>
      <c r="H15" s="88">
        <v>10200</v>
      </c>
      <c r="I15" s="108" t="s">
        <v>522</v>
      </c>
      <c r="J15" s="160" t="s">
        <v>544</v>
      </c>
      <c r="K15" s="109" t="s">
        <v>545</v>
      </c>
    </row>
    <row r="16" spans="1:11" s="33" customFormat="1" ht="22.5" customHeight="1">
      <c r="A16" s="227" t="s">
        <v>546</v>
      </c>
      <c r="B16" s="106">
        <f t="shared" si="0"/>
        <v>31.27</v>
      </c>
      <c r="C16" s="107">
        <v>27.47</v>
      </c>
      <c r="D16" s="107">
        <v>3.8</v>
      </c>
      <c r="E16" s="83">
        <v>0.7802</v>
      </c>
      <c r="F16" s="88">
        <v>27000</v>
      </c>
      <c r="G16" s="110">
        <v>4980</v>
      </c>
      <c r="H16" s="88">
        <v>25000</v>
      </c>
      <c r="I16" s="111" t="s">
        <v>547</v>
      </c>
      <c r="J16" s="160" t="s">
        <v>548</v>
      </c>
      <c r="K16" s="89" t="s">
        <v>549</v>
      </c>
    </row>
    <row r="17" spans="1:11" s="33" customFormat="1" ht="22.5" customHeight="1">
      <c r="A17" s="227" t="s">
        <v>550</v>
      </c>
      <c r="B17" s="106">
        <f t="shared" si="0"/>
        <v>35.839999999999996</v>
      </c>
      <c r="C17" s="107">
        <v>29.56</v>
      </c>
      <c r="D17" s="107">
        <v>6.28</v>
      </c>
      <c r="E17" s="83">
        <v>1.4</v>
      </c>
      <c r="F17" s="88">
        <v>27000</v>
      </c>
      <c r="G17" s="110">
        <v>5000</v>
      </c>
      <c r="H17" s="88">
        <v>25000</v>
      </c>
      <c r="I17" s="111" t="s">
        <v>551</v>
      </c>
      <c r="J17" s="160" t="s">
        <v>552</v>
      </c>
      <c r="K17" s="89" t="s">
        <v>553</v>
      </c>
    </row>
    <row r="18" spans="1:11" s="33" customFormat="1" ht="22.5" customHeight="1">
      <c r="A18" s="227" t="s">
        <v>554</v>
      </c>
      <c r="B18" s="106">
        <f t="shared" si="0"/>
        <v>45.24</v>
      </c>
      <c r="C18" s="107">
        <v>33.99</v>
      </c>
      <c r="D18" s="107">
        <v>11.25</v>
      </c>
      <c r="E18" s="219" t="s">
        <v>435</v>
      </c>
      <c r="F18" s="221" t="s">
        <v>435</v>
      </c>
      <c r="G18" s="92">
        <v>31264.97</v>
      </c>
      <c r="H18" s="107">
        <v>51685.36</v>
      </c>
      <c r="I18" s="111" t="s">
        <v>555</v>
      </c>
      <c r="J18" s="160" t="s">
        <v>556</v>
      </c>
      <c r="K18" s="109" t="s">
        <v>557</v>
      </c>
    </row>
    <row r="19" spans="1:11" s="33" customFormat="1" ht="22.5" customHeight="1">
      <c r="A19" s="227" t="s">
        <v>558</v>
      </c>
      <c r="B19" s="106">
        <f t="shared" si="0"/>
        <v>48.74</v>
      </c>
      <c r="C19" s="107">
        <v>25.17</v>
      </c>
      <c r="D19" s="107">
        <v>23.57</v>
      </c>
      <c r="E19" s="219" t="s">
        <v>435</v>
      </c>
      <c r="F19" s="221" t="s">
        <v>435</v>
      </c>
      <c r="G19" s="110">
        <v>2000</v>
      </c>
      <c r="H19" s="88">
        <v>2756</v>
      </c>
      <c r="I19" s="111" t="s">
        <v>559</v>
      </c>
      <c r="J19" s="160" t="s">
        <v>560</v>
      </c>
      <c r="K19" s="109" t="s">
        <v>561</v>
      </c>
    </row>
    <row r="20" spans="1:11" s="33" customFormat="1" ht="22.5" customHeight="1">
      <c r="A20" s="227" t="s">
        <v>562</v>
      </c>
      <c r="B20" s="106">
        <f t="shared" si="0"/>
        <v>21.39</v>
      </c>
      <c r="C20" s="107">
        <v>20.36</v>
      </c>
      <c r="D20" s="107">
        <v>1.03</v>
      </c>
      <c r="E20" s="219" t="s">
        <v>435</v>
      </c>
      <c r="F20" s="221" t="s">
        <v>435</v>
      </c>
      <c r="G20" s="110">
        <v>30000</v>
      </c>
      <c r="H20" s="88">
        <v>34000</v>
      </c>
      <c r="I20" s="111" t="s">
        <v>563</v>
      </c>
      <c r="J20" s="160" t="s">
        <v>564</v>
      </c>
      <c r="K20" s="109" t="s">
        <v>565</v>
      </c>
    </row>
    <row r="21" spans="1:11" s="33" customFormat="1" ht="22.5" customHeight="1">
      <c r="A21" s="227" t="s">
        <v>566</v>
      </c>
      <c r="B21" s="106">
        <f t="shared" si="0"/>
        <v>39.620000000000005</v>
      </c>
      <c r="C21" s="107">
        <v>34.38</v>
      </c>
      <c r="D21" s="107">
        <v>5.24</v>
      </c>
      <c r="E21" s="112">
        <v>0.04432</v>
      </c>
      <c r="F21" s="221" t="s">
        <v>435</v>
      </c>
      <c r="G21" s="92">
        <v>81829.36</v>
      </c>
      <c r="H21" s="107">
        <v>139528.2</v>
      </c>
      <c r="I21" s="111" t="s">
        <v>567</v>
      </c>
      <c r="J21" s="160" t="s">
        <v>568</v>
      </c>
      <c r="K21" s="109" t="s">
        <v>569</v>
      </c>
    </row>
    <row r="22" spans="1:11" s="33" customFormat="1" ht="22.5" customHeight="1">
      <c r="A22" s="227" t="s">
        <v>570</v>
      </c>
      <c r="B22" s="106">
        <f t="shared" si="0"/>
        <v>29.21</v>
      </c>
      <c r="C22" s="107">
        <v>24.48</v>
      </c>
      <c r="D22" s="107">
        <v>4.73</v>
      </c>
      <c r="E22" s="219" t="s">
        <v>435</v>
      </c>
      <c r="F22" s="221" t="s">
        <v>435</v>
      </c>
      <c r="G22" s="110">
        <v>8000</v>
      </c>
      <c r="H22" s="88">
        <v>12000</v>
      </c>
      <c r="I22" s="111" t="s">
        <v>537</v>
      </c>
      <c r="J22" s="160" t="s">
        <v>571</v>
      </c>
      <c r="K22" s="89" t="s">
        <v>572</v>
      </c>
    </row>
    <row r="23" spans="1:11" s="33" customFormat="1" ht="22.5" customHeight="1">
      <c r="A23" s="227" t="s">
        <v>573</v>
      </c>
      <c r="B23" s="106">
        <f t="shared" si="0"/>
        <v>26.02</v>
      </c>
      <c r="C23" s="107">
        <v>20.96</v>
      </c>
      <c r="D23" s="107">
        <v>5.06</v>
      </c>
      <c r="E23" s="219" t="s">
        <v>435</v>
      </c>
      <c r="F23" s="219" t="s">
        <v>435</v>
      </c>
      <c r="G23" s="110">
        <v>70000</v>
      </c>
      <c r="H23" s="88">
        <v>80000</v>
      </c>
      <c r="I23" s="111" t="s">
        <v>574</v>
      </c>
      <c r="J23" s="160" t="s">
        <v>575</v>
      </c>
      <c r="K23" s="109" t="s">
        <v>576</v>
      </c>
    </row>
    <row r="24" spans="1:11" s="33" customFormat="1" ht="22.5" customHeight="1">
      <c r="A24" s="227" t="s">
        <v>577</v>
      </c>
      <c r="B24" s="106">
        <f aca="true" t="shared" si="1" ref="B24:B29">C24+D24</f>
        <v>42.480000000000004</v>
      </c>
      <c r="C24" s="107">
        <v>30.98</v>
      </c>
      <c r="D24" s="107">
        <v>11.5</v>
      </c>
      <c r="E24" s="83">
        <v>0.843669</v>
      </c>
      <c r="F24" s="88">
        <v>88585245</v>
      </c>
      <c r="G24" s="110">
        <v>6500</v>
      </c>
      <c r="H24" s="88">
        <v>11400</v>
      </c>
      <c r="I24" s="248" t="s">
        <v>578</v>
      </c>
      <c r="J24" s="160" t="s">
        <v>579</v>
      </c>
      <c r="K24" s="89" t="s">
        <v>580</v>
      </c>
    </row>
    <row r="25" spans="1:11" s="33" customFormat="1" ht="22.5" customHeight="1">
      <c r="A25" s="227" t="s">
        <v>581</v>
      </c>
      <c r="B25" s="106">
        <f t="shared" si="1"/>
        <v>50.59</v>
      </c>
      <c r="C25" s="107">
        <v>40.21</v>
      </c>
      <c r="D25" s="107">
        <v>10.38</v>
      </c>
      <c r="E25" s="83">
        <v>0.03155</v>
      </c>
      <c r="F25" s="88">
        <v>3786000</v>
      </c>
      <c r="G25" s="110">
        <v>9544</v>
      </c>
      <c r="H25" s="88">
        <v>13406</v>
      </c>
      <c r="I25" s="111" t="s">
        <v>582</v>
      </c>
      <c r="J25" s="160" t="s">
        <v>583</v>
      </c>
      <c r="K25" s="89" t="s">
        <v>584</v>
      </c>
    </row>
    <row r="26" spans="1:11" s="33" customFormat="1" ht="22.5" customHeight="1">
      <c r="A26" s="227" t="s">
        <v>585</v>
      </c>
      <c r="B26" s="106">
        <f t="shared" si="1"/>
        <v>39</v>
      </c>
      <c r="C26" s="107">
        <v>20.03</v>
      </c>
      <c r="D26" s="107">
        <v>18.97</v>
      </c>
      <c r="E26" s="83">
        <v>0.3421</v>
      </c>
      <c r="F26" s="88">
        <v>9578492</v>
      </c>
      <c r="G26" s="110">
        <v>6000</v>
      </c>
      <c r="H26" s="88">
        <v>8400</v>
      </c>
      <c r="I26" s="111" t="s">
        <v>582</v>
      </c>
      <c r="J26" s="160" t="s">
        <v>586</v>
      </c>
      <c r="K26" s="89" t="s">
        <v>587</v>
      </c>
    </row>
    <row r="27" spans="1:11" s="33" customFormat="1" ht="22.5" customHeight="1">
      <c r="A27" s="227" t="s">
        <v>588</v>
      </c>
      <c r="B27" s="106">
        <f t="shared" si="1"/>
        <v>44.96</v>
      </c>
      <c r="C27" s="107">
        <v>39.06</v>
      </c>
      <c r="D27" s="107">
        <v>5.9</v>
      </c>
      <c r="E27" s="83">
        <v>0.0049</v>
      </c>
      <c r="F27" s="88">
        <v>3527267</v>
      </c>
      <c r="G27" s="110">
        <v>46625</v>
      </c>
      <c r="H27" s="88">
        <v>68146</v>
      </c>
      <c r="I27" s="111" t="s">
        <v>429</v>
      </c>
      <c r="J27" s="160" t="s">
        <v>589</v>
      </c>
      <c r="K27" s="89" t="s">
        <v>590</v>
      </c>
    </row>
    <row r="28" spans="1:11" s="33" customFormat="1" ht="22.5" customHeight="1">
      <c r="A28" s="227" t="s">
        <v>591</v>
      </c>
      <c r="B28" s="106">
        <f t="shared" si="1"/>
        <v>54.870000000000005</v>
      </c>
      <c r="C28" s="107">
        <v>31.73</v>
      </c>
      <c r="D28" s="107">
        <v>23.14</v>
      </c>
      <c r="E28" s="219" t="s">
        <v>435</v>
      </c>
      <c r="F28" s="219" t="s">
        <v>435</v>
      </c>
      <c r="G28" s="110">
        <v>21000</v>
      </c>
      <c r="H28" s="88">
        <v>29400</v>
      </c>
      <c r="I28" s="111" t="s">
        <v>592</v>
      </c>
      <c r="J28" s="160" t="s">
        <v>593</v>
      </c>
      <c r="K28" s="89" t="s">
        <v>594</v>
      </c>
    </row>
    <row r="29" spans="1:11" s="33" customFormat="1" ht="22.5" customHeight="1" thickBot="1">
      <c r="A29" s="231" t="s">
        <v>595</v>
      </c>
      <c r="B29" s="113">
        <f t="shared" si="1"/>
        <v>43.17</v>
      </c>
      <c r="C29" s="114">
        <v>14.4</v>
      </c>
      <c r="D29" s="114">
        <v>28.77</v>
      </c>
      <c r="E29" s="84">
        <v>0.0152</v>
      </c>
      <c r="F29" s="90">
        <v>84700</v>
      </c>
      <c r="G29" s="115">
        <v>57767</v>
      </c>
      <c r="H29" s="90">
        <v>80891</v>
      </c>
      <c r="I29" s="116" t="s">
        <v>429</v>
      </c>
      <c r="J29" s="161" t="s">
        <v>596</v>
      </c>
      <c r="K29" s="117" t="s">
        <v>597</v>
      </c>
    </row>
    <row r="30" spans="1:8" s="33" customFormat="1" ht="12.75" customHeight="1">
      <c r="A30" s="431" t="s">
        <v>203</v>
      </c>
      <c r="B30" s="36"/>
      <c r="G30" s="33" t="s">
        <v>430</v>
      </c>
      <c r="H30" s="36"/>
    </row>
  </sheetData>
  <mergeCells count="8">
    <mergeCell ref="K4:K5"/>
    <mergeCell ref="G2:K2"/>
    <mergeCell ref="A2:F2"/>
    <mergeCell ref="B4:D4"/>
    <mergeCell ref="A4:A7"/>
    <mergeCell ref="E4:F4"/>
    <mergeCell ref="I4:I5"/>
    <mergeCell ref="J4:J5"/>
  </mergeCells>
  <printOptions/>
  <pageMargins left="1.141732283464567" right="1.141732283464567" top="1.5748031496062993" bottom="1.5748031496062993" header="0.5118110236220472" footer="0.9055118110236221"/>
  <pageSetup firstPageNumber="3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P38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1" width="23.125" style="70" customWidth="1"/>
    <col min="2" max="2" width="10.625" style="2" customWidth="1"/>
    <col min="3" max="4" width="8.875" style="3" customWidth="1"/>
    <col min="5" max="5" width="8.625" style="3" customWidth="1"/>
    <col min="6" max="6" width="8.125" style="3" customWidth="1"/>
    <col min="7" max="7" width="6.625" style="3" customWidth="1"/>
    <col min="8" max="8" width="7.625" style="70" customWidth="1"/>
    <col min="9" max="9" width="8.125" style="2" customWidth="1"/>
    <col min="10" max="10" width="6.625" style="3" customWidth="1"/>
    <col min="11" max="11" width="7.25390625" style="3" customWidth="1"/>
    <col min="12" max="12" width="6.625" style="3" customWidth="1"/>
    <col min="13" max="13" width="7.25390625" style="3" customWidth="1"/>
    <col min="14" max="14" width="10.125" style="3" customWidth="1"/>
    <col min="15" max="16" width="10.625" style="3" customWidth="1"/>
    <col min="17" max="16384" width="8.875" style="3" customWidth="1"/>
  </cols>
  <sheetData>
    <row r="1" spans="1:16" s="23" customFormat="1" ht="18" customHeight="1">
      <c r="A1" s="424" t="s">
        <v>49</v>
      </c>
      <c r="B1" s="79"/>
      <c r="C1" s="79"/>
      <c r="D1" s="79"/>
      <c r="E1" s="79"/>
      <c r="F1" s="79"/>
      <c r="G1" s="79"/>
      <c r="H1" s="94"/>
      <c r="I1" s="79"/>
      <c r="J1" s="79"/>
      <c r="K1" s="79"/>
      <c r="L1" s="79"/>
      <c r="M1" s="79"/>
      <c r="O1" s="80"/>
      <c r="P1" s="76" t="s">
        <v>346</v>
      </c>
    </row>
    <row r="2" spans="1:16" s="96" customFormat="1" ht="25.5" customHeight="1">
      <c r="A2" s="531" t="s">
        <v>127</v>
      </c>
      <c r="B2" s="540"/>
      <c r="C2" s="540"/>
      <c r="D2" s="540"/>
      <c r="E2" s="540"/>
      <c r="F2" s="540"/>
      <c r="G2" s="540"/>
      <c r="H2" s="540" t="s">
        <v>128</v>
      </c>
      <c r="I2" s="540"/>
      <c r="J2" s="540"/>
      <c r="K2" s="540"/>
      <c r="L2" s="540"/>
      <c r="M2" s="540"/>
      <c r="N2" s="540"/>
      <c r="O2" s="540"/>
      <c r="P2" s="540"/>
    </row>
    <row r="3" spans="1:9" s="23" customFormat="1" ht="15.75" customHeight="1" thickBot="1">
      <c r="A3" s="94"/>
      <c r="B3" s="6"/>
      <c r="H3" s="94"/>
      <c r="I3" s="6"/>
    </row>
    <row r="4" spans="1:16" s="33" customFormat="1" ht="27.75" customHeight="1">
      <c r="A4" s="720" t="s">
        <v>380</v>
      </c>
      <c r="B4" s="724" t="s">
        <v>376</v>
      </c>
      <c r="C4" s="218" t="s">
        <v>366</v>
      </c>
      <c r="D4" s="704" t="s">
        <v>80</v>
      </c>
      <c r="E4" s="705" t="s">
        <v>386</v>
      </c>
      <c r="F4" s="706"/>
      <c r="G4" s="706"/>
      <c r="H4" s="735" t="s">
        <v>379</v>
      </c>
      <c r="I4" s="735"/>
      <c r="J4" s="735"/>
      <c r="K4" s="735"/>
      <c r="L4" s="735"/>
      <c r="M4" s="736"/>
      <c r="N4" s="728" t="s">
        <v>204</v>
      </c>
      <c r="O4" s="729"/>
      <c r="P4" s="729"/>
    </row>
    <row r="5" spans="1:16" s="33" customFormat="1" ht="27.75" customHeight="1">
      <c r="A5" s="721"/>
      <c r="B5" s="725"/>
      <c r="C5" s="712" t="s">
        <v>436</v>
      </c>
      <c r="D5" s="712"/>
      <c r="E5" s="711" t="s">
        <v>437</v>
      </c>
      <c r="F5" s="730" t="s">
        <v>438</v>
      </c>
      <c r="G5" s="711" t="s">
        <v>439</v>
      </c>
      <c r="H5" s="216" t="s">
        <v>440</v>
      </c>
      <c r="I5" s="225" t="s">
        <v>441</v>
      </c>
      <c r="J5" s="216" t="s">
        <v>442</v>
      </c>
      <c r="K5" s="226" t="s">
        <v>443</v>
      </c>
      <c r="L5" s="216" t="s">
        <v>444</v>
      </c>
      <c r="M5" s="216" t="s">
        <v>445</v>
      </c>
      <c r="N5" s="711" t="s">
        <v>446</v>
      </c>
      <c r="O5" s="714" t="s">
        <v>447</v>
      </c>
      <c r="P5" s="717" t="s">
        <v>448</v>
      </c>
    </row>
    <row r="6" spans="1:16" s="33" customFormat="1" ht="18" customHeight="1">
      <c r="A6" s="722"/>
      <c r="B6" s="726"/>
      <c r="C6" s="712"/>
      <c r="D6" s="712"/>
      <c r="E6" s="733"/>
      <c r="F6" s="731"/>
      <c r="G6" s="733"/>
      <c r="H6" s="725" t="s">
        <v>449</v>
      </c>
      <c r="I6" s="712" t="s">
        <v>450</v>
      </c>
      <c r="J6" s="712" t="s">
        <v>451</v>
      </c>
      <c r="K6" s="712" t="s">
        <v>452</v>
      </c>
      <c r="L6" s="712" t="s">
        <v>453</v>
      </c>
      <c r="M6" s="712" t="s">
        <v>454</v>
      </c>
      <c r="N6" s="712"/>
      <c r="O6" s="715"/>
      <c r="P6" s="718"/>
    </row>
    <row r="7" spans="1:16" s="33" customFormat="1" ht="18" customHeight="1" thickBot="1">
      <c r="A7" s="723"/>
      <c r="B7" s="727"/>
      <c r="C7" s="713"/>
      <c r="D7" s="713"/>
      <c r="E7" s="734"/>
      <c r="F7" s="732"/>
      <c r="G7" s="734"/>
      <c r="H7" s="737"/>
      <c r="I7" s="713"/>
      <c r="J7" s="713"/>
      <c r="K7" s="713"/>
      <c r="L7" s="713"/>
      <c r="M7" s="713"/>
      <c r="N7" s="713"/>
      <c r="O7" s="716"/>
      <c r="P7" s="719"/>
    </row>
    <row r="8" spans="1:16" s="33" customFormat="1" ht="54.75" customHeight="1">
      <c r="A8" s="227" t="s">
        <v>598</v>
      </c>
      <c r="B8" s="87" t="s">
        <v>599</v>
      </c>
      <c r="C8" s="98">
        <v>50.6658</v>
      </c>
      <c r="D8" s="98">
        <v>30.7953</v>
      </c>
      <c r="E8" s="98">
        <f aca="true" t="shared" si="0" ref="E8:E14">SUM(F8:M8)</f>
        <v>15.536200000000001</v>
      </c>
      <c r="F8" s="98">
        <v>7.4825</v>
      </c>
      <c r="G8" s="234" t="s">
        <v>432</v>
      </c>
      <c r="H8" s="101">
        <v>5.9344</v>
      </c>
      <c r="I8" s="101">
        <v>2.1193</v>
      </c>
      <c r="J8" s="234" t="s">
        <v>432</v>
      </c>
      <c r="K8" s="234" t="s">
        <v>432</v>
      </c>
      <c r="L8" s="234" t="s">
        <v>432</v>
      </c>
      <c r="M8" s="234" t="s">
        <v>432</v>
      </c>
      <c r="N8" s="99">
        <f aca="true" t="shared" si="1" ref="N8:N14">SUM(O8+P8)</f>
        <v>1715909382</v>
      </c>
      <c r="O8" s="99">
        <v>735909382</v>
      </c>
      <c r="P8" s="100">
        <v>980000000</v>
      </c>
    </row>
    <row r="9" spans="1:16" s="33" customFormat="1" ht="54.75" customHeight="1">
      <c r="A9" s="227" t="s">
        <v>600</v>
      </c>
      <c r="B9" s="87" t="s">
        <v>601</v>
      </c>
      <c r="C9" s="98">
        <v>7.036913</v>
      </c>
      <c r="D9" s="98">
        <v>5.180257</v>
      </c>
      <c r="E9" s="98">
        <f t="shared" si="0"/>
        <v>1.753587</v>
      </c>
      <c r="F9" s="98">
        <v>0.728572</v>
      </c>
      <c r="G9" s="234" t="s">
        <v>432</v>
      </c>
      <c r="H9" s="101">
        <v>0.751756</v>
      </c>
      <c r="I9" s="101">
        <v>0.273259</v>
      </c>
      <c r="J9" s="234" t="s">
        <v>432</v>
      </c>
      <c r="K9" s="234" t="s">
        <v>432</v>
      </c>
      <c r="L9" s="234" t="s">
        <v>432</v>
      </c>
      <c r="M9" s="234" t="s">
        <v>432</v>
      </c>
      <c r="N9" s="99">
        <f t="shared" si="1"/>
        <v>598821664</v>
      </c>
      <c r="O9" s="99">
        <v>351857232</v>
      </c>
      <c r="P9" s="100">
        <v>246964432</v>
      </c>
    </row>
    <row r="10" spans="1:16" s="33" customFormat="1" ht="54.75" customHeight="1">
      <c r="A10" s="227" t="s">
        <v>602</v>
      </c>
      <c r="B10" s="87" t="s">
        <v>603</v>
      </c>
      <c r="C10" s="98">
        <v>8.083423</v>
      </c>
      <c r="D10" s="98">
        <v>4.338293</v>
      </c>
      <c r="E10" s="98">
        <f t="shared" si="0"/>
        <v>3.74513</v>
      </c>
      <c r="F10" s="98">
        <v>1.738823</v>
      </c>
      <c r="G10" s="234" t="s">
        <v>432</v>
      </c>
      <c r="H10" s="101">
        <v>1.86965</v>
      </c>
      <c r="I10" s="234" t="s">
        <v>432</v>
      </c>
      <c r="J10" s="234" t="s">
        <v>432</v>
      </c>
      <c r="K10" s="101">
        <v>0.136657</v>
      </c>
      <c r="L10" s="234" t="s">
        <v>432</v>
      </c>
      <c r="M10" s="234" t="s">
        <v>432</v>
      </c>
      <c r="N10" s="99">
        <f t="shared" si="1"/>
        <v>832454378</v>
      </c>
      <c r="O10" s="99">
        <v>762957884</v>
      </c>
      <c r="P10" s="100">
        <v>69496494</v>
      </c>
    </row>
    <row r="11" spans="1:16" s="33" customFormat="1" ht="54.75" customHeight="1">
      <c r="A11" s="227" t="s">
        <v>604</v>
      </c>
      <c r="B11" s="87" t="s">
        <v>605</v>
      </c>
      <c r="C11" s="98">
        <v>1.749466</v>
      </c>
      <c r="D11" s="98">
        <v>1.13581</v>
      </c>
      <c r="E11" s="98">
        <f t="shared" si="0"/>
        <v>0.613656</v>
      </c>
      <c r="F11" s="98">
        <v>0.058592</v>
      </c>
      <c r="G11" s="234" t="s">
        <v>432</v>
      </c>
      <c r="H11" s="101">
        <v>0.432664</v>
      </c>
      <c r="I11" s="234" t="s">
        <v>432</v>
      </c>
      <c r="J11" s="234" t="s">
        <v>432</v>
      </c>
      <c r="K11" s="101">
        <v>0.1224</v>
      </c>
      <c r="L11" s="234" t="s">
        <v>432</v>
      </c>
      <c r="M11" s="234" t="s">
        <v>432</v>
      </c>
      <c r="N11" s="99">
        <f t="shared" si="1"/>
        <v>451354113</v>
      </c>
      <c r="O11" s="99">
        <v>276218839</v>
      </c>
      <c r="P11" s="100">
        <v>175135274</v>
      </c>
    </row>
    <row r="12" spans="1:16" s="33" customFormat="1" ht="54.75" customHeight="1">
      <c r="A12" s="227" t="s">
        <v>606</v>
      </c>
      <c r="B12" s="87" t="s">
        <v>607</v>
      </c>
      <c r="C12" s="98">
        <v>6.169892</v>
      </c>
      <c r="D12" s="98">
        <v>4.607859</v>
      </c>
      <c r="E12" s="98">
        <f t="shared" si="0"/>
        <v>1.562033</v>
      </c>
      <c r="F12" s="98">
        <v>1.562033</v>
      </c>
      <c r="G12" s="234" t="s">
        <v>432</v>
      </c>
      <c r="H12" s="492" t="s">
        <v>432</v>
      </c>
      <c r="I12" s="234" t="s">
        <v>432</v>
      </c>
      <c r="J12" s="234" t="s">
        <v>432</v>
      </c>
      <c r="K12" s="234" t="s">
        <v>432</v>
      </c>
      <c r="L12" s="234" t="s">
        <v>432</v>
      </c>
      <c r="M12" s="234" t="s">
        <v>432</v>
      </c>
      <c r="N12" s="99">
        <f t="shared" si="1"/>
        <v>79208338</v>
      </c>
      <c r="O12" s="99">
        <v>23430495</v>
      </c>
      <c r="P12" s="100">
        <v>55777843</v>
      </c>
    </row>
    <row r="13" spans="1:16" s="33" customFormat="1" ht="54.75" customHeight="1">
      <c r="A13" s="227" t="s">
        <v>608</v>
      </c>
      <c r="B13" s="87" t="s">
        <v>609</v>
      </c>
      <c r="C13" s="98">
        <v>7137.86</v>
      </c>
      <c r="D13" s="98">
        <v>4925.61</v>
      </c>
      <c r="E13" s="98">
        <f t="shared" si="0"/>
        <v>2212.25</v>
      </c>
      <c r="F13" s="98">
        <v>2212.25</v>
      </c>
      <c r="G13" s="234" t="s">
        <v>432</v>
      </c>
      <c r="H13" s="492" t="s">
        <v>432</v>
      </c>
      <c r="I13" s="234" t="s">
        <v>432</v>
      </c>
      <c r="J13" s="234" t="s">
        <v>432</v>
      </c>
      <c r="K13" s="234" t="s">
        <v>432</v>
      </c>
      <c r="L13" s="234" t="s">
        <v>432</v>
      </c>
      <c r="M13" s="234" t="s">
        <v>432</v>
      </c>
      <c r="N13" s="99">
        <f t="shared" si="1"/>
        <v>132339603</v>
      </c>
      <c r="O13" s="99">
        <v>81565000</v>
      </c>
      <c r="P13" s="100">
        <v>50774603</v>
      </c>
    </row>
    <row r="14" spans="1:16" s="33" customFormat="1" ht="54.75" customHeight="1">
      <c r="A14" s="227" t="s">
        <v>610</v>
      </c>
      <c r="B14" s="87" t="s">
        <v>611</v>
      </c>
      <c r="C14" s="98">
        <v>4030.44</v>
      </c>
      <c r="D14" s="98">
        <v>3417.04</v>
      </c>
      <c r="E14" s="98">
        <f t="shared" si="0"/>
        <v>613.4</v>
      </c>
      <c r="F14" s="98">
        <v>613.4</v>
      </c>
      <c r="G14" s="234" t="s">
        <v>432</v>
      </c>
      <c r="H14" s="492" t="s">
        <v>432</v>
      </c>
      <c r="I14" s="234" t="s">
        <v>432</v>
      </c>
      <c r="J14" s="234" t="s">
        <v>432</v>
      </c>
      <c r="K14" s="234" t="s">
        <v>432</v>
      </c>
      <c r="L14" s="234" t="s">
        <v>432</v>
      </c>
      <c r="M14" s="234" t="s">
        <v>432</v>
      </c>
      <c r="N14" s="99">
        <f t="shared" si="1"/>
        <v>23128725</v>
      </c>
      <c r="O14" s="99">
        <v>19017000</v>
      </c>
      <c r="P14" s="100">
        <v>4111725</v>
      </c>
    </row>
    <row r="15" spans="1:16" s="33" customFormat="1" ht="54.75" customHeight="1">
      <c r="A15" s="227" t="s">
        <v>612</v>
      </c>
      <c r="B15" s="87" t="s">
        <v>613</v>
      </c>
      <c r="C15" s="448">
        <v>0.284601</v>
      </c>
      <c r="D15" s="448">
        <v>0.185038</v>
      </c>
      <c r="E15" s="98">
        <f>I15</f>
        <v>0.099563</v>
      </c>
      <c r="F15" s="228" t="s">
        <v>432</v>
      </c>
      <c r="G15" s="228" t="s">
        <v>432</v>
      </c>
      <c r="H15" s="229" t="s">
        <v>432</v>
      </c>
      <c r="I15" s="98">
        <v>0.099563</v>
      </c>
      <c r="J15" s="228" t="s">
        <v>432</v>
      </c>
      <c r="K15" s="228" t="s">
        <v>355</v>
      </c>
      <c r="L15" s="228" t="s">
        <v>355</v>
      </c>
      <c r="M15" s="228" t="s">
        <v>355</v>
      </c>
      <c r="N15" s="99">
        <f>O15+P15</f>
        <v>28817601</v>
      </c>
      <c r="O15" s="99">
        <v>23835382</v>
      </c>
      <c r="P15" s="100">
        <v>4982219</v>
      </c>
    </row>
    <row r="16" spans="1:16" s="33" customFormat="1" ht="54.75" customHeight="1" thickBot="1">
      <c r="A16" s="231" t="s">
        <v>614</v>
      </c>
      <c r="B16" s="82" t="s">
        <v>615</v>
      </c>
      <c r="C16" s="172">
        <v>3.386</v>
      </c>
      <c r="D16" s="172">
        <v>1.996</v>
      </c>
      <c r="E16" s="102">
        <f>F16+J16</f>
        <v>1.3900000000000001</v>
      </c>
      <c r="F16" s="102">
        <v>0.53</v>
      </c>
      <c r="G16" s="232" t="s">
        <v>432</v>
      </c>
      <c r="H16" s="491" t="s">
        <v>432</v>
      </c>
      <c r="I16" s="232" t="s">
        <v>432</v>
      </c>
      <c r="J16" s="102">
        <v>0.86</v>
      </c>
      <c r="K16" s="232" t="s">
        <v>355</v>
      </c>
      <c r="L16" s="232" t="s">
        <v>355</v>
      </c>
      <c r="M16" s="232" t="s">
        <v>355</v>
      </c>
      <c r="N16" s="103">
        <f>O16+P16</f>
        <v>70920000</v>
      </c>
      <c r="O16" s="103">
        <v>33100000</v>
      </c>
      <c r="P16" s="104">
        <v>37820000</v>
      </c>
    </row>
    <row r="17" spans="1:16" s="23" customFormat="1" ht="15" customHeight="1">
      <c r="A17" s="94"/>
      <c r="B17" s="6"/>
      <c r="C17" s="73"/>
      <c r="D17" s="97"/>
      <c r="E17" s="97"/>
      <c r="F17" s="97"/>
      <c r="G17" s="97"/>
      <c r="H17" s="94"/>
      <c r="I17" s="6"/>
      <c r="J17" s="165"/>
      <c r="K17" s="166"/>
      <c r="L17" s="166"/>
      <c r="M17" s="166"/>
      <c r="N17" s="166"/>
      <c r="O17" s="166"/>
      <c r="P17" s="165"/>
    </row>
    <row r="18" spans="1:16" s="23" customFormat="1" ht="15" customHeight="1">
      <c r="A18" s="94"/>
      <c r="B18" s="6"/>
      <c r="C18" s="73"/>
      <c r="D18" s="97"/>
      <c r="E18" s="97"/>
      <c r="F18" s="97"/>
      <c r="G18" s="97"/>
      <c r="H18" s="94"/>
      <c r="I18" s="6"/>
      <c r="J18" s="165"/>
      <c r="K18" s="166"/>
      <c r="L18" s="166"/>
      <c r="M18" s="166"/>
      <c r="N18" s="166"/>
      <c r="O18" s="166"/>
      <c r="P18" s="165"/>
    </row>
    <row r="19" spans="1:16" s="23" customFormat="1" ht="15" customHeight="1">
      <c r="A19" s="94"/>
      <c r="B19" s="6"/>
      <c r="C19" s="73"/>
      <c r="D19" s="97"/>
      <c r="E19" s="97"/>
      <c r="F19" s="97"/>
      <c r="G19" s="97"/>
      <c r="H19" s="94"/>
      <c r="I19" s="6"/>
      <c r="J19" s="165"/>
      <c r="K19" s="166"/>
      <c r="L19" s="166"/>
      <c r="M19" s="166"/>
      <c r="N19" s="166"/>
      <c r="O19" s="166"/>
      <c r="P19" s="165"/>
    </row>
    <row r="20" spans="1:16" s="23" customFormat="1" ht="15" customHeight="1">
      <c r="A20" s="94"/>
      <c r="B20" s="6"/>
      <c r="C20" s="73"/>
      <c r="D20" s="97"/>
      <c r="E20" s="97"/>
      <c r="F20" s="97"/>
      <c r="G20" s="97"/>
      <c r="H20" s="94"/>
      <c r="I20" s="6"/>
      <c r="J20" s="165"/>
      <c r="K20" s="166"/>
      <c r="L20" s="166"/>
      <c r="M20" s="166"/>
      <c r="N20" s="166"/>
      <c r="O20" s="166"/>
      <c r="P20" s="165"/>
    </row>
    <row r="21" spans="1:16" s="23" customFormat="1" ht="15" customHeight="1">
      <c r="A21" s="94"/>
      <c r="B21" s="6"/>
      <c r="C21" s="73"/>
      <c r="D21" s="97"/>
      <c r="E21" s="97"/>
      <c r="F21" s="97"/>
      <c r="G21" s="167"/>
      <c r="H21" s="94"/>
      <c r="I21" s="6"/>
      <c r="J21" s="165"/>
      <c r="K21" s="166"/>
      <c r="L21" s="166"/>
      <c r="M21" s="166"/>
      <c r="N21" s="168"/>
      <c r="O21" s="166"/>
      <c r="P21" s="165"/>
    </row>
    <row r="22" spans="1:16" s="23" customFormat="1" ht="15" customHeight="1">
      <c r="A22" s="94"/>
      <c r="B22" s="6"/>
      <c r="C22" s="73"/>
      <c r="D22" s="97"/>
      <c r="E22" s="97"/>
      <c r="F22" s="97"/>
      <c r="G22" s="167"/>
      <c r="H22" s="94"/>
      <c r="I22" s="6"/>
      <c r="J22" s="165"/>
      <c r="K22" s="166"/>
      <c r="L22" s="166"/>
      <c r="M22" s="166"/>
      <c r="N22" s="168"/>
      <c r="O22" s="166"/>
      <c r="P22" s="165"/>
    </row>
    <row r="23" spans="1:16" s="23" customFormat="1" ht="12" customHeight="1">
      <c r="A23" s="94"/>
      <c r="B23" s="169"/>
      <c r="C23" s="165"/>
      <c r="D23" s="166"/>
      <c r="E23" s="165"/>
      <c r="F23" s="165"/>
      <c r="G23" s="165"/>
      <c r="H23" s="94"/>
      <c r="I23" s="169"/>
      <c r="J23" s="165"/>
      <c r="K23" s="166"/>
      <c r="L23" s="165"/>
      <c r="M23" s="165"/>
      <c r="N23" s="165"/>
      <c r="O23" s="165"/>
      <c r="P23" s="165"/>
    </row>
    <row r="24" spans="1:14" s="23" customFormat="1" ht="12" customHeight="1">
      <c r="A24" s="94"/>
      <c r="B24" s="169"/>
      <c r="C24" s="165"/>
      <c r="D24" s="166"/>
      <c r="E24" s="165"/>
      <c r="F24" s="165"/>
      <c r="G24" s="165"/>
      <c r="H24" s="94"/>
      <c r="I24" s="169"/>
      <c r="J24" s="165"/>
      <c r="K24" s="166"/>
      <c r="L24" s="165"/>
      <c r="M24" s="165"/>
      <c r="N24" s="165"/>
    </row>
    <row r="25" spans="1:14" s="23" customFormat="1" ht="12" customHeight="1">
      <c r="A25" s="94"/>
      <c r="B25" s="169"/>
      <c r="C25" s="165"/>
      <c r="D25" s="166"/>
      <c r="E25" s="165"/>
      <c r="F25" s="165"/>
      <c r="G25" s="165"/>
      <c r="H25" s="94"/>
      <c r="I25" s="169"/>
      <c r="J25" s="165"/>
      <c r="K25" s="166"/>
      <c r="L25" s="165"/>
      <c r="M25" s="165"/>
      <c r="N25" s="165"/>
    </row>
    <row r="26" spans="1:14" s="23" customFormat="1" ht="12" customHeight="1">
      <c r="A26" s="94"/>
      <c r="B26" s="169"/>
      <c r="C26" s="165"/>
      <c r="D26" s="166"/>
      <c r="E26" s="165"/>
      <c r="F26" s="165"/>
      <c r="G26" s="165"/>
      <c r="H26" s="94"/>
      <c r="I26" s="169"/>
      <c r="J26" s="165"/>
      <c r="K26" s="166"/>
      <c r="L26" s="165"/>
      <c r="M26" s="165"/>
      <c r="N26" s="165"/>
    </row>
    <row r="27" spans="1:14" s="23" customFormat="1" ht="12" customHeight="1">
      <c r="A27" s="94"/>
      <c r="B27" s="169"/>
      <c r="C27" s="165"/>
      <c r="D27" s="166"/>
      <c r="E27" s="165"/>
      <c r="F27" s="165"/>
      <c r="G27" s="165"/>
      <c r="H27" s="94"/>
      <c r="I27" s="169"/>
      <c r="J27" s="165"/>
      <c r="K27" s="166"/>
      <c r="L27" s="165"/>
      <c r="M27" s="165"/>
      <c r="N27" s="165"/>
    </row>
    <row r="28" spans="1:14" s="23" customFormat="1" ht="12" customHeight="1">
      <c r="A28" s="94"/>
      <c r="B28" s="169"/>
      <c r="C28" s="165"/>
      <c r="D28" s="166"/>
      <c r="E28" s="165"/>
      <c r="F28" s="165"/>
      <c r="G28" s="165"/>
      <c r="H28" s="94"/>
      <c r="I28" s="169"/>
      <c r="J28" s="165"/>
      <c r="K28" s="166"/>
      <c r="L28" s="165"/>
      <c r="M28" s="165"/>
      <c r="N28" s="165"/>
    </row>
    <row r="29" spans="1:10" s="23" customFormat="1" ht="12" customHeight="1">
      <c r="A29" s="94"/>
      <c r="B29" s="169"/>
      <c r="C29" s="165"/>
      <c r="H29" s="94"/>
      <c r="I29" s="169"/>
      <c r="J29" s="165"/>
    </row>
    <row r="30" spans="1:9" s="23" customFormat="1" ht="13.5">
      <c r="A30" s="94"/>
      <c r="B30" s="6"/>
      <c r="H30" s="94"/>
      <c r="I30" s="6"/>
    </row>
    <row r="31" spans="1:9" s="23" customFormat="1" ht="13.5">
      <c r="A31" s="94"/>
      <c r="B31" s="6"/>
      <c r="H31" s="94"/>
      <c r="I31" s="6"/>
    </row>
    <row r="32" spans="1:9" s="23" customFormat="1" ht="13.5">
      <c r="A32" s="94"/>
      <c r="B32" s="6"/>
      <c r="H32" s="94"/>
      <c r="I32" s="6"/>
    </row>
    <row r="33" spans="1:9" s="23" customFormat="1" ht="13.5">
      <c r="A33" s="94"/>
      <c r="B33" s="6"/>
      <c r="H33" s="94"/>
      <c r="I33" s="6"/>
    </row>
    <row r="34" spans="1:9" s="23" customFormat="1" ht="13.5">
      <c r="A34" s="94"/>
      <c r="B34" s="6"/>
      <c r="H34" s="94"/>
      <c r="I34" s="6"/>
    </row>
    <row r="35" spans="1:9" s="23" customFormat="1" ht="13.5">
      <c r="A35" s="94"/>
      <c r="B35" s="6"/>
      <c r="H35" s="94"/>
      <c r="I35" s="6"/>
    </row>
    <row r="36" spans="1:9" s="23" customFormat="1" ht="13.5">
      <c r="A36" s="94"/>
      <c r="B36" s="6"/>
      <c r="H36" s="94"/>
      <c r="I36" s="6"/>
    </row>
    <row r="37" spans="1:9" s="23" customFormat="1" ht="13.5">
      <c r="A37" s="94"/>
      <c r="B37" s="6"/>
      <c r="H37" s="94"/>
      <c r="I37" s="6"/>
    </row>
    <row r="38" spans="1:9" s="23" customFormat="1" ht="13.5">
      <c r="A38" s="94"/>
      <c r="B38" s="6"/>
      <c r="H38" s="94"/>
      <c r="I38" s="6"/>
    </row>
  </sheetData>
  <mergeCells count="21">
    <mergeCell ref="P5:P7"/>
    <mergeCell ref="H6:H7"/>
    <mergeCell ref="I6:I7"/>
    <mergeCell ref="J6:J7"/>
    <mergeCell ref="K6:K7"/>
    <mergeCell ref="L6:L7"/>
    <mergeCell ref="M6:M7"/>
    <mergeCell ref="F5:F7"/>
    <mergeCell ref="G5:G7"/>
    <mergeCell ref="N5:N7"/>
    <mergeCell ref="O5:O7"/>
    <mergeCell ref="A2:G2"/>
    <mergeCell ref="H2:P2"/>
    <mergeCell ref="A4:A7"/>
    <mergeCell ref="B4:B7"/>
    <mergeCell ref="D4:D7"/>
    <mergeCell ref="E4:G4"/>
    <mergeCell ref="H4:M4"/>
    <mergeCell ref="N4:P4"/>
    <mergeCell ref="C5:C7"/>
    <mergeCell ref="E5:E7"/>
  </mergeCells>
  <printOptions/>
  <pageMargins left="1.1811023622047245" right="1.1811023622047245" top="1.5748031496062993" bottom="1.5748031496062993" header="0.5118110236220472" footer="0.9055118110236221"/>
  <pageSetup firstPageNumber="3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K17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1" width="23.625" style="70" customWidth="1"/>
    <col min="2" max="2" width="9.625" style="2" customWidth="1"/>
    <col min="3" max="4" width="10.625" style="3" customWidth="1"/>
    <col min="5" max="6" width="10.125" style="3" customWidth="1"/>
    <col min="7" max="7" width="10.625" style="70" customWidth="1"/>
    <col min="8" max="8" width="10.625" style="2" customWidth="1"/>
    <col min="9" max="9" width="15.125" style="3" customWidth="1"/>
    <col min="10" max="10" width="22.625" style="3" customWidth="1"/>
    <col min="11" max="11" width="16.125" style="3" customWidth="1"/>
    <col min="12" max="16384" width="8.875" style="3" customWidth="1"/>
  </cols>
  <sheetData>
    <row r="1" spans="1:11" s="23" customFormat="1" ht="18" customHeight="1">
      <c r="A1" s="424" t="s">
        <v>143</v>
      </c>
      <c r="B1" s="79"/>
      <c r="C1" s="79"/>
      <c r="D1" s="79"/>
      <c r="E1" s="79"/>
      <c r="F1" s="79"/>
      <c r="H1" s="79"/>
      <c r="I1" s="79"/>
      <c r="J1" s="79"/>
      <c r="K1" s="76" t="s">
        <v>346</v>
      </c>
    </row>
    <row r="2" spans="1:11" s="91" customFormat="1" ht="25.5" customHeight="1">
      <c r="A2" s="531" t="s">
        <v>129</v>
      </c>
      <c r="B2" s="540"/>
      <c r="C2" s="540"/>
      <c r="D2" s="540"/>
      <c r="E2" s="540"/>
      <c r="F2" s="540"/>
      <c r="G2" s="540" t="s">
        <v>130</v>
      </c>
      <c r="H2" s="540"/>
      <c r="I2" s="540"/>
      <c r="J2" s="540"/>
      <c r="K2" s="540"/>
    </row>
    <row r="3" spans="1:8" s="23" customFormat="1" ht="13.5" customHeight="1" thickBot="1">
      <c r="A3" s="94"/>
      <c r="B3" s="6"/>
      <c r="G3" s="94"/>
      <c r="H3" s="6"/>
    </row>
    <row r="4" spans="1:11" s="36" customFormat="1" ht="27.75" customHeight="1">
      <c r="A4" s="720" t="s">
        <v>380</v>
      </c>
      <c r="B4" s="739" t="s">
        <v>383</v>
      </c>
      <c r="C4" s="740"/>
      <c r="D4" s="740"/>
      <c r="E4" s="728" t="s">
        <v>81</v>
      </c>
      <c r="F4" s="741"/>
      <c r="G4" s="233" t="s">
        <v>384</v>
      </c>
      <c r="H4" s="173" t="s">
        <v>82</v>
      </c>
      <c r="I4" s="704" t="s">
        <v>390</v>
      </c>
      <c r="J4" s="704" t="s">
        <v>381</v>
      </c>
      <c r="K4" s="678" t="s">
        <v>382</v>
      </c>
    </row>
    <row r="5" spans="1:11" s="36" customFormat="1" ht="18" customHeight="1">
      <c r="A5" s="721"/>
      <c r="B5" s="230" t="s">
        <v>499</v>
      </c>
      <c r="C5" s="217" t="s">
        <v>500</v>
      </c>
      <c r="D5" s="217" t="s">
        <v>500</v>
      </c>
      <c r="E5" s="217" t="s">
        <v>501</v>
      </c>
      <c r="F5" s="217" t="s">
        <v>502</v>
      </c>
      <c r="G5" s="230" t="s">
        <v>503</v>
      </c>
      <c r="H5" s="217" t="s">
        <v>504</v>
      </c>
      <c r="I5" s="694"/>
      <c r="J5" s="694"/>
      <c r="K5" s="738"/>
    </row>
    <row r="6" spans="1:11" s="36" customFormat="1" ht="15" customHeight="1">
      <c r="A6" s="722"/>
      <c r="B6" s="87"/>
      <c r="C6" s="81" t="s">
        <v>505</v>
      </c>
      <c r="D6" s="81" t="s">
        <v>505</v>
      </c>
      <c r="E6" s="81" t="s">
        <v>506</v>
      </c>
      <c r="F6" s="81" t="s">
        <v>507</v>
      </c>
      <c r="G6" s="87"/>
      <c r="H6" s="81"/>
      <c r="I6" s="81" t="s">
        <v>508</v>
      </c>
      <c r="J6" s="81" t="s">
        <v>358</v>
      </c>
      <c r="K6" s="41" t="s">
        <v>509</v>
      </c>
    </row>
    <row r="7" spans="1:11" s="36" customFormat="1" ht="15" customHeight="1" thickBot="1">
      <c r="A7" s="723"/>
      <c r="B7" s="105" t="s">
        <v>242</v>
      </c>
      <c r="C7" s="34" t="s">
        <v>510</v>
      </c>
      <c r="D7" s="34" t="s">
        <v>510</v>
      </c>
      <c r="E7" s="34" t="s">
        <v>511</v>
      </c>
      <c r="F7" s="34" t="s">
        <v>512</v>
      </c>
      <c r="G7" s="82" t="s">
        <v>356</v>
      </c>
      <c r="H7" s="34" t="s">
        <v>357</v>
      </c>
      <c r="I7" s="34" t="s">
        <v>513</v>
      </c>
      <c r="J7" s="34" t="s">
        <v>514</v>
      </c>
      <c r="K7" s="42" t="s">
        <v>515</v>
      </c>
    </row>
    <row r="8" spans="1:11" s="33" customFormat="1" ht="54.75" customHeight="1">
      <c r="A8" s="227" t="s">
        <v>618</v>
      </c>
      <c r="B8" s="106">
        <f aca="true" t="shared" si="0" ref="B8:B14">SUM(C8+D8)</f>
        <v>44.64</v>
      </c>
      <c r="C8" s="107">
        <v>28.65</v>
      </c>
      <c r="D8" s="107">
        <v>15.99</v>
      </c>
      <c r="E8" s="83">
        <v>5.45</v>
      </c>
      <c r="F8" s="88">
        <v>991500000</v>
      </c>
      <c r="G8" s="110">
        <v>4500</v>
      </c>
      <c r="H8" s="88">
        <v>8847</v>
      </c>
      <c r="I8" s="108" t="s">
        <v>616</v>
      </c>
      <c r="J8" s="413" t="s">
        <v>619</v>
      </c>
      <c r="K8" s="109" t="s">
        <v>617</v>
      </c>
    </row>
    <row r="9" spans="1:11" s="33" customFormat="1" ht="54.75" customHeight="1">
      <c r="A9" s="227" t="s">
        <v>600</v>
      </c>
      <c r="B9" s="106">
        <f t="shared" si="0"/>
        <v>38.49</v>
      </c>
      <c r="C9" s="107">
        <v>19.94</v>
      </c>
      <c r="D9" s="107">
        <v>18.55</v>
      </c>
      <c r="E9" s="83">
        <v>1.503852</v>
      </c>
      <c r="F9" s="88">
        <v>319959552</v>
      </c>
      <c r="G9" s="110">
        <v>18215</v>
      </c>
      <c r="H9" s="88">
        <v>20065</v>
      </c>
      <c r="I9" s="108" t="s">
        <v>620</v>
      </c>
      <c r="J9" s="413" t="s">
        <v>621</v>
      </c>
      <c r="K9" s="109" t="s">
        <v>622</v>
      </c>
    </row>
    <row r="10" spans="1:11" s="33" customFormat="1" ht="54.75" customHeight="1">
      <c r="A10" s="227" t="s">
        <v>602</v>
      </c>
      <c r="B10" s="106">
        <f t="shared" si="0"/>
        <v>49.97</v>
      </c>
      <c r="C10" s="107">
        <v>45.7</v>
      </c>
      <c r="D10" s="107">
        <v>4.27</v>
      </c>
      <c r="E10" s="83">
        <v>0.377585</v>
      </c>
      <c r="F10" s="88">
        <v>70517530</v>
      </c>
      <c r="G10" s="110">
        <v>15656</v>
      </c>
      <c r="H10" s="88">
        <v>20372</v>
      </c>
      <c r="I10" s="108" t="s">
        <v>623</v>
      </c>
      <c r="J10" s="413" t="s">
        <v>624</v>
      </c>
      <c r="K10" s="109" t="s">
        <v>625</v>
      </c>
    </row>
    <row r="11" spans="1:11" s="33" customFormat="1" ht="54.75" customHeight="1">
      <c r="A11" s="227" t="s">
        <v>604</v>
      </c>
      <c r="B11" s="106">
        <f t="shared" si="0"/>
        <v>57.87</v>
      </c>
      <c r="C11" s="107">
        <v>35.62</v>
      </c>
      <c r="D11" s="107">
        <v>22.25</v>
      </c>
      <c r="E11" s="83">
        <v>0.390351</v>
      </c>
      <c r="F11" s="88">
        <v>186401394</v>
      </c>
      <c r="G11" s="110">
        <v>40500</v>
      </c>
      <c r="H11" s="88">
        <v>45012</v>
      </c>
      <c r="I11" s="108" t="s">
        <v>626</v>
      </c>
      <c r="J11" s="413" t="s">
        <v>627</v>
      </c>
      <c r="K11" s="109" t="s">
        <v>628</v>
      </c>
    </row>
    <row r="12" spans="1:11" s="33" customFormat="1" ht="54.75" customHeight="1">
      <c r="A12" s="227" t="s">
        <v>606</v>
      </c>
      <c r="B12" s="106">
        <f t="shared" si="0"/>
        <v>31.349999999999998</v>
      </c>
      <c r="C12" s="107">
        <v>25.33</v>
      </c>
      <c r="D12" s="107">
        <v>6.02</v>
      </c>
      <c r="E12" s="83">
        <v>0.322746</v>
      </c>
      <c r="F12" s="88">
        <v>54866820</v>
      </c>
      <c r="G12" s="110">
        <v>14000</v>
      </c>
      <c r="H12" s="88">
        <v>15000</v>
      </c>
      <c r="I12" s="108" t="s">
        <v>629</v>
      </c>
      <c r="J12" s="413" t="s">
        <v>630</v>
      </c>
      <c r="K12" s="109" t="s">
        <v>631</v>
      </c>
    </row>
    <row r="13" spans="1:11" s="33" customFormat="1" ht="54.75" customHeight="1">
      <c r="A13" s="227" t="s">
        <v>608</v>
      </c>
      <c r="B13" s="106">
        <f t="shared" si="0"/>
        <v>33.25</v>
      </c>
      <c r="C13" s="107">
        <v>11.19</v>
      </c>
      <c r="D13" s="107">
        <v>22.06</v>
      </c>
      <c r="E13" s="83">
        <v>587.51</v>
      </c>
      <c r="F13" s="88">
        <v>65801120</v>
      </c>
      <c r="G13" s="110">
        <v>80000</v>
      </c>
      <c r="H13" s="88">
        <v>112000</v>
      </c>
      <c r="I13" s="108" t="s">
        <v>632</v>
      </c>
      <c r="J13" s="413" t="s">
        <v>633</v>
      </c>
      <c r="K13" s="109" t="s">
        <v>634</v>
      </c>
    </row>
    <row r="14" spans="1:11" s="33" customFormat="1" ht="54.75" customHeight="1">
      <c r="A14" s="227" t="s">
        <v>610</v>
      </c>
      <c r="B14" s="92">
        <f t="shared" si="0"/>
        <v>17.330000000000002</v>
      </c>
      <c r="C14" s="107">
        <v>15.22</v>
      </c>
      <c r="D14" s="107">
        <v>2.11</v>
      </c>
      <c r="E14" s="83">
        <v>96.83</v>
      </c>
      <c r="F14" s="88">
        <v>7746400</v>
      </c>
      <c r="G14" s="110">
        <v>67000</v>
      </c>
      <c r="H14" s="88">
        <v>80000</v>
      </c>
      <c r="I14" s="108" t="s">
        <v>632</v>
      </c>
      <c r="J14" s="413" t="s">
        <v>635</v>
      </c>
      <c r="K14" s="109" t="s">
        <v>636</v>
      </c>
    </row>
    <row r="15" spans="1:11" s="33" customFormat="1" ht="54.75" customHeight="1">
      <c r="A15" s="227" t="s">
        <v>612</v>
      </c>
      <c r="B15" s="92">
        <v>43.32</v>
      </c>
      <c r="C15" s="107">
        <v>34.98</v>
      </c>
      <c r="D15" s="107">
        <v>8.34</v>
      </c>
      <c r="E15" s="83">
        <v>0.00771</v>
      </c>
      <c r="F15" s="88">
        <v>1619100</v>
      </c>
      <c r="G15" s="110">
        <v>17500</v>
      </c>
      <c r="H15" s="88">
        <v>21000</v>
      </c>
      <c r="I15" s="108" t="s">
        <v>637</v>
      </c>
      <c r="J15" s="160" t="s">
        <v>638</v>
      </c>
      <c r="K15" s="109" t="s">
        <v>639</v>
      </c>
    </row>
    <row r="16" spans="1:11" s="33" customFormat="1" ht="54.75" customHeight="1" thickBot="1">
      <c r="A16" s="231" t="s">
        <v>614</v>
      </c>
      <c r="B16" s="447">
        <v>56.6</v>
      </c>
      <c r="C16" s="114">
        <v>40.96</v>
      </c>
      <c r="D16" s="114">
        <v>15.64</v>
      </c>
      <c r="E16" s="84">
        <v>0.608754</v>
      </c>
      <c r="F16" s="90">
        <v>7800</v>
      </c>
      <c r="G16" s="115">
        <v>3700</v>
      </c>
      <c r="H16" s="90">
        <v>7082</v>
      </c>
      <c r="I16" s="116" t="s">
        <v>640</v>
      </c>
      <c r="J16" s="161" t="s">
        <v>641</v>
      </c>
      <c r="K16" s="117" t="s">
        <v>642</v>
      </c>
    </row>
    <row r="17" spans="1:10" s="33" customFormat="1" ht="15" customHeight="1">
      <c r="A17" s="431" t="s">
        <v>203</v>
      </c>
      <c r="B17" s="36"/>
      <c r="G17" s="71" t="s">
        <v>430</v>
      </c>
      <c r="H17" s="36"/>
      <c r="J17" s="71"/>
    </row>
  </sheetData>
  <mergeCells count="8">
    <mergeCell ref="A2:F2"/>
    <mergeCell ref="G2:K2"/>
    <mergeCell ref="A4:A7"/>
    <mergeCell ref="B4:D4"/>
    <mergeCell ref="E4:F4"/>
    <mergeCell ref="I4:I5"/>
    <mergeCell ref="J4:J5"/>
    <mergeCell ref="K4:K5"/>
  </mergeCells>
  <printOptions/>
  <pageMargins left="1.1811023622047245" right="1.1811023622047245" top="1.5748031496062993" bottom="1.5748031496062993" header="0.5118110236220472" footer="0.9055118110236221"/>
  <pageSetup firstPageNumber="3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875" style="68" customWidth="1"/>
    <col min="2" max="2" width="9.625" style="1" customWidth="1"/>
    <col min="3" max="6" width="9.875" style="1" customWidth="1"/>
    <col min="7" max="7" width="11.125" style="1" customWidth="1"/>
    <col min="8" max="16384" width="8.875" style="1" customWidth="1"/>
  </cols>
  <sheetData>
    <row r="1" spans="1:8" s="23" customFormat="1" ht="18" customHeight="1">
      <c r="A1" s="8"/>
      <c r="B1" s="79"/>
      <c r="C1" s="79"/>
      <c r="D1" s="79"/>
      <c r="E1" s="79"/>
      <c r="F1" s="79"/>
      <c r="G1" s="76" t="s">
        <v>346</v>
      </c>
      <c r="H1" s="76"/>
    </row>
    <row r="2" spans="1:7" s="77" customFormat="1" ht="37.5" customHeight="1">
      <c r="A2" s="550" t="s">
        <v>131</v>
      </c>
      <c r="B2" s="540"/>
      <c r="C2" s="540"/>
      <c r="D2" s="540"/>
      <c r="E2" s="540"/>
      <c r="F2" s="540"/>
      <c r="G2" s="540"/>
    </row>
    <row r="3" spans="1:7" s="33" customFormat="1" ht="13.5" customHeight="1">
      <c r="A3" s="26"/>
      <c r="B3" s="119"/>
      <c r="C3" s="119"/>
      <c r="D3" s="119"/>
      <c r="E3" s="119"/>
      <c r="G3" s="428" t="s">
        <v>664</v>
      </c>
    </row>
    <row r="4" spans="1:7" s="26" customFormat="1" ht="13.5" customHeight="1">
      <c r="A4" s="85"/>
      <c r="G4" s="428" t="s">
        <v>665</v>
      </c>
    </row>
    <row r="5" spans="1:7" s="26" customFormat="1" ht="13.5" customHeight="1" thickBot="1">
      <c r="A5" s="85"/>
      <c r="G5" s="428" t="s">
        <v>666</v>
      </c>
    </row>
    <row r="6" spans="1:7" s="26" customFormat="1" ht="27" customHeight="1">
      <c r="A6" s="720" t="s">
        <v>643</v>
      </c>
      <c r="B6" s="742" t="s">
        <v>644</v>
      </c>
      <c r="C6" s="745" t="s">
        <v>645</v>
      </c>
      <c r="D6" s="740"/>
      <c r="E6" s="740"/>
      <c r="F6" s="740"/>
      <c r="G6" s="746" t="s">
        <v>646</v>
      </c>
    </row>
    <row r="7" spans="1:7" s="26" customFormat="1" ht="27" customHeight="1">
      <c r="A7" s="721"/>
      <c r="B7" s="743"/>
      <c r="C7" s="220" t="s">
        <v>446</v>
      </c>
      <c r="D7" s="220" t="s">
        <v>647</v>
      </c>
      <c r="E7" s="220" t="s">
        <v>648</v>
      </c>
      <c r="F7" s="220" t="s">
        <v>649</v>
      </c>
      <c r="G7" s="747"/>
    </row>
    <row r="8" spans="1:7" s="26" customFormat="1" ht="27" customHeight="1" thickBot="1">
      <c r="A8" s="307" t="s">
        <v>650</v>
      </c>
      <c r="B8" s="744"/>
      <c r="C8" s="209" t="s">
        <v>651</v>
      </c>
      <c r="D8" s="209" t="s">
        <v>651</v>
      </c>
      <c r="E8" s="209" t="s">
        <v>651</v>
      </c>
      <c r="F8" s="209" t="s">
        <v>651</v>
      </c>
      <c r="G8" s="748"/>
    </row>
    <row r="9" spans="1:7" s="26" customFormat="1" ht="16.5" customHeight="1">
      <c r="A9" s="237" t="s">
        <v>652</v>
      </c>
      <c r="B9" s="416">
        <v>288</v>
      </c>
      <c r="C9" s="30">
        <v>91.4228</v>
      </c>
      <c r="D9" s="30">
        <v>76.0704</v>
      </c>
      <c r="E9" s="30">
        <v>11.7547</v>
      </c>
      <c r="F9" s="30">
        <v>3.5977</v>
      </c>
      <c r="G9" s="120">
        <v>18443844</v>
      </c>
    </row>
    <row r="10" spans="1:7" s="26" customFormat="1" ht="16.5" customHeight="1">
      <c r="A10" s="237" t="s">
        <v>653</v>
      </c>
      <c r="B10" s="416">
        <v>288</v>
      </c>
      <c r="C10" s="30">
        <v>91.4228</v>
      </c>
      <c r="D10" s="30">
        <v>76.0704</v>
      </c>
      <c r="E10" s="30">
        <v>11.7547</v>
      </c>
      <c r="F10" s="30">
        <v>3.5977</v>
      </c>
      <c r="G10" s="120">
        <v>18443844</v>
      </c>
    </row>
    <row r="11" spans="1:7" s="26" customFormat="1" ht="16.5" customHeight="1">
      <c r="A11" s="237" t="s">
        <v>654</v>
      </c>
      <c r="B11" s="416">
        <v>288</v>
      </c>
      <c r="C11" s="30">
        <v>91.4228</v>
      </c>
      <c r="D11" s="30">
        <v>76.0704</v>
      </c>
      <c r="E11" s="30">
        <v>11.7547</v>
      </c>
      <c r="F11" s="30">
        <v>3.5977</v>
      </c>
      <c r="G11" s="120">
        <v>18443844</v>
      </c>
    </row>
    <row r="12" spans="1:7" s="26" customFormat="1" ht="6" customHeight="1">
      <c r="A12" s="414"/>
      <c r="B12" s="416"/>
      <c r="C12" s="30"/>
      <c r="D12" s="30"/>
      <c r="E12" s="30"/>
      <c r="F12" s="30"/>
      <c r="G12" s="120"/>
    </row>
    <row r="13" spans="1:7" s="26" customFormat="1" ht="16.5" customHeight="1">
      <c r="A13" s="237" t="s">
        <v>655</v>
      </c>
      <c r="B13" s="416">
        <v>288</v>
      </c>
      <c r="C13" s="30">
        <v>91.4228</v>
      </c>
      <c r="D13" s="30">
        <v>76.0704</v>
      </c>
      <c r="E13" s="30">
        <v>11.7547</v>
      </c>
      <c r="F13" s="30">
        <v>3.5977</v>
      </c>
      <c r="G13" s="120">
        <v>18443844</v>
      </c>
    </row>
    <row r="14" spans="1:7" s="26" customFormat="1" ht="16.5" customHeight="1">
      <c r="A14" s="237" t="s">
        <v>656</v>
      </c>
      <c r="B14" s="416">
        <v>288</v>
      </c>
      <c r="C14" s="30">
        <v>91.4228</v>
      </c>
      <c r="D14" s="30">
        <v>76.0704</v>
      </c>
      <c r="E14" s="30">
        <v>11.7547</v>
      </c>
      <c r="F14" s="30">
        <v>3.5977</v>
      </c>
      <c r="G14" s="120">
        <v>18443844</v>
      </c>
    </row>
    <row r="15" spans="1:7" s="26" customFormat="1" ht="16.5" customHeight="1">
      <c r="A15" s="237" t="s">
        <v>657</v>
      </c>
      <c r="B15" s="417">
        <v>288</v>
      </c>
      <c r="C15" s="30">
        <v>91.4228</v>
      </c>
      <c r="D15" s="30">
        <v>76.0704</v>
      </c>
      <c r="E15" s="30">
        <v>11.7547</v>
      </c>
      <c r="F15" s="30">
        <v>3.5977</v>
      </c>
      <c r="G15" s="120">
        <v>18443844</v>
      </c>
    </row>
    <row r="16" spans="1:7" s="26" customFormat="1" ht="6" customHeight="1">
      <c r="A16" s="414"/>
      <c r="B16" s="417"/>
      <c r="C16" s="30"/>
      <c r="D16" s="30"/>
      <c r="E16" s="30"/>
      <c r="F16" s="30"/>
      <c r="G16" s="120"/>
    </row>
    <row r="17" spans="1:7" s="26" customFormat="1" ht="16.5" customHeight="1">
      <c r="A17" s="237" t="s">
        <v>658</v>
      </c>
      <c r="B17" s="417">
        <v>288</v>
      </c>
      <c r="C17" s="30">
        <v>91.4228</v>
      </c>
      <c r="D17" s="30">
        <v>76.0704</v>
      </c>
      <c r="E17" s="30">
        <v>11.7547</v>
      </c>
      <c r="F17" s="30">
        <v>3.5977</v>
      </c>
      <c r="G17" s="120">
        <v>18443844</v>
      </c>
    </row>
    <row r="18" spans="1:7" s="26" customFormat="1" ht="16.5" customHeight="1">
      <c r="A18" s="237" t="s">
        <v>659</v>
      </c>
      <c r="B18" s="417">
        <v>288</v>
      </c>
      <c r="C18" s="30">
        <v>91.4228</v>
      </c>
      <c r="D18" s="30">
        <v>76.0704</v>
      </c>
      <c r="E18" s="30">
        <v>11.7547</v>
      </c>
      <c r="F18" s="30">
        <v>3.5977</v>
      </c>
      <c r="G18" s="120">
        <v>18443844</v>
      </c>
    </row>
    <row r="19" spans="1:7" s="26" customFormat="1" ht="16.5" customHeight="1">
      <c r="A19" s="237" t="s">
        <v>660</v>
      </c>
      <c r="B19" s="416">
        <v>288</v>
      </c>
      <c r="C19" s="30">
        <v>91.4228</v>
      </c>
      <c r="D19" s="30">
        <v>76.07039999999999</v>
      </c>
      <c r="E19" s="30">
        <v>11.7547</v>
      </c>
      <c r="F19" s="30">
        <v>3.5977</v>
      </c>
      <c r="G19" s="120">
        <v>18443844</v>
      </c>
    </row>
    <row r="20" spans="1:7" s="26" customFormat="1" ht="6" customHeight="1">
      <c r="A20" s="414"/>
      <c r="B20" s="416"/>
      <c r="C20" s="30"/>
      <c r="D20" s="30"/>
      <c r="E20" s="30"/>
      <c r="F20" s="30"/>
      <c r="G20" s="120"/>
    </row>
    <row r="21" spans="1:7" s="26" customFormat="1" ht="16.5" customHeight="1">
      <c r="A21" s="237" t="s">
        <v>661</v>
      </c>
      <c r="B21" s="416">
        <f aca="true" t="shared" si="0" ref="B21:G21">SUM(B23:B39)</f>
        <v>288</v>
      </c>
      <c r="C21" s="30">
        <f t="shared" si="0"/>
        <v>91.4228</v>
      </c>
      <c r="D21" s="30">
        <f t="shared" si="0"/>
        <v>76.07039999999999</v>
      </c>
      <c r="E21" s="30">
        <f t="shared" si="0"/>
        <v>11.7547</v>
      </c>
      <c r="F21" s="30">
        <f t="shared" si="0"/>
        <v>3.5977</v>
      </c>
      <c r="G21" s="120">
        <f t="shared" si="0"/>
        <v>18443844</v>
      </c>
    </row>
    <row r="22" spans="1:7" s="26" customFormat="1" ht="6" customHeight="1">
      <c r="A22" s="414"/>
      <c r="B22" s="416"/>
      <c r="C22" s="30"/>
      <c r="D22" s="30"/>
      <c r="E22" s="30"/>
      <c r="F22" s="30"/>
      <c r="G22" s="120"/>
    </row>
    <row r="23" spans="1:7" s="26" customFormat="1" ht="16.5" customHeight="1">
      <c r="A23" s="214" t="s">
        <v>860</v>
      </c>
      <c r="B23" s="418" t="s">
        <v>432</v>
      </c>
      <c r="C23" s="210" t="s">
        <v>432</v>
      </c>
      <c r="D23" s="210" t="s">
        <v>432</v>
      </c>
      <c r="E23" s="210" t="s">
        <v>432</v>
      </c>
      <c r="F23" s="210" t="s">
        <v>432</v>
      </c>
      <c r="G23" s="213" t="s">
        <v>432</v>
      </c>
    </row>
    <row r="24" spans="1:7" s="26" customFormat="1" ht="6" customHeight="1">
      <c r="A24" s="53"/>
      <c r="B24" s="416"/>
      <c r="C24" s="30"/>
      <c r="D24" s="30"/>
      <c r="E24" s="30"/>
      <c r="F24" s="30"/>
      <c r="G24" s="120"/>
    </row>
    <row r="25" spans="1:7" s="26" customFormat="1" ht="16.5" customHeight="1">
      <c r="A25" s="214" t="s">
        <v>861</v>
      </c>
      <c r="B25" s="416">
        <v>3</v>
      </c>
      <c r="C25" s="30">
        <f>D25</f>
        <v>2.0625</v>
      </c>
      <c r="D25" s="30">
        <v>2.0625</v>
      </c>
      <c r="E25" s="210" t="s">
        <v>432</v>
      </c>
      <c r="F25" s="210" t="s">
        <v>432</v>
      </c>
      <c r="G25" s="120">
        <v>680500</v>
      </c>
    </row>
    <row r="26" spans="1:7" s="26" customFormat="1" ht="16.5" customHeight="1">
      <c r="A26" s="214" t="s">
        <v>862</v>
      </c>
      <c r="B26" s="416">
        <v>9</v>
      </c>
      <c r="C26" s="30">
        <f>SUM(D26:F26)</f>
        <v>16.743100000000002</v>
      </c>
      <c r="D26" s="30">
        <v>9.46</v>
      </c>
      <c r="E26" s="30">
        <v>6.205</v>
      </c>
      <c r="F26" s="30">
        <v>1.0781</v>
      </c>
      <c r="G26" s="120">
        <v>348000</v>
      </c>
    </row>
    <row r="27" spans="1:7" s="26" customFormat="1" ht="16.5" customHeight="1">
      <c r="A27" s="214" t="s">
        <v>863</v>
      </c>
      <c r="B27" s="416">
        <v>1</v>
      </c>
      <c r="C27" s="30">
        <f>D27</f>
        <v>1.3006</v>
      </c>
      <c r="D27" s="30">
        <v>1.3006</v>
      </c>
      <c r="E27" s="210" t="s">
        <v>432</v>
      </c>
      <c r="F27" s="210" t="s">
        <v>432</v>
      </c>
      <c r="G27" s="120">
        <v>26000</v>
      </c>
    </row>
    <row r="28" spans="1:7" s="26" customFormat="1" ht="6" customHeight="1">
      <c r="A28" s="53"/>
      <c r="B28" s="416"/>
      <c r="C28" s="30"/>
      <c r="D28" s="30"/>
      <c r="E28" s="30"/>
      <c r="F28" s="30"/>
      <c r="G28" s="120"/>
    </row>
    <row r="29" spans="1:7" s="26" customFormat="1" ht="16.5" customHeight="1">
      <c r="A29" s="214" t="s">
        <v>864</v>
      </c>
      <c r="B29" s="416">
        <v>1</v>
      </c>
      <c r="C29" s="30">
        <f>D29</f>
        <v>1.0005</v>
      </c>
      <c r="D29" s="30">
        <v>1.0005</v>
      </c>
      <c r="E29" s="210" t="s">
        <v>432</v>
      </c>
      <c r="F29" s="210" t="s">
        <v>432</v>
      </c>
      <c r="G29" s="120">
        <v>24000</v>
      </c>
    </row>
    <row r="30" spans="1:7" s="26" customFormat="1" ht="16.5" customHeight="1">
      <c r="A30" s="214" t="s">
        <v>865</v>
      </c>
      <c r="B30" s="416">
        <v>15</v>
      </c>
      <c r="C30" s="30">
        <f>SUM(D30:F30)</f>
        <v>3.7102000000000004</v>
      </c>
      <c r="D30" s="30">
        <v>2.9361</v>
      </c>
      <c r="E30" s="30">
        <v>0.5379</v>
      </c>
      <c r="F30" s="30">
        <v>0.2362</v>
      </c>
      <c r="G30" s="120">
        <v>361400</v>
      </c>
    </row>
    <row r="31" spans="1:7" s="26" customFormat="1" ht="16.5" customHeight="1">
      <c r="A31" s="214" t="s">
        <v>866</v>
      </c>
      <c r="B31" s="416">
        <v>13</v>
      </c>
      <c r="C31" s="30">
        <f>SUM(D31:F31)</f>
        <v>8.216899999999999</v>
      </c>
      <c r="D31" s="30">
        <v>7.8743</v>
      </c>
      <c r="E31" s="30">
        <v>0.1057</v>
      </c>
      <c r="F31" s="30">
        <v>0.2369</v>
      </c>
      <c r="G31" s="120">
        <v>342300</v>
      </c>
    </row>
    <row r="32" spans="1:7" s="26" customFormat="1" ht="6" customHeight="1">
      <c r="A32" s="53"/>
      <c r="B32" s="416"/>
      <c r="C32" s="30"/>
      <c r="D32" s="30"/>
      <c r="E32" s="30"/>
      <c r="F32" s="30"/>
      <c r="G32" s="120"/>
    </row>
    <row r="33" spans="1:7" s="26" customFormat="1" ht="16.5" customHeight="1">
      <c r="A33" s="214" t="s">
        <v>867</v>
      </c>
      <c r="B33" s="416">
        <v>143</v>
      </c>
      <c r="C33" s="30">
        <f>SUM(D33:F33)</f>
        <v>23.573499999999996</v>
      </c>
      <c r="D33" s="30">
        <v>20.3788</v>
      </c>
      <c r="E33" s="30">
        <v>2.4593</v>
      </c>
      <c r="F33" s="30">
        <v>0.7354</v>
      </c>
      <c r="G33" s="120">
        <v>2684144</v>
      </c>
    </row>
    <row r="34" spans="1:7" s="26" customFormat="1" ht="16.5" customHeight="1">
      <c r="A34" s="214" t="s">
        <v>868</v>
      </c>
      <c r="B34" s="212" t="s">
        <v>432</v>
      </c>
      <c r="C34" s="30" t="str">
        <f>D34</f>
        <v>－</v>
      </c>
      <c r="D34" s="210" t="s">
        <v>432</v>
      </c>
      <c r="E34" s="210" t="s">
        <v>432</v>
      </c>
      <c r="F34" s="210" t="s">
        <v>432</v>
      </c>
      <c r="G34" s="213" t="s">
        <v>432</v>
      </c>
    </row>
    <row r="35" spans="1:7" s="26" customFormat="1" ht="16.5" customHeight="1">
      <c r="A35" s="214" t="s">
        <v>869</v>
      </c>
      <c r="B35" s="416">
        <v>1</v>
      </c>
      <c r="C35" s="30">
        <f>D35</f>
        <v>0.8589</v>
      </c>
      <c r="D35" s="30">
        <v>0.8589</v>
      </c>
      <c r="E35" s="210" t="s">
        <v>432</v>
      </c>
      <c r="F35" s="210" t="s">
        <v>432</v>
      </c>
      <c r="G35" s="120">
        <v>40000</v>
      </c>
    </row>
    <row r="36" spans="1:7" s="26" customFormat="1" ht="6" customHeight="1">
      <c r="A36" s="53"/>
      <c r="B36" s="416"/>
      <c r="C36" s="30"/>
      <c r="D36" s="30"/>
      <c r="E36" s="30"/>
      <c r="F36" s="30"/>
      <c r="G36" s="120"/>
    </row>
    <row r="37" spans="1:7" s="26" customFormat="1" ht="16.5" customHeight="1">
      <c r="A37" s="214" t="s">
        <v>870</v>
      </c>
      <c r="B37" s="416">
        <v>95</v>
      </c>
      <c r="C37" s="30">
        <f>SUM(D37:F37)</f>
        <v>30.5264</v>
      </c>
      <c r="D37" s="30">
        <v>26.8095</v>
      </c>
      <c r="E37" s="30">
        <v>2.4468</v>
      </c>
      <c r="F37" s="30">
        <v>1.2701</v>
      </c>
      <c r="G37" s="120">
        <v>5280200</v>
      </c>
    </row>
    <row r="38" spans="1:7" s="26" customFormat="1" ht="16.5" customHeight="1">
      <c r="A38" s="214" t="s">
        <v>871</v>
      </c>
      <c r="B38" s="416">
        <v>7</v>
      </c>
      <c r="C38" s="30">
        <f>D38+F38</f>
        <v>3.4302</v>
      </c>
      <c r="D38" s="30">
        <v>3.3892</v>
      </c>
      <c r="E38" s="210" t="s">
        <v>355</v>
      </c>
      <c r="F38" s="30">
        <v>0.041</v>
      </c>
      <c r="G38" s="120">
        <v>8657300</v>
      </c>
    </row>
    <row r="39" spans="1:7" s="26" customFormat="1" ht="16.5" customHeight="1" thickBot="1">
      <c r="A39" s="238" t="s">
        <v>872</v>
      </c>
      <c r="B39" s="419" t="s">
        <v>432</v>
      </c>
      <c r="C39" s="215" t="s">
        <v>432</v>
      </c>
      <c r="D39" s="215" t="s">
        <v>432</v>
      </c>
      <c r="E39" s="215" t="s">
        <v>432</v>
      </c>
      <c r="F39" s="215" t="s">
        <v>432</v>
      </c>
      <c r="G39" s="415" t="s">
        <v>432</v>
      </c>
    </row>
    <row r="40" s="26" customFormat="1" ht="13.5" customHeight="1">
      <c r="A40" s="425" t="s">
        <v>663</v>
      </c>
    </row>
    <row r="41" s="26" customFormat="1" ht="13.5" customHeight="1">
      <c r="A41" s="26" t="s">
        <v>662</v>
      </c>
    </row>
    <row r="42" ht="12" customHeight="1"/>
    <row r="43" ht="12" customHeight="1"/>
    <row r="44" ht="12" customHeight="1"/>
    <row r="46" ht="12" customHeight="1"/>
    <row r="47" ht="12" customHeight="1"/>
    <row r="48" ht="12" customHeight="1"/>
    <row r="50" ht="12" customHeight="1"/>
    <row r="51" ht="12" customHeight="1"/>
    <row r="52" ht="12" customHeight="1"/>
    <row r="54" ht="12" customHeight="1"/>
    <row r="55" ht="12" customHeight="1"/>
    <row r="56" ht="12" customHeight="1"/>
    <row r="58" ht="12" customHeight="1"/>
    <row r="59" ht="12" customHeight="1"/>
    <row r="60" ht="12" customHeight="1"/>
  </sheetData>
  <mergeCells count="5">
    <mergeCell ref="A2:G2"/>
    <mergeCell ref="A6:A7"/>
    <mergeCell ref="B6:B8"/>
    <mergeCell ref="C6:F6"/>
    <mergeCell ref="G6:G8"/>
  </mergeCells>
  <printOptions/>
  <pageMargins left="1.141732283464567" right="1.141732283464567" top="1.5748031496062993" bottom="1.5748031496062993" header="0.5118110236220472" footer="0.9055118110236221"/>
  <pageSetup firstPageNumber="37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N56"/>
  <sheetViews>
    <sheetView showGridLines="0" zoomScale="115" zoomScaleNormal="115" zoomScaleSheetLayoutView="100" workbookViewId="0" topLeftCell="A1">
      <selection activeCell="A1" sqref="A1"/>
    </sheetView>
  </sheetViews>
  <sheetFormatPr defaultColWidth="9.00390625" defaultRowHeight="16.5"/>
  <cols>
    <col min="1" max="1" width="18.875" style="154" customWidth="1"/>
    <col min="2" max="2" width="16.375" style="155" customWidth="1"/>
    <col min="3" max="3" width="7.375" style="155" customWidth="1"/>
    <col min="4" max="4" width="10.125" style="155" customWidth="1"/>
    <col min="5" max="5" width="10.625" style="155" customWidth="1"/>
    <col min="6" max="6" width="12.625" style="155" customWidth="1"/>
    <col min="7" max="7" width="13.125" style="155" customWidth="1"/>
    <col min="8" max="8" width="7.125" style="155" customWidth="1"/>
    <col min="9" max="9" width="9.125" style="155" customWidth="1"/>
    <col min="10" max="10" width="11.875" style="155" customWidth="1"/>
    <col min="11" max="11" width="13.625" style="155" customWidth="1"/>
    <col min="12" max="12" width="14.625" style="155" customWidth="1"/>
    <col min="13" max="13" width="6.625" style="155" customWidth="1"/>
    <col min="14" max="16384" width="9.00390625" style="155" customWidth="1"/>
  </cols>
  <sheetData>
    <row r="1" spans="1:13" s="158" customFormat="1" ht="15" customHeight="1">
      <c r="A1" s="424" t="s">
        <v>719</v>
      </c>
      <c r="B1" s="156"/>
      <c r="C1" s="156"/>
      <c r="D1" s="156"/>
      <c r="E1" s="156"/>
      <c r="F1" s="156"/>
      <c r="G1" s="157"/>
      <c r="H1" s="157"/>
      <c r="I1" s="157"/>
      <c r="J1" s="157"/>
      <c r="K1" s="157"/>
      <c r="L1" s="753" t="s">
        <v>346</v>
      </c>
      <c r="M1" s="753"/>
    </row>
    <row r="2" spans="1:13" s="140" customFormat="1" ht="18" customHeight="1">
      <c r="A2" s="757" t="s">
        <v>132</v>
      </c>
      <c r="B2" s="758"/>
      <c r="C2" s="758"/>
      <c r="D2" s="758"/>
      <c r="E2" s="758"/>
      <c r="F2" s="758"/>
      <c r="G2" s="758" t="s">
        <v>133</v>
      </c>
      <c r="H2" s="758"/>
      <c r="I2" s="758"/>
      <c r="J2" s="758"/>
      <c r="K2" s="758"/>
      <c r="L2" s="758"/>
      <c r="M2" s="758"/>
    </row>
    <row r="3" spans="1:13" s="142" customFormat="1" ht="13.5" customHeight="1" thickBot="1">
      <c r="A3" s="141"/>
      <c r="F3" s="435" t="s">
        <v>717</v>
      </c>
      <c r="G3" s="143"/>
      <c r="M3" s="144" t="s">
        <v>718</v>
      </c>
    </row>
    <row r="4" spans="1:13" s="146" customFormat="1" ht="13.5" customHeight="1">
      <c r="A4" s="239" t="s">
        <v>667</v>
      </c>
      <c r="B4" s="145"/>
      <c r="C4" s="240" t="s">
        <v>668</v>
      </c>
      <c r="D4" s="240" t="s">
        <v>669</v>
      </c>
      <c r="E4" s="240" t="s">
        <v>670</v>
      </c>
      <c r="F4" s="240" t="s">
        <v>671</v>
      </c>
      <c r="G4" s="493" t="s">
        <v>672</v>
      </c>
      <c r="H4" s="240" t="s">
        <v>673</v>
      </c>
      <c r="I4" s="240" t="s">
        <v>674</v>
      </c>
      <c r="J4" s="240" t="s">
        <v>675</v>
      </c>
      <c r="K4" s="240" t="s">
        <v>676</v>
      </c>
      <c r="L4" s="240" t="s">
        <v>677</v>
      </c>
      <c r="M4" s="241" t="s">
        <v>678</v>
      </c>
    </row>
    <row r="5" spans="1:13" s="146" customFormat="1" ht="24" customHeight="1" thickBot="1">
      <c r="A5" s="147" t="s">
        <v>679</v>
      </c>
      <c r="B5" s="148"/>
      <c r="C5" s="149" t="s">
        <v>680</v>
      </c>
      <c r="D5" s="149" t="s">
        <v>681</v>
      </c>
      <c r="E5" s="149" t="s">
        <v>682</v>
      </c>
      <c r="F5" s="149" t="s">
        <v>683</v>
      </c>
      <c r="G5" s="494" t="s">
        <v>684</v>
      </c>
      <c r="H5" s="149" t="s">
        <v>685</v>
      </c>
      <c r="I5" s="149" t="s">
        <v>686</v>
      </c>
      <c r="J5" s="149" t="s">
        <v>687</v>
      </c>
      <c r="K5" s="149" t="s">
        <v>688</v>
      </c>
      <c r="L5" s="149" t="s">
        <v>689</v>
      </c>
      <c r="M5" s="150" t="s">
        <v>690</v>
      </c>
    </row>
    <row r="6" spans="1:13" s="153" customFormat="1" ht="10.5" customHeight="1">
      <c r="A6" s="751" t="s">
        <v>692</v>
      </c>
      <c r="B6" s="162" t="s">
        <v>725</v>
      </c>
      <c r="C6" s="151">
        <f aca="true" t="shared" si="0" ref="C6:C17">SUM(D6:M6)</f>
        <v>42</v>
      </c>
      <c r="D6" s="151">
        <v>7</v>
      </c>
      <c r="E6" s="151">
        <v>11</v>
      </c>
      <c r="F6" s="151">
        <v>2</v>
      </c>
      <c r="G6" s="243" t="s">
        <v>359</v>
      </c>
      <c r="H6" s="151">
        <v>1</v>
      </c>
      <c r="I6" s="151">
        <v>5</v>
      </c>
      <c r="J6" s="151">
        <v>1</v>
      </c>
      <c r="K6" s="242" t="s">
        <v>359</v>
      </c>
      <c r="L6" s="242" t="s">
        <v>359</v>
      </c>
      <c r="M6" s="152">
        <v>15</v>
      </c>
    </row>
    <row r="7" spans="1:13" s="153" customFormat="1" ht="10.5" customHeight="1">
      <c r="A7" s="752"/>
      <c r="B7" s="162" t="s">
        <v>726</v>
      </c>
      <c r="C7" s="151">
        <f t="shared" si="0"/>
        <v>47</v>
      </c>
      <c r="D7" s="151">
        <v>14</v>
      </c>
      <c r="E7" s="242" t="s">
        <v>359</v>
      </c>
      <c r="F7" s="151">
        <v>1</v>
      </c>
      <c r="G7" s="243" t="s">
        <v>359</v>
      </c>
      <c r="H7" s="242" t="s">
        <v>359</v>
      </c>
      <c r="I7" s="151">
        <v>8</v>
      </c>
      <c r="J7" s="242" t="s">
        <v>359</v>
      </c>
      <c r="K7" s="242" t="s">
        <v>359</v>
      </c>
      <c r="L7" s="242" t="s">
        <v>359</v>
      </c>
      <c r="M7" s="152">
        <v>24</v>
      </c>
    </row>
    <row r="8" spans="1:13" s="153" customFormat="1" ht="10.5" customHeight="1">
      <c r="A8" s="751" t="s">
        <v>693</v>
      </c>
      <c r="B8" s="162" t="s">
        <v>725</v>
      </c>
      <c r="C8" s="151">
        <f t="shared" si="0"/>
        <v>41</v>
      </c>
      <c r="D8" s="242" t="s">
        <v>359</v>
      </c>
      <c r="E8" s="151">
        <v>10</v>
      </c>
      <c r="F8" s="242" t="s">
        <v>359</v>
      </c>
      <c r="G8" s="243" t="s">
        <v>359</v>
      </c>
      <c r="H8" s="242" t="s">
        <v>359</v>
      </c>
      <c r="I8" s="151">
        <v>4</v>
      </c>
      <c r="J8" s="242" t="s">
        <v>359</v>
      </c>
      <c r="K8" s="151">
        <v>1</v>
      </c>
      <c r="L8" s="242" t="s">
        <v>359</v>
      </c>
      <c r="M8" s="152">
        <v>26</v>
      </c>
    </row>
    <row r="9" spans="1:13" s="153" customFormat="1" ht="10.5" customHeight="1">
      <c r="A9" s="752"/>
      <c r="B9" s="162" t="s">
        <v>726</v>
      </c>
      <c r="C9" s="151">
        <f t="shared" si="0"/>
        <v>43</v>
      </c>
      <c r="D9" s="151">
        <v>5</v>
      </c>
      <c r="E9" s="242" t="s">
        <v>359</v>
      </c>
      <c r="F9" s="242" t="s">
        <v>359</v>
      </c>
      <c r="G9" s="243" t="s">
        <v>359</v>
      </c>
      <c r="H9" s="151">
        <v>6</v>
      </c>
      <c r="I9" s="151">
        <v>5</v>
      </c>
      <c r="J9" s="242" t="s">
        <v>359</v>
      </c>
      <c r="K9" s="151">
        <v>9</v>
      </c>
      <c r="L9" s="242" t="s">
        <v>359</v>
      </c>
      <c r="M9" s="152">
        <v>18</v>
      </c>
    </row>
    <row r="10" spans="1:13" s="153" customFormat="1" ht="10.5" customHeight="1">
      <c r="A10" s="751" t="s">
        <v>694</v>
      </c>
      <c r="B10" s="162" t="s">
        <v>725</v>
      </c>
      <c r="C10" s="151">
        <f t="shared" si="0"/>
        <v>36</v>
      </c>
      <c r="D10" s="151">
        <v>5</v>
      </c>
      <c r="E10" s="151">
        <v>16</v>
      </c>
      <c r="F10" s="242" t="s">
        <v>359</v>
      </c>
      <c r="G10" s="243" t="s">
        <v>359</v>
      </c>
      <c r="H10" s="151">
        <v>1</v>
      </c>
      <c r="I10" s="151">
        <v>5</v>
      </c>
      <c r="J10" s="242" t="s">
        <v>359</v>
      </c>
      <c r="K10" s="151">
        <v>4</v>
      </c>
      <c r="L10" s="242" t="s">
        <v>359</v>
      </c>
      <c r="M10" s="152">
        <v>5</v>
      </c>
    </row>
    <row r="11" spans="1:13" s="153" customFormat="1" ht="10.5" customHeight="1">
      <c r="A11" s="752"/>
      <c r="B11" s="162" t="s">
        <v>726</v>
      </c>
      <c r="C11" s="151">
        <f t="shared" si="0"/>
        <v>38</v>
      </c>
      <c r="D11" s="151">
        <v>6</v>
      </c>
      <c r="E11" s="242" t="s">
        <v>359</v>
      </c>
      <c r="F11" s="242" t="s">
        <v>359</v>
      </c>
      <c r="G11" s="243" t="s">
        <v>359</v>
      </c>
      <c r="H11" s="151">
        <v>3</v>
      </c>
      <c r="I11" s="151">
        <v>3</v>
      </c>
      <c r="J11" s="151">
        <v>1</v>
      </c>
      <c r="K11" s="151">
        <v>3</v>
      </c>
      <c r="L11" s="151">
        <v>4</v>
      </c>
      <c r="M11" s="152">
        <v>18</v>
      </c>
    </row>
    <row r="12" spans="1:13" s="153" customFormat="1" ht="10.5" customHeight="1">
      <c r="A12" s="751" t="s">
        <v>695</v>
      </c>
      <c r="B12" s="162" t="s">
        <v>725</v>
      </c>
      <c r="C12" s="151">
        <f t="shared" si="0"/>
        <v>23</v>
      </c>
      <c r="D12" s="151">
        <v>3</v>
      </c>
      <c r="E12" s="151">
        <v>10</v>
      </c>
      <c r="F12" s="242" t="s">
        <v>359</v>
      </c>
      <c r="G12" s="243" t="s">
        <v>359</v>
      </c>
      <c r="H12" s="151">
        <v>3</v>
      </c>
      <c r="I12" s="151">
        <v>1</v>
      </c>
      <c r="J12" s="242" t="s">
        <v>359</v>
      </c>
      <c r="K12" s="151">
        <v>3</v>
      </c>
      <c r="L12" s="242" t="s">
        <v>359</v>
      </c>
      <c r="M12" s="152">
        <v>3</v>
      </c>
    </row>
    <row r="13" spans="1:13" s="153" customFormat="1" ht="10.5" customHeight="1">
      <c r="A13" s="752"/>
      <c r="B13" s="162" t="s">
        <v>726</v>
      </c>
      <c r="C13" s="151">
        <f t="shared" si="0"/>
        <v>45</v>
      </c>
      <c r="D13" s="151">
        <v>11</v>
      </c>
      <c r="E13" s="151">
        <v>3</v>
      </c>
      <c r="F13" s="242" t="s">
        <v>359</v>
      </c>
      <c r="G13" s="243" t="s">
        <v>359</v>
      </c>
      <c r="H13" s="151">
        <v>4</v>
      </c>
      <c r="I13" s="151">
        <v>4</v>
      </c>
      <c r="J13" s="242" t="s">
        <v>359</v>
      </c>
      <c r="K13" s="242" t="s">
        <v>359</v>
      </c>
      <c r="L13" s="151">
        <v>4</v>
      </c>
      <c r="M13" s="152">
        <v>19</v>
      </c>
    </row>
    <row r="14" spans="1:13" s="153" customFormat="1" ht="10.5" customHeight="1">
      <c r="A14" s="751" t="s">
        <v>696</v>
      </c>
      <c r="B14" s="162" t="s">
        <v>725</v>
      </c>
      <c r="C14" s="151">
        <f t="shared" si="0"/>
        <v>27</v>
      </c>
      <c r="D14" s="151">
        <v>2</v>
      </c>
      <c r="E14" s="151">
        <v>5</v>
      </c>
      <c r="F14" s="242" t="s">
        <v>359</v>
      </c>
      <c r="G14" s="243" t="s">
        <v>359</v>
      </c>
      <c r="H14" s="242" t="s">
        <v>359</v>
      </c>
      <c r="I14" s="151">
        <v>2</v>
      </c>
      <c r="J14" s="151">
        <v>2</v>
      </c>
      <c r="K14" s="151">
        <v>1</v>
      </c>
      <c r="L14" s="151">
        <v>7</v>
      </c>
      <c r="M14" s="152">
        <v>8</v>
      </c>
    </row>
    <row r="15" spans="1:13" s="153" customFormat="1" ht="10.5" customHeight="1">
      <c r="A15" s="752"/>
      <c r="B15" s="162" t="s">
        <v>726</v>
      </c>
      <c r="C15" s="151">
        <f t="shared" si="0"/>
        <v>17</v>
      </c>
      <c r="D15" s="242" t="s">
        <v>359</v>
      </c>
      <c r="E15" s="242" t="s">
        <v>359</v>
      </c>
      <c r="F15" s="242" t="s">
        <v>359</v>
      </c>
      <c r="G15" s="243" t="s">
        <v>359</v>
      </c>
      <c r="H15" s="151">
        <v>1</v>
      </c>
      <c r="I15" s="242" t="s">
        <v>359</v>
      </c>
      <c r="J15" s="242" t="s">
        <v>359</v>
      </c>
      <c r="K15" s="151">
        <v>1</v>
      </c>
      <c r="L15" s="151">
        <v>1</v>
      </c>
      <c r="M15" s="152">
        <v>14</v>
      </c>
    </row>
    <row r="16" spans="1:13" s="153" customFormat="1" ht="10.5" customHeight="1">
      <c r="A16" s="751" t="s">
        <v>697</v>
      </c>
      <c r="B16" s="162" t="s">
        <v>725</v>
      </c>
      <c r="C16" s="151">
        <f t="shared" si="0"/>
        <v>39</v>
      </c>
      <c r="D16" s="151">
        <v>9</v>
      </c>
      <c r="E16" s="242" t="s">
        <v>160</v>
      </c>
      <c r="F16" s="151">
        <v>5</v>
      </c>
      <c r="G16" s="243" t="s">
        <v>359</v>
      </c>
      <c r="H16" s="151">
        <v>3</v>
      </c>
      <c r="I16" s="151">
        <v>3</v>
      </c>
      <c r="J16" s="242" t="s">
        <v>160</v>
      </c>
      <c r="K16" s="151">
        <v>3</v>
      </c>
      <c r="L16" s="151">
        <v>10</v>
      </c>
      <c r="M16" s="152">
        <v>6</v>
      </c>
    </row>
    <row r="17" spans="1:13" s="153" customFormat="1" ht="10.5" customHeight="1">
      <c r="A17" s="752"/>
      <c r="B17" s="162" t="s">
        <v>726</v>
      </c>
      <c r="C17" s="151">
        <f t="shared" si="0"/>
        <v>25</v>
      </c>
      <c r="D17" s="151">
        <v>9</v>
      </c>
      <c r="E17" s="242" t="s">
        <v>359</v>
      </c>
      <c r="F17" s="242" t="s">
        <v>359</v>
      </c>
      <c r="G17" s="243" t="s">
        <v>359</v>
      </c>
      <c r="H17" s="242" t="s">
        <v>160</v>
      </c>
      <c r="I17" s="151">
        <v>1</v>
      </c>
      <c r="J17" s="242" t="s">
        <v>359</v>
      </c>
      <c r="K17" s="151">
        <v>3</v>
      </c>
      <c r="L17" s="151">
        <v>7</v>
      </c>
      <c r="M17" s="152">
        <v>5</v>
      </c>
    </row>
    <row r="18" spans="1:13" s="153" customFormat="1" ht="10.5" customHeight="1">
      <c r="A18" s="751" t="s">
        <v>698</v>
      </c>
      <c r="B18" s="162" t="s">
        <v>725</v>
      </c>
      <c r="C18" s="151">
        <v>33</v>
      </c>
      <c r="D18" s="151">
        <v>5</v>
      </c>
      <c r="E18" s="151">
        <v>10</v>
      </c>
      <c r="F18" s="242" t="s">
        <v>355</v>
      </c>
      <c r="G18" s="243" t="s">
        <v>355</v>
      </c>
      <c r="H18" s="242" t="s">
        <v>355</v>
      </c>
      <c r="I18" s="242" t="s">
        <v>355</v>
      </c>
      <c r="J18" s="151">
        <v>1</v>
      </c>
      <c r="K18" s="242" t="s">
        <v>355</v>
      </c>
      <c r="L18" s="242" t="s">
        <v>355</v>
      </c>
      <c r="M18" s="152">
        <v>17</v>
      </c>
    </row>
    <row r="19" spans="1:13" s="153" customFormat="1" ht="10.5" customHeight="1">
      <c r="A19" s="752"/>
      <c r="B19" s="162" t="s">
        <v>726</v>
      </c>
      <c r="C19" s="151">
        <v>39</v>
      </c>
      <c r="D19" s="151">
        <v>4</v>
      </c>
      <c r="E19" s="242" t="s">
        <v>355</v>
      </c>
      <c r="F19" s="242" t="s">
        <v>355</v>
      </c>
      <c r="G19" s="243" t="s">
        <v>355</v>
      </c>
      <c r="H19" s="242" t="s">
        <v>355</v>
      </c>
      <c r="I19" s="151">
        <v>1</v>
      </c>
      <c r="J19" s="242" t="s">
        <v>355</v>
      </c>
      <c r="K19" s="242" t="s">
        <v>355</v>
      </c>
      <c r="L19" s="151">
        <v>4</v>
      </c>
      <c r="M19" s="152">
        <v>30</v>
      </c>
    </row>
    <row r="20" spans="1:14" s="153" customFormat="1" ht="10.5" customHeight="1">
      <c r="A20" s="751" t="s">
        <v>699</v>
      </c>
      <c r="B20" s="162" t="s">
        <v>725</v>
      </c>
      <c r="C20" s="151">
        <v>11</v>
      </c>
      <c r="D20" s="151">
        <v>2</v>
      </c>
      <c r="E20" s="151">
        <v>3</v>
      </c>
      <c r="F20" s="242" t="s">
        <v>355</v>
      </c>
      <c r="G20" s="243" t="s">
        <v>355</v>
      </c>
      <c r="H20" s="242" t="s">
        <v>355</v>
      </c>
      <c r="I20" s="242" t="s">
        <v>355</v>
      </c>
      <c r="J20" s="242" t="s">
        <v>355</v>
      </c>
      <c r="K20" s="242" t="s">
        <v>355</v>
      </c>
      <c r="L20" s="242" t="s">
        <v>355</v>
      </c>
      <c r="M20" s="152">
        <v>6</v>
      </c>
      <c r="N20" s="256"/>
    </row>
    <row r="21" spans="1:14" s="153" customFormat="1" ht="10.5" customHeight="1">
      <c r="A21" s="752"/>
      <c r="B21" s="162" t="s">
        <v>726</v>
      </c>
      <c r="C21" s="151">
        <v>31</v>
      </c>
      <c r="D21" s="151">
        <v>1</v>
      </c>
      <c r="E21" s="242" t="s">
        <v>355</v>
      </c>
      <c r="F21" s="151">
        <v>1</v>
      </c>
      <c r="G21" s="243" t="s">
        <v>359</v>
      </c>
      <c r="H21" s="242" t="s">
        <v>359</v>
      </c>
      <c r="I21" s="242" t="s">
        <v>355</v>
      </c>
      <c r="J21" s="242" t="s">
        <v>355</v>
      </c>
      <c r="K21" s="242" t="s">
        <v>355</v>
      </c>
      <c r="L21" s="151">
        <v>7</v>
      </c>
      <c r="M21" s="152">
        <v>22</v>
      </c>
      <c r="N21" s="256"/>
    </row>
    <row r="22" spans="1:14" s="153" customFormat="1" ht="10.5" customHeight="1">
      <c r="A22" s="751" t="s">
        <v>700</v>
      </c>
      <c r="B22" s="162" t="s">
        <v>725</v>
      </c>
      <c r="C22" s="151">
        <f aca="true" t="shared" si="1" ref="C22:C29">SUM(D22:M22)</f>
        <v>8</v>
      </c>
      <c r="D22" s="242" t="s">
        <v>359</v>
      </c>
      <c r="E22" s="242" t="s">
        <v>359</v>
      </c>
      <c r="F22" s="151">
        <v>1</v>
      </c>
      <c r="G22" s="243" t="s">
        <v>359</v>
      </c>
      <c r="H22" s="242" t="s">
        <v>359</v>
      </c>
      <c r="I22" s="151">
        <v>3</v>
      </c>
      <c r="J22" s="242" t="s">
        <v>355</v>
      </c>
      <c r="K22" s="242" t="s">
        <v>355</v>
      </c>
      <c r="L22" s="151">
        <v>1</v>
      </c>
      <c r="M22" s="152">
        <v>3</v>
      </c>
      <c r="N22" s="256"/>
    </row>
    <row r="23" spans="1:14" s="153" customFormat="1" ht="10.5" customHeight="1">
      <c r="A23" s="752"/>
      <c r="B23" s="162" t="s">
        <v>726</v>
      </c>
      <c r="C23" s="151">
        <f t="shared" si="1"/>
        <v>21</v>
      </c>
      <c r="D23" s="151">
        <v>4</v>
      </c>
      <c r="E23" s="242" t="s">
        <v>359</v>
      </c>
      <c r="F23" s="151">
        <v>1</v>
      </c>
      <c r="G23" s="243" t="s">
        <v>359</v>
      </c>
      <c r="H23" s="242" t="s">
        <v>359</v>
      </c>
      <c r="I23" s="242" t="s">
        <v>359</v>
      </c>
      <c r="J23" s="242" t="s">
        <v>355</v>
      </c>
      <c r="K23" s="151">
        <v>2</v>
      </c>
      <c r="L23" s="151">
        <v>7</v>
      </c>
      <c r="M23" s="152">
        <v>7</v>
      </c>
      <c r="N23" s="256"/>
    </row>
    <row r="24" spans="1:14" s="153" customFormat="1" ht="10.5" customHeight="1">
      <c r="A24" s="751" t="s">
        <v>108</v>
      </c>
      <c r="B24" s="162" t="s">
        <v>725</v>
      </c>
      <c r="C24" s="151">
        <f t="shared" si="1"/>
        <v>8</v>
      </c>
      <c r="D24" s="151">
        <f>D26+D28</f>
        <v>3</v>
      </c>
      <c r="E24" s="242" t="s">
        <v>355</v>
      </c>
      <c r="F24" s="242" t="s">
        <v>355</v>
      </c>
      <c r="G24" s="243" t="s">
        <v>355</v>
      </c>
      <c r="H24" s="242" t="s">
        <v>355</v>
      </c>
      <c r="I24" s="151">
        <f>I28</f>
        <v>1</v>
      </c>
      <c r="J24" s="242" t="s">
        <v>359</v>
      </c>
      <c r="K24" s="242" t="s">
        <v>359</v>
      </c>
      <c r="L24" s="151">
        <f>L28</f>
        <v>1</v>
      </c>
      <c r="M24" s="152">
        <f>M28</f>
        <v>3</v>
      </c>
      <c r="N24" s="256"/>
    </row>
    <row r="25" spans="1:14" s="153" customFormat="1" ht="10.5" customHeight="1">
      <c r="A25" s="752"/>
      <c r="B25" s="162" t="s">
        <v>726</v>
      </c>
      <c r="C25" s="151">
        <f t="shared" si="1"/>
        <v>44</v>
      </c>
      <c r="D25" s="151">
        <f>D29</f>
        <v>3</v>
      </c>
      <c r="E25" s="242" t="s">
        <v>355</v>
      </c>
      <c r="F25" s="242" t="s">
        <v>355</v>
      </c>
      <c r="G25" s="420">
        <v>1</v>
      </c>
      <c r="H25" s="242" t="s">
        <v>355</v>
      </c>
      <c r="I25" s="151">
        <f>I27+I29</f>
        <v>4</v>
      </c>
      <c r="J25" s="151">
        <f>J27+J29</f>
        <v>4</v>
      </c>
      <c r="K25" s="151">
        <f>K27+K29</f>
        <v>3</v>
      </c>
      <c r="L25" s="151">
        <f>L27+L29</f>
        <v>10</v>
      </c>
      <c r="M25" s="152">
        <f>M27+M29</f>
        <v>19</v>
      </c>
      <c r="N25" s="256"/>
    </row>
    <row r="26" spans="1:14" s="153" customFormat="1" ht="10.5" customHeight="1">
      <c r="A26" s="751" t="s">
        <v>691</v>
      </c>
      <c r="B26" s="162" t="s">
        <v>725</v>
      </c>
      <c r="C26" s="151">
        <f t="shared" si="1"/>
        <v>2</v>
      </c>
      <c r="D26" s="151">
        <v>2</v>
      </c>
      <c r="E26" s="242" t="s">
        <v>359</v>
      </c>
      <c r="F26" s="242" t="s">
        <v>359</v>
      </c>
      <c r="G26" s="243" t="s">
        <v>359</v>
      </c>
      <c r="H26" s="242" t="s">
        <v>359</v>
      </c>
      <c r="I26" s="242" t="s">
        <v>359</v>
      </c>
      <c r="J26" s="242" t="s">
        <v>359</v>
      </c>
      <c r="K26" s="242" t="s">
        <v>359</v>
      </c>
      <c r="L26" s="242" t="s">
        <v>359</v>
      </c>
      <c r="M26" s="244" t="s">
        <v>359</v>
      </c>
      <c r="N26" s="256"/>
    </row>
    <row r="27" spans="1:14" s="153" customFormat="1" ht="10.5" customHeight="1">
      <c r="A27" s="754"/>
      <c r="B27" s="162" t="s">
        <v>726</v>
      </c>
      <c r="C27" s="151">
        <f t="shared" si="1"/>
        <v>18</v>
      </c>
      <c r="D27" s="242" t="s">
        <v>359</v>
      </c>
      <c r="E27" s="242" t="s">
        <v>359</v>
      </c>
      <c r="F27" s="242" t="s">
        <v>359</v>
      </c>
      <c r="G27" s="243" t="s">
        <v>359</v>
      </c>
      <c r="H27" s="242" t="s">
        <v>160</v>
      </c>
      <c r="I27" s="420">
        <v>1</v>
      </c>
      <c r="J27" s="151">
        <v>2</v>
      </c>
      <c r="K27" s="151">
        <v>1</v>
      </c>
      <c r="L27" s="151">
        <v>7</v>
      </c>
      <c r="M27" s="152">
        <v>7</v>
      </c>
      <c r="N27" s="256"/>
    </row>
    <row r="28" spans="1:14" s="153" customFormat="1" ht="10.5" customHeight="1">
      <c r="A28" s="749" t="s">
        <v>701</v>
      </c>
      <c r="B28" s="162" t="s">
        <v>725</v>
      </c>
      <c r="C28" s="151">
        <f t="shared" si="1"/>
        <v>6</v>
      </c>
      <c r="D28" s="151">
        <f>D42</f>
        <v>1</v>
      </c>
      <c r="E28" s="242" t="s">
        <v>359</v>
      </c>
      <c r="F28" s="242" t="s">
        <v>359</v>
      </c>
      <c r="G28" s="243" t="s">
        <v>359</v>
      </c>
      <c r="H28" s="243" t="s">
        <v>359</v>
      </c>
      <c r="I28" s="420">
        <v>1</v>
      </c>
      <c r="J28" s="243" t="s">
        <v>359</v>
      </c>
      <c r="K28" s="243" t="s">
        <v>359</v>
      </c>
      <c r="L28" s="420">
        <v>1</v>
      </c>
      <c r="M28" s="152">
        <v>3</v>
      </c>
      <c r="N28" s="256"/>
    </row>
    <row r="29" spans="1:14" s="153" customFormat="1" ht="10.5" customHeight="1">
      <c r="A29" s="750"/>
      <c r="B29" s="162" t="s">
        <v>726</v>
      </c>
      <c r="C29" s="151">
        <f t="shared" si="1"/>
        <v>26</v>
      </c>
      <c r="D29" s="151">
        <f>D41+D47</f>
        <v>3</v>
      </c>
      <c r="E29" s="242" t="s">
        <v>359</v>
      </c>
      <c r="F29" s="242" t="s">
        <v>359</v>
      </c>
      <c r="G29" s="420">
        <v>1</v>
      </c>
      <c r="H29" s="243" t="s">
        <v>359</v>
      </c>
      <c r="I29" s="151">
        <v>3</v>
      </c>
      <c r="J29" s="420">
        <v>2</v>
      </c>
      <c r="K29" s="420">
        <v>2</v>
      </c>
      <c r="L29" s="151">
        <v>3</v>
      </c>
      <c r="M29" s="152">
        <v>12</v>
      </c>
      <c r="N29" s="256"/>
    </row>
    <row r="30" spans="1:14" s="153" customFormat="1" ht="10.5" customHeight="1">
      <c r="A30" s="749" t="s">
        <v>702</v>
      </c>
      <c r="B30" s="162" t="s">
        <v>725</v>
      </c>
      <c r="C30" s="242" t="s">
        <v>359</v>
      </c>
      <c r="D30" s="242" t="s">
        <v>359</v>
      </c>
      <c r="E30" s="242" t="s">
        <v>359</v>
      </c>
      <c r="F30" s="242" t="s">
        <v>359</v>
      </c>
      <c r="G30" s="243" t="s">
        <v>359</v>
      </c>
      <c r="H30" s="242" t="s">
        <v>359</v>
      </c>
      <c r="I30" s="242" t="s">
        <v>359</v>
      </c>
      <c r="J30" s="242" t="s">
        <v>355</v>
      </c>
      <c r="K30" s="242" t="s">
        <v>359</v>
      </c>
      <c r="L30" s="242" t="s">
        <v>359</v>
      </c>
      <c r="M30" s="244" t="s">
        <v>355</v>
      </c>
      <c r="N30" s="256"/>
    </row>
    <row r="31" spans="1:14" s="153" customFormat="1" ht="10.5" customHeight="1">
      <c r="A31" s="752"/>
      <c r="B31" s="162" t="s">
        <v>726</v>
      </c>
      <c r="C31" s="151">
        <f>SUM(D31:M31)</f>
        <v>1</v>
      </c>
      <c r="D31" s="242" t="s">
        <v>359</v>
      </c>
      <c r="E31" s="242" t="s">
        <v>359</v>
      </c>
      <c r="F31" s="242" t="s">
        <v>359</v>
      </c>
      <c r="G31" s="243" t="s">
        <v>359</v>
      </c>
      <c r="H31" s="242" t="s">
        <v>359</v>
      </c>
      <c r="I31" s="242" t="s">
        <v>359</v>
      </c>
      <c r="J31" s="151">
        <v>1</v>
      </c>
      <c r="K31" s="242" t="s">
        <v>359</v>
      </c>
      <c r="L31" s="242" t="s">
        <v>359</v>
      </c>
      <c r="M31" s="244" t="s">
        <v>355</v>
      </c>
      <c r="N31" s="256"/>
    </row>
    <row r="32" spans="1:13" s="153" customFormat="1" ht="10.5" customHeight="1">
      <c r="A32" s="749" t="s">
        <v>703</v>
      </c>
      <c r="B32" s="162" t="s">
        <v>725</v>
      </c>
      <c r="C32" s="151">
        <f>SUM(D32:M32)</f>
        <v>1</v>
      </c>
      <c r="D32" s="242" t="s">
        <v>359</v>
      </c>
      <c r="E32" s="242" t="s">
        <v>359</v>
      </c>
      <c r="F32" s="242" t="s">
        <v>359</v>
      </c>
      <c r="G32" s="243" t="s">
        <v>359</v>
      </c>
      <c r="H32" s="242" t="s">
        <v>359</v>
      </c>
      <c r="I32" s="242" t="s">
        <v>359</v>
      </c>
      <c r="J32" s="242" t="s">
        <v>359</v>
      </c>
      <c r="K32" s="242" t="s">
        <v>359</v>
      </c>
      <c r="L32" s="151">
        <v>1</v>
      </c>
      <c r="M32" s="244" t="s">
        <v>355</v>
      </c>
    </row>
    <row r="33" spans="1:13" s="153" customFormat="1" ht="10.5" customHeight="1">
      <c r="A33" s="752"/>
      <c r="B33" s="162" t="s">
        <v>726</v>
      </c>
      <c r="C33" s="151">
        <f>SUM(D33:M33)</f>
        <v>3</v>
      </c>
      <c r="D33" s="242" t="s">
        <v>359</v>
      </c>
      <c r="E33" s="242" t="s">
        <v>359</v>
      </c>
      <c r="F33" s="242" t="s">
        <v>359</v>
      </c>
      <c r="G33" s="243" t="s">
        <v>359</v>
      </c>
      <c r="H33" s="242" t="s">
        <v>359</v>
      </c>
      <c r="I33" s="151">
        <v>1</v>
      </c>
      <c r="J33" s="242" t="s">
        <v>359</v>
      </c>
      <c r="K33" s="151">
        <v>1</v>
      </c>
      <c r="L33" s="242" t="s">
        <v>359</v>
      </c>
      <c r="M33" s="152">
        <v>1</v>
      </c>
    </row>
    <row r="34" spans="1:13" s="153" customFormat="1" ht="10.5" customHeight="1">
      <c r="A34" s="749" t="s">
        <v>704</v>
      </c>
      <c r="B34" s="162" t="s">
        <v>725</v>
      </c>
      <c r="C34" s="151">
        <f aca="true" t="shared" si="2" ref="C34:C39">SUM(D34:M34)</f>
        <v>2</v>
      </c>
      <c r="D34" s="242" t="s">
        <v>359</v>
      </c>
      <c r="E34" s="242" t="s">
        <v>355</v>
      </c>
      <c r="F34" s="242" t="s">
        <v>359</v>
      </c>
      <c r="G34" s="243" t="s">
        <v>359</v>
      </c>
      <c r="H34" s="242" t="s">
        <v>359</v>
      </c>
      <c r="I34" s="242" t="s">
        <v>359</v>
      </c>
      <c r="J34" s="242" t="s">
        <v>359</v>
      </c>
      <c r="K34" s="242" t="s">
        <v>359</v>
      </c>
      <c r="L34" s="242" t="s">
        <v>359</v>
      </c>
      <c r="M34" s="152">
        <v>2</v>
      </c>
    </row>
    <row r="35" spans="1:13" s="153" customFormat="1" ht="10.5" customHeight="1">
      <c r="A35" s="752"/>
      <c r="B35" s="162" t="s">
        <v>726</v>
      </c>
      <c r="C35" s="151">
        <f t="shared" si="2"/>
        <v>3</v>
      </c>
      <c r="D35" s="242" t="s">
        <v>359</v>
      </c>
      <c r="E35" s="242" t="s">
        <v>359</v>
      </c>
      <c r="F35" s="242" t="s">
        <v>359</v>
      </c>
      <c r="G35" s="243" t="s">
        <v>359</v>
      </c>
      <c r="H35" s="242" t="s">
        <v>355</v>
      </c>
      <c r="I35" s="242" t="s">
        <v>359</v>
      </c>
      <c r="J35" s="242" t="s">
        <v>359</v>
      </c>
      <c r="K35" s="242" t="s">
        <v>359</v>
      </c>
      <c r="L35" s="242" t="s">
        <v>359</v>
      </c>
      <c r="M35" s="152">
        <v>3</v>
      </c>
    </row>
    <row r="36" spans="1:13" s="153" customFormat="1" ht="10.5" customHeight="1">
      <c r="A36" s="749" t="s">
        <v>705</v>
      </c>
      <c r="B36" s="162" t="s">
        <v>725</v>
      </c>
      <c r="C36" s="151">
        <f t="shared" si="2"/>
        <v>1</v>
      </c>
      <c r="D36" s="242" t="s">
        <v>359</v>
      </c>
      <c r="E36" s="242" t="s">
        <v>359</v>
      </c>
      <c r="F36" s="242" t="s">
        <v>359</v>
      </c>
      <c r="G36" s="243" t="s">
        <v>359</v>
      </c>
      <c r="H36" s="242" t="s">
        <v>359</v>
      </c>
      <c r="I36" s="242" t="s">
        <v>359</v>
      </c>
      <c r="J36" s="242" t="s">
        <v>359</v>
      </c>
      <c r="K36" s="242" t="s">
        <v>160</v>
      </c>
      <c r="L36" s="242" t="s">
        <v>359</v>
      </c>
      <c r="M36" s="152">
        <v>1</v>
      </c>
    </row>
    <row r="37" spans="1:13" s="153" customFormat="1" ht="10.5" customHeight="1">
      <c r="A37" s="752"/>
      <c r="B37" s="162" t="s">
        <v>726</v>
      </c>
      <c r="C37" s="151">
        <f t="shared" si="2"/>
        <v>3</v>
      </c>
      <c r="D37" s="242" t="s">
        <v>359</v>
      </c>
      <c r="E37" s="242" t="s">
        <v>359</v>
      </c>
      <c r="F37" s="242" t="s">
        <v>359</v>
      </c>
      <c r="G37" s="243" t="s">
        <v>359</v>
      </c>
      <c r="H37" s="242" t="s">
        <v>359</v>
      </c>
      <c r="I37" s="242" t="s">
        <v>359</v>
      </c>
      <c r="J37" s="242" t="s">
        <v>359</v>
      </c>
      <c r="K37" s="242" t="s">
        <v>359</v>
      </c>
      <c r="L37" s="152">
        <v>2</v>
      </c>
      <c r="M37" s="152">
        <v>1</v>
      </c>
    </row>
    <row r="38" spans="1:13" s="153" customFormat="1" ht="10.5" customHeight="1">
      <c r="A38" s="749" t="s">
        <v>706</v>
      </c>
      <c r="B38" s="162" t="s">
        <v>725</v>
      </c>
      <c r="C38" s="242" t="s">
        <v>359</v>
      </c>
      <c r="D38" s="242" t="s">
        <v>359</v>
      </c>
      <c r="E38" s="242" t="s">
        <v>359</v>
      </c>
      <c r="F38" s="242" t="s">
        <v>359</v>
      </c>
      <c r="G38" s="243" t="s">
        <v>359</v>
      </c>
      <c r="H38" s="242" t="s">
        <v>359</v>
      </c>
      <c r="I38" s="242" t="s">
        <v>359</v>
      </c>
      <c r="J38" s="242" t="s">
        <v>160</v>
      </c>
      <c r="K38" s="242" t="s">
        <v>359</v>
      </c>
      <c r="L38" s="244" t="s">
        <v>359</v>
      </c>
      <c r="M38" s="244" t="s">
        <v>359</v>
      </c>
    </row>
    <row r="39" spans="1:13" s="153" customFormat="1" ht="10.5" customHeight="1">
      <c r="A39" s="752"/>
      <c r="B39" s="162" t="s">
        <v>726</v>
      </c>
      <c r="C39" s="151">
        <f t="shared" si="2"/>
        <v>2</v>
      </c>
      <c r="D39" s="242" t="s">
        <v>359</v>
      </c>
      <c r="E39" s="242" t="s">
        <v>359</v>
      </c>
      <c r="F39" s="242" t="s">
        <v>359</v>
      </c>
      <c r="G39" s="243" t="s">
        <v>359</v>
      </c>
      <c r="H39" s="242" t="s">
        <v>359</v>
      </c>
      <c r="I39" s="242" t="s">
        <v>359</v>
      </c>
      <c r="J39" s="242" t="s">
        <v>359</v>
      </c>
      <c r="K39" s="242" t="s">
        <v>359</v>
      </c>
      <c r="L39" s="242" t="s">
        <v>359</v>
      </c>
      <c r="M39" s="152">
        <v>2</v>
      </c>
    </row>
    <row r="40" spans="1:13" s="153" customFormat="1" ht="10.5" customHeight="1">
      <c r="A40" s="749" t="s">
        <v>707</v>
      </c>
      <c r="B40" s="162" t="s">
        <v>725</v>
      </c>
      <c r="C40" s="242" t="s">
        <v>359</v>
      </c>
      <c r="D40" s="242" t="s">
        <v>359</v>
      </c>
      <c r="E40" s="242" t="s">
        <v>359</v>
      </c>
      <c r="F40" s="242" t="s">
        <v>359</v>
      </c>
      <c r="G40" s="243" t="s">
        <v>359</v>
      </c>
      <c r="H40" s="242" t="s">
        <v>359</v>
      </c>
      <c r="I40" s="242" t="s">
        <v>359</v>
      </c>
      <c r="J40" s="242" t="s">
        <v>359</v>
      </c>
      <c r="K40" s="242" t="s">
        <v>359</v>
      </c>
      <c r="L40" s="242" t="s">
        <v>359</v>
      </c>
      <c r="M40" s="244" t="s">
        <v>359</v>
      </c>
    </row>
    <row r="41" spans="1:13" s="153" customFormat="1" ht="10.5" customHeight="1">
      <c r="A41" s="752"/>
      <c r="B41" s="162" t="s">
        <v>726</v>
      </c>
      <c r="C41" s="151">
        <f>SUM(D41:M41)</f>
        <v>5</v>
      </c>
      <c r="D41" s="151">
        <v>2</v>
      </c>
      <c r="E41" s="242" t="s">
        <v>359</v>
      </c>
      <c r="F41" s="242" t="s">
        <v>359</v>
      </c>
      <c r="G41" s="243" t="s">
        <v>359</v>
      </c>
      <c r="H41" s="242" t="s">
        <v>359</v>
      </c>
      <c r="I41" s="151">
        <v>1</v>
      </c>
      <c r="J41" s="242" t="s">
        <v>359</v>
      </c>
      <c r="K41" s="242" t="s">
        <v>359</v>
      </c>
      <c r="L41" s="151">
        <v>1</v>
      </c>
      <c r="M41" s="152">
        <v>1</v>
      </c>
    </row>
    <row r="42" spans="1:13" s="256" customFormat="1" ht="10.5" customHeight="1">
      <c r="A42" s="749" t="s">
        <v>708</v>
      </c>
      <c r="B42" s="162" t="s">
        <v>725</v>
      </c>
      <c r="C42" s="151">
        <f>SUM(D42:M42)</f>
        <v>1</v>
      </c>
      <c r="D42" s="151">
        <v>1</v>
      </c>
      <c r="E42" s="242" t="s">
        <v>359</v>
      </c>
      <c r="F42" s="242" t="s">
        <v>359</v>
      </c>
      <c r="G42" s="243" t="s">
        <v>359</v>
      </c>
      <c r="H42" s="242" t="s">
        <v>359</v>
      </c>
      <c r="I42" s="242" t="s">
        <v>359</v>
      </c>
      <c r="J42" s="242" t="s">
        <v>359</v>
      </c>
      <c r="K42" s="242" t="s">
        <v>359</v>
      </c>
      <c r="L42" s="242" t="s">
        <v>359</v>
      </c>
      <c r="M42" s="244" t="s">
        <v>359</v>
      </c>
    </row>
    <row r="43" spans="1:13" s="256" customFormat="1" ht="10.5" customHeight="1">
      <c r="A43" s="755"/>
      <c r="B43" s="162" t="s">
        <v>726</v>
      </c>
      <c r="C43" s="151">
        <f>SUM(D43:M43)</f>
        <v>3</v>
      </c>
      <c r="D43" s="242" t="s">
        <v>359</v>
      </c>
      <c r="E43" s="242" t="s">
        <v>359</v>
      </c>
      <c r="F43" s="242" t="s">
        <v>359</v>
      </c>
      <c r="G43" s="420">
        <v>1</v>
      </c>
      <c r="H43" s="242" t="s">
        <v>359</v>
      </c>
      <c r="I43" s="242" t="s">
        <v>359</v>
      </c>
      <c r="J43" s="151">
        <v>1</v>
      </c>
      <c r="K43" s="242" t="s">
        <v>359</v>
      </c>
      <c r="L43" s="242" t="s">
        <v>359</v>
      </c>
      <c r="M43" s="152">
        <v>1</v>
      </c>
    </row>
    <row r="44" spans="1:13" s="256" customFormat="1" ht="10.5" customHeight="1">
      <c r="A44" s="749" t="s">
        <v>709</v>
      </c>
      <c r="B44" s="162" t="s">
        <v>725</v>
      </c>
      <c r="C44" s="242" t="s">
        <v>359</v>
      </c>
      <c r="D44" s="242" t="s">
        <v>359</v>
      </c>
      <c r="E44" s="242" t="s">
        <v>359</v>
      </c>
      <c r="F44" s="242" t="s">
        <v>359</v>
      </c>
      <c r="G44" s="243" t="s">
        <v>359</v>
      </c>
      <c r="H44" s="243" t="s">
        <v>359</v>
      </c>
      <c r="I44" s="242" t="s">
        <v>359</v>
      </c>
      <c r="J44" s="242" t="s">
        <v>359</v>
      </c>
      <c r="K44" s="243" t="s">
        <v>359</v>
      </c>
      <c r="L44" s="242" t="s">
        <v>160</v>
      </c>
      <c r="M44" s="244" t="s">
        <v>160</v>
      </c>
    </row>
    <row r="45" spans="1:13" s="153" customFormat="1" ht="10.5" customHeight="1">
      <c r="A45" s="752"/>
      <c r="B45" s="162" t="s">
        <v>726</v>
      </c>
      <c r="C45" s="242" t="s">
        <v>359</v>
      </c>
      <c r="D45" s="242" t="s">
        <v>359</v>
      </c>
      <c r="E45" s="242" t="s">
        <v>359</v>
      </c>
      <c r="F45" s="242" t="s">
        <v>359</v>
      </c>
      <c r="G45" s="243" t="s">
        <v>359</v>
      </c>
      <c r="H45" s="243" t="s">
        <v>359</v>
      </c>
      <c r="I45" s="242" t="s">
        <v>359</v>
      </c>
      <c r="J45" s="242" t="s">
        <v>359</v>
      </c>
      <c r="K45" s="243" t="s">
        <v>359</v>
      </c>
      <c r="L45" s="242" t="s">
        <v>160</v>
      </c>
      <c r="M45" s="244" t="s">
        <v>160</v>
      </c>
    </row>
    <row r="46" spans="1:13" s="153" customFormat="1" ht="10.5" customHeight="1">
      <c r="A46" s="749" t="s">
        <v>710</v>
      </c>
      <c r="B46" s="162" t="s">
        <v>725</v>
      </c>
      <c r="C46" s="242" t="s">
        <v>359</v>
      </c>
      <c r="D46" s="242" t="s">
        <v>359</v>
      </c>
      <c r="E46" s="242" t="s">
        <v>359</v>
      </c>
      <c r="F46" s="242" t="s">
        <v>359</v>
      </c>
      <c r="G46" s="243" t="s">
        <v>359</v>
      </c>
      <c r="H46" s="242" t="s">
        <v>359</v>
      </c>
      <c r="I46" s="242" t="s">
        <v>359</v>
      </c>
      <c r="J46" s="242" t="s">
        <v>359</v>
      </c>
      <c r="K46" s="242" t="s">
        <v>359</v>
      </c>
      <c r="L46" s="242" t="s">
        <v>359</v>
      </c>
      <c r="M46" s="244" t="s">
        <v>359</v>
      </c>
    </row>
    <row r="47" spans="1:13" s="153" customFormat="1" ht="10.5" customHeight="1">
      <c r="A47" s="752"/>
      <c r="B47" s="162" t="s">
        <v>726</v>
      </c>
      <c r="C47" s="151">
        <f>SUM(D47:M47)</f>
        <v>1</v>
      </c>
      <c r="D47" s="151">
        <v>1</v>
      </c>
      <c r="E47" s="242" t="s">
        <v>359</v>
      </c>
      <c r="F47" s="242" t="s">
        <v>359</v>
      </c>
      <c r="G47" s="243" t="s">
        <v>359</v>
      </c>
      <c r="H47" s="242" t="s">
        <v>359</v>
      </c>
      <c r="I47" s="242" t="s">
        <v>359</v>
      </c>
      <c r="J47" s="242" t="s">
        <v>355</v>
      </c>
      <c r="K47" s="242" t="s">
        <v>359</v>
      </c>
      <c r="L47" s="242" t="s">
        <v>355</v>
      </c>
      <c r="M47" s="244" t="s">
        <v>359</v>
      </c>
    </row>
    <row r="48" spans="1:13" s="153" customFormat="1" ht="10.5" customHeight="1">
      <c r="A48" s="749" t="s">
        <v>711</v>
      </c>
      <c r="B48" s="162" t="s">
        <v>725</v>
      </c>
      <c r="C48" s="242" t="s">
        <v>359</v>
      </c>
      <c r="D48" s="242" t="s">
        <v>359</v>
      </c>
      <c r="E48" s="242" t="s">
        <v>359</v>
      </c>
      <c r="F48" s="242" t="s">
        <v>359</v>
      </c>
      <c r="G48" s="243" t="s">
        <v>359</v>
      </c>
      <c r="H48" s="242" t="s">
        <v>359</v>
      </c>
      <c r="I48" s="242" t="s">
        <v>359</v>
      </c>
      <c r="J48" s="242" t="s">
        <v>355</v>
      </c>
      <c r="K48" s="242" t="s">
        <v>359</v>
      </c>
      <c r="L48" s="242" t="s">
        <v>359</v>
      </c>
      <c r="M48" s="244" t="s">
        <v>359</v>
      </c>
    </row>
    <row r="49" spans="1:13" s="153" customFormat="1" ht="10.5" customHeight="1">
      <c r="A49" s="752"/>
      <c r="B49" s="162" t="s">
        <v>726</v>
      </c>
      <c r="C49" s="151">
        <f>SUM(D49:M49)</f>
        <v>4</v>
      </c>
      <c r="D49" s="242" t="s">
        <v>359</v>
      </c>
      <c r="E49" s="242" t="s">
        <v>359</v>
      </c>
      <c r="F49" s="242" t="s">
        <v>359</v>
      </c>
      <c r="G49" s="243" t="s">
        <v>359</v>
      </c>
      <c r="H49" s="242" t="s">
        <v>359</v>
      </c>
      <c r="I49" s="151">
        <v>1</v>
      </c>
      <c r="J49" s="242" t="s">
        <v>359</v>
      </c>
      <c r="K49" s="242" t="s">
        <v>359</v>
      </c>
      <c r="L49" s="242" t="s">
        <v>359</v>
      </c>
      <c r="M49" s="152">
        <v>3</v>
      </c>
    </row>
    <row r="50" spans="1:13" s="153" customFormat="1" ht="10.5" customHeight="1">
      <c r="A50" s="749" t="s">
        <v>712</v>
      </c>
      <c r="B50" s="162" t="s">
        <v>725</v>
      </c>
      <c r="C50" s="242" t="s">
        <v>359</v>
      </c>
      <c r="D50" s="242" t="s">
        <v>359</v>
      </c>
      <c r="E50" s="242" t="s">
        <v>359</v>
      </c>
      <c r="F50" s="242" t="s">
        <v>359</v>
      </c>
      <c r="G50" s="243" t="s">
        <v>359</v>
      </c>
      <c r="H50" s="242" t="s">
        <v>359</v>
      </c>
      <c r="I50" s="242" t="s">
        <v>359</v>
      </c>
      <c r="J50" s="242" t="s">
        <v>359</v>
      </c>
      <c r="K50" s="242" t="s">
        <v>359</v>
      </c>
      <c r="L50" s="242" t="s">
        <v>359</v>
      </c>
      <c r="M50" s="244" t="s">
        <v>359</v>
      </c>
    </row>
    <row r="51" spans="1:13" s="153" customFormat="1" ht="10.5" customHeight="1">
      <c r="A51" s="752"/>
      <c r="B51" s="162" t="s">
        <v>726</v>
      </c>
      <c r="C51" s="242" t="s">
        <v>359</v>
      </c>
      <c r="D51" s="242" t="s">
        <v>359</v>
      </c>
      <c r="E51" s="242" t="s">
        <v>359</v>
      </c>
      <c r="F51" s="242" t="s">
        <v>359</v>
      </c>
      <c r="G51" s="243" t="s">
        <v>359</v>
      </c>
      <c r="H51" s="242" t="s">
        <v>359</v>
      </c>
      <c r="I51" s="242" t="s">
        <v>359</v>
      </c>
      <c r="J51" s="242" t="s">
        <v>359</v>
      </c>
      <c r="K51" s="242" t="s">
        <v>359</v>
      </c>
      <c r="L51" s="242" t="s">
        <v>359</v>
      </c>
      <c r="M51" s="244" t="s">
        <v>359</v>
      </c>
    </row>
    <row r="52" spans="1:13" s="153" customFormat="1" ht="10.5" customHeight="1">
      <c r="A52" s="749" t="s">
        <v>713</v>
      </c>
      <c r="B52" s="162" t="s">
        <v>725</v>
      </c>
      <c r="C52" s="151">
        <f>SUM(D52:M52)</f>
        <v>1</v>
      </c>
      <c r="D52" s="242" t="s">
        <v>359</v>
      </c>
      <c r="E52" s="242" t="s">
        <v>359</v>
      </c>
      <c r="F52" s="242" t="s">
        <v>359</v>
      </c>
      <c r="G52" s="243" t="s">
        <v>359</v>
      </c>
      <c r="H52" s="242" t="s">
        <v>359</v>
      </c>
      <c r="I52" s="151">
        <v>1</v>
      </c>
      <c r="J52" s="242" t="s">
        <v>359</v>
      </c>
      <c r="K52" s="242" t="s">
        <v>359</v>
      </c>
      <c r="L52" s="242" t="s">
        <v>359</v>
      </c>
      <c r="M52" s="244" t="s">
        <v>359</v>
      </c>
    </row>
    <row r="53" spans="1:13" s="153" customFormat="1" ht="10.5" customHeight="1">
      <c r="A53" s="752"/>
      <c r="B53" s="162" t="s">
        <v>726</v>
      </c>
      <c r="C53" s="151">
        <f>SUM(D53:M53)</f>
        <v>1</v>
      </c>
      <c r="D53" s="242" t="s">
        <v>359</v>
      </c>
      <c r="E53" s="242" t="s">
        <v>359</v>
      </c>
      <c r="F53" s="242" t="s">
        <v>359</v>
      </c>
      <c r="G53" s="243" t="s">
        <v>359</v>
      </c>
      <c r="H53" s="242" t="s">
        <v>359</v>
      </c>
      <c r="I53" s="242" t="s">
        <v>359</v>
      </c>
      <c r="J53" s="242" t="s">
        <v>359</v>
      </c>
      <c r="K53" s="151">
        <v>1</v>
      </c>
      <c r="L53" s="242" t="s">
        <v>359</v>
      </c>
      <c r="M53" s="244" t="s">
        <v>359</v>
      </c>
    </row>
    <row r="54" spans="1:13" s="153" customFormat="1" ht="10.5" customHeight="1">
      <c r="A54" s="749" t="s">
        <v>714</v>
      </c>
      <c r="B54" s="163" t="s">
        <v>725</v>
      </c>
      <c r="C54" s="242" t="s">
        <v>359</v>
      </c>
      <c r="D54" s="242" t="s">
        <v>359</v>
      </c>
      <c r="E54" s="242" t="s">
        <v>359</v>
      </c>
      <c r="F54" s="242" t="s">
        <v>359</v>
      </c>
      <c r="G54" s="243" t="s">
        <v>359</v>
      </c>
      <c r="H54" s="242" t="s">
        <v>359</v>
      </c>
      <c r="I54" s="242" t="s">
        <v>359</v>
      </c>
      <c r="J54" s="242" t="s">
        <v>359</v>
      </c>
      <c r="K54" s="242" t="s">
        <v>359</v>
      </c>
      <c r="L54" s="242" t="s">
        <v>359</v>
      </c>
      <c r="M54" s="244" t="s">
        <v>359</v>
      </c>
    </row>
    <row r="55" spans="1:13" s="153" customFormat="1" ht="10.5" customHeight="1" thickBot="1">
      <c r="A55" s="756"/>
      <c r="B55" s="164" t="s">
        <v>726</v>
      </c>
      <c r="C55" s="245" t="s">
        <v>359</v>
      </c>
      <c r="D55" s="245" t="s">
        <v>359</v>
      </c>
      <c r="E55" s="245" t="s">
        <v>359</v>
      </c>
      <c r="F55" s="245" t="s">
        <v>359</v>
      </c>
      <c r="G55" s="495" t="s">
        <v>359</v>
      </c>
      <c r="H55" s="245" t="s">
        <v>359</v>
      </c>
      <c r="I55" s="245" t="s">
        <v>359</v>
      </c>
      <c r="J55" s="245" t="s">
        <v>359</v>
      </c>
      <c r="K55" s="245" t="s">
        <v>359</v>
      </c>
      <c r="L55" s="245" t="s">
        <v>359</v>
      </c>
      <c r="M55" s="246" t="s">
        <v>359</v>
      </c>
    </row>
    <row r="56" spans="1:7" s="153" customFormat="1" ht="11.25" customHeight="1">
      <c r="A56" s="434" t="s">
        <v>715</v>
      </c>
      <c r="G56" s="153" t="s">
        <v>716</v>
      </c>
    </row>
  </sheetData>
  <mergeCells count="28">
    <mergeCell ref="A52:A53"/>
    <mergeCell ref="A54:A55"/>
    <mergeCell ref="A2:F2"/>
    <mergeCell ref="G2:M2"/>
    <mergeCell ref="A44:A45"/>
    <mergeCell ref="A46:A47"/>
    <mergeCell ref="A48:A49"/>
    <mergeCell ref="A50:A51"/>
    <mergeCell ref="A36:A37"/>
    <mergeCell ref="A38:A39"/>
    <mergeCell ref="A42:A43"/>
    <mergeCell ref="A30:A31"/>
    <mergeCell ref="A32:A33"/>
    <mergeCell ref="A34:A35"/>
    <mergeCell ref="A40:A41"/>
    <mergeCell ref="L1:M1"/>
    <mergeCell ref="A18:A19"/>
    <mergeCell ref="A22:A23"/>
    <mergeCell ref="A26:A27"/>
    <mergeCell ref="A12:A13"/>
    <mergeCell ref="A14:A15"/>
    <mergeCell ref="A16:A17"/>
    <mergeCell ref="A6:A7"/>
    <mergeCell ref="A24:A25"/>
    <mergeCell ref="A28:A29"/>
    <mergeCell ref="A20:A21"/>
    <mergeCell ref="A10:A11"/>
    <mergeCell ref="A8:A9"/>
  </mergeCells>
  <printOptions/>
  <pageMargins left="1.141732283464567" right="1.141732283464567" top="1.5748031496062993" bottom="1.535433070866142" header="0.5118110236220472" footer="0.9055118110236221"/>
  <pageSetup firstPageNumber="3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22.125" style="4" customWidth="1"/>
    <col min="2" max="3" width="15.625" style="4" customWidth="1"/>
    <col min="4" max="4" width="21.625" style="4" customWidth="1"/>
    <col min="5" max="16384" width="8.875" style="4" customWidth="1"/>
  </cols>
  <sheetData>
    <row r="1" s="8" customFormat="1" ht="18" customHeight="1">
      <c r="A1" s="424" t="s">
        <v>143</v>
      </c>
    </row>
    <row r="2" spans="1:4" s="25" customFormat="1" ht="24" customHeight="1">
      <c r="A2" s="531" t="s">
        <v>134</v>
      </c>
      <c r="B2" s="540"/>
      <c r="C2" s="540"/>
      <c r="D2" s="540"/>
    </row>
    <row r="3" spans="1:4" s="25" customFormat="1" ht="24" customHeight="1">
      <c r="A3" s="539" t="s">
        <v>135</v>
      </c>
      <c r="B3" s="540"/>
      <c r="C3" s="540"/>
      <c r="D3" s="540"/>
    </row>
    <row r="4" spans="1:4" s="67" customFormat="1" ht="18" customHeight="1">
      <c r="A4" s="541" t="s">
        <v>720</v>
      </c>
      <c r="B4" s="551"/>
      <c r="C4" s="551"/>
      <c r="D4" s="551"/>
    </row>
    <row r="5" spans="1:4" s="67" customFormat="1" ht="18" customHeight="1" thickBot="1">
      <c r="A5" s="759" t="s">
        <v>721</v>
      </c>
      <c r="B5" s="759"/>
      <c r="C5" s="759"/>
      <c r="D5" s="759"/>
    </row>
    <row r="6" spans="1:4" s="8" customFormat="1" ht="30" customHeight="1">
      <c r="A6" s="199" t="s">
        <v>137</v>
      </c>
      <c r="B6" s="200" t="s">
        <v>111</v>
      </c>
      <c r="C6" s="201" t="s">
        <v>112</v>
      </c>
      <c r="D6" s="199" t="s">
        <v>113</v>
      </c>
    </row>
    <row r="7" spans="1:4" s="8" customFormat="1" ht="39.75" customHeight="1" thickBot="1">
      <c r="A7" s="57" t="s">
        <v>138</v>
      </c>
      <c r="B7" s="58" t="s">
        <v>139</v>
      </c>
      <c r="C7" s="59" t="s">
        <v>140</v>
      </c>
      <c r="D7" s="46" t="s">
        <v>141</v>
      </c>
    </row>
    <row r="8" spans="1:4" s="8" customFormat="1" ht="15" customHeight="1">
      <c r="A8" s="45"/>
      <c r="B8" s="60"/>
      <c r="C8" s="61"/>
      <c r="D8" s="62"/>
    </row>
    <row r="9" spans="1:4" s="8" customFormat="1" ht="64.5" customHeight="1">
      <c r="A9" s="224" t="s">
        <v>722</v>
      </c>
      <c r="B9" s="5">
        <v>36</v>
      </c>
      <c r="C9" s="223" t="s">
        <v>723</v>
      </c>
      <c r="D9" s="247" t="s">
        <v>724</v>
      </c>
    </row>
    <row r="10" spans="1:4" s="8" customFormat="1" ht="64.5" customHeight="1">
      <c r="A10" s="45"/>
      <c r="B10" s="5"/>
      <c r="C10" s="223" t="s">
        <v>114</v>
      </c>
      <c r="D10" s="247" t="s">
        <v>115</v>
      </c>
    </row>
    <row r="11" spans="1:4" s="8" customFormat="1" ht="64.5" customHeight="1">
      <c r="A11" s="194" t="s">
        <v>727</v>
      </c>
      <c r="B11" s="5"/>
      <c r="C11" s="223" t="s">
        <v>116</v>
      </c>
      <c r="D11" s="247" t="s">
        <v>117</v>
      </c>
    </row>
    <row r="12" spans="1:4" s="8" customFormat="1" ht="64.5" customHeight="1">
      <c r="A12" s="45"/>
      <c r="B12" s="5"/>
      <c r="C12" s="223" t="s">
        <v>118</v>
      </c>
      <c r="D12" s="247" t="s">
        <v>136</v>
      </c>
    </row>
    <row r="13" spans="1:4" s="8" customFormat="1" ht="15" customHeight="1" thickBot="1">
      <c r="A13" s="63"/>
      <c r="B13" s="64"/>
      <c r="C13" s="65"/>
      <c r="D13" s="66"/>
    </row>
    <row r="14" s="8" customFormat="1" ht="15" customHeight="1">
      <c r="A14" s="421" t="s">
        <v>142</v>
      </c>
    </row>
    <row r="15" s="8" customFormat="1" ht="15" customHeight="1">
      <c r="A15" s="8" t="s">
        <v>205</v>
      </c>
    </row>
  </sheetData>
  <mergeCells count="4">
    <mergeCell ref="A2:D2"/>
    <mergeCell ref="A3:D3"/>
    <mergeCell ref="A4:D4"/>
    <mergeCell ref="A5:D5"/>
  </mergeCells>
  <printOptions/>
  <pageMargins left="1.1811023622047245" right="1.1811023622047245" top="1.5748031496062993" bottom="1.5748031496062993" header="0.5118110236220472" footer="0.9055118110236221"/>
  <pageSetup firstPageNumber="4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110" zoomScaleNormal="110" workbookViewId="0" topLeftCell="A1">
      <selection activeCell="A1" sqref="A1"/>
    </sheetView>
  </sheetViews>
  <sheetFormatPr defaultColWidth="9.00390625" defaultRowHeight="16.5"/>
  <cols>
    <col min="1" max="1" width="11.625" style="4" customWidth="1"/>
    <col min="2" max="2" width="13.875" style="4" customWidth="1"/>
    <col min="3" max="3" width="10.125" style="4" customWidth="1"/>
    <col min="4" max="6" width="9.625" style="4" customWidth="1"/>
    <col min="7" max="7" width="10.625" style="4" customWidth="1"/>
    <col min="8" max="8" width="10.875" style="3" customWidth="1"/>
    <col min="9" max="9" width="11.625" style="3" customWidth="1"/>
    <col min="10" max="11" width="8.125" style="3" customWidth="1"/>
    <col min="12" max="14" width="9.125" style="3" customWidth="1"/>
    <col min="15" max="15" width="8.875" style="3" customWidth="1"/>
    <col min="16" max="16384" width="8.875" style="4" customWidth="1"/>
  </cols>
  <sheetData>
    <row r="1" spans="1:15" s="8" customFormat="1" ht="18" customHeight="1">
      <c r="A1" s="424" t="s">
        <v>218</v>
      </c>
      <c r="H1" s="23"/>
      <c r="I1" s="23"/>
      <c r="J1" s="23"/>
      <c r="K1" s="23"/>
      <c r="L1" s="23"/>
      <c r="M1" s="23"/>
      <c r="N1" s="23"/>
      <c r="O1" s="76" t="s">
        <v>219</v>
      </c>
    </row>
    <row r="2" spans="1:15" s="25" customFormat="1" ht="24.75" customHeight="1">
      <c r="A2" s="531" t="s">
        <v>391</v>
      </c>
      <c r="B2" s="540"/>
      <c r="C2" s="540"/>
      <c r="D2" s="540"/>
      <c r="E2" s="540"/>
      <c r="F2" s="540"/>
      <c r="G2" s="540"/>
      <c r="H2" s="529" t="s">
        <v>392</v>
      </c>
      <c r="I2" s="529"/>
      <c r="J2" s="529"/>
      <c r="K2" s="529"/>
      <c r="L2" s="529"/>
      <c r="M2" s="529"/>
      <c r="N2" s="529"/>
      <c r="O2" s="529"/>
    </row>
    <row r="3" spans="1:15" s="8" customFormat="1" ht="15.75" customHeight="1" thickBot="1">
      <c r="A3" s="24"/>
      <c r="B3" s="6"/>
      <c r="C3" s="6"/>
      <c r="D3" s="6"/>
      <c r="E3" s="6"/>
      <c r="F3" s="6"/>
      <c r="G3" s="423" t="s">
        <v>144</v>
      </c>
      <c r="H3" s="269"/>
      <c r="I3" s="269"/>
      <c r="J3" s="269"/>
      <c r="K3" s="269"/>
      <c r="L3" s="269"/>
      <c r="M3" s="269"/>
      <c r="N3" s="530" t="s">
        <v>394</v>
      </c>
      <c r="O3" s="530"/>
    </row>
    <row r="4" spans="1:15" s="8" customFormat="1" ht="21.75" customHeight="1">
      <c r="A4" s="532" t="s">
        <v>145</v>
      </c>
      <c r="B4" s="518" t="s">
        <v>146</v>
      </c>
      <c r="C4" s="497" t="s">
        <v>232</v>
      </c>
      <c r="D4" s="521" t="s">
        <v>233</v>
      </c>
      <c r="E4" s="520"/>
      <c r="F4" s="520"/>
      <c r="G4" s="520"/>
      <c r="H4" s="520" t="s">
        <v>385</v>
      </c>
      <c r="I4" s="520"/>
      <c r="J4" s="520"/>
      <c r="K4" s="520"/>
      <c r="L4" s="520"/>
      <c r="M4" s="520"/>
      <c r="N4" s="520"/>
      <c r="O4" s="520"/>
    </row>
    <row r="5" spans="1:15" s="8" customFormat="1" ht="21.75" customHeight="1">
      <c r="A5" s="517"/>
      <c r="B5" s="519"/>
      <c r="C5" s="498"/>
      <c r="D5" s="508" t="s">
        <v>150</v>
      </c>
      <c r="E5" s="513" t="s">
        <v>234</v>
      </c>
      <c r="F5" s="522"/>
      <c r="G5" s="522"/>
      <c r="H5" s="522" t="s">
        <v>147</v>
      </c>
      <c r="I5" s="522"/>
      <c r="J5" s="522"/>
      <c r="K5" s="511"/>
      <c r="L5" s="512" t="s">
        <v>235</v>
      </c>
      <c r="M5" s="522"/>
      <c r="N5" s="522"/>
      <c r="O5" s="522"/>
    </row>
    <row r="6" spans="1:15" s="8" customFormat="1" ht="21.75" customHeight="1">
      <c r="A6" s="516" t="s">
        <v>148</v>
      </c>
      <c r="B6" s="510" t="s">
        <v>149</v>
      </c>
      <c r="C6" s="499" t="s">
        <v>159</v>
      </c>
      <c r="D6" s="509"/>
      <c r="E6" s="199" t="s">
        <v>150</v>
      </c>
      <c r="F6" s="277" t="s">
        <v>236</v>
      </c>
      <c r="G6" s="267" t="s">
        <v>237</v>
      </c>
      <c r="H6" s="275" t="s">
        <v>151</v>
      </c>
      <c r="I6" s="275" t="s">
        <v>152</v>
      </c>
      <c r="J6" s="202" t="s">
        <v>153</v>
      </c>
      <c r="K6" s="276" t="s">
        <v>154</v>
      </c>
      <c r="L6" s="277" t="s">
        <v>150</v>
      </c>
      <c r="M6" s="277" t="s">
        <v>155</v>
      </c>
      <c r="N6" s="267" t="s">
        <v>156</v>
      </c>
      <c r="O6" s="277" t="s">
        <v>157</v>
      </c>
    </row>
    <row r="7" spans="1:15" s="8" customFormat="1" ht="31.5" customHeight="1" thickBot="1">
      <c r="A7" s="507"/>
      <c r="B7" s="506"/>
      <c r="C7" s="500"/>
      <c r="D7" s="279" t="s">
        <v>242</v>
      </c>
      <c r="E7" s="284" t="s">
        <v>242</v>
      </c>
      <c r="F7" s="59" t="s">
        <v>243</v>
      </c>
      <c r="G7" s="133" t="s">
        <v>244</v>
      </c>
      <c r="H7" s="134" t="s">
        <v>245</v>
      </c>
      <c r="I7" s="134" t="s">
        <v>756</v>
      </c>
      <c r="J7" s="134" t="s">
        <v>246</v>
      </c>
      <c r="K7" s="134" t="s">
        <v>247</v>
      </c>
      <c r="L7" s="284" t="s">
        <v>242</v>
      </c>
      <c r="M7" s="133" t="s">
        <v>248</v>
      </c>
      <c r="N7" s="133" t="s">
        <v>249</v>
      </c>
      <c r="O7" s="57" t="s">
        <v>250</v>
      </c>
    </row>
    <row r="8" spans="1:15" s="8" customFormat="1" ht="4.5" customHeight="1">
      <c r="A8" s="280"/>
      <c r="B8" s="456"/>
      <c r="C8" s="121"/>
      <c r="D8" s="121"/>
      <c r="E8" s="121"/>
      <c r="F8" s="121"/>
      <c r="G8" s="121"/>
      <c r="H8" s="122"/>
      <c r="I8" s="121"/>
      <c r="J8" s="121"/>
      <c r="K8" s="121"/>
      <c r="L8" s="121"/>
      <c r="M8" s="121"/>
      <c r="N8" s="121"/>
      <c r="O8" s="123"/>
    </row>
    <row r="9" spans="1:15" s="23" customFormat="1" ht="30" customHeight="1">
      <c r="A9" s="514" t="s">
        <v>747</v>
      </c>
      <c r="B9" s="282" t="s">
        <v>748</v>
      </c>
      <c r="C9" s="121">
        <v>122095.4</v>
      </c>
      <c r="D9" s="121">
        <v>95731.7985</v>
      </c>
      <c r="E9" s="121">
        <v>14195.7938</v>
      </c>
      <c r="F9" s="121">
        <v>10368.6905</v>
      </c>
      <c r="G9" s="121">
        <v>3362.6477</v>
      </c>
      <c r="H9" s="122">
        <v>24.0378</v>
      </c>
      <c r="I9" s="121">
        <v>40.4262</v>
      </c>
      <c r="J9" s="121">
        <v>20.6213</v>
      </c>
      <c r="K9" s="121">
        <v>379.3703</v>
      </c>
      <c r="L9" s="121">
        <v>70427.1494</v>
      </c>
      <c r="M9" s="121">
        <v>38260.1517</v>
      </c>
      <c r="N9" s="121">
        <v>10818.4752</v>
      </c>
      <c r="O9" s="123">
        <v>21145.8331</v>
      </c>
    </row>
    <row r="10" spans="1:15" s="8" customFormat="1" ht="30" customHeight="1">
      <c r="A10" s="515"/>
      <c r="B10" s="282" t="s">
        <v>749</v>
      </c>
      <c r="C10" s="121">
        <v>52197.5312</v>
      </c>
      <c r="D10" s="121">
        <v>25833.9297</v>
      </c>
      <c r="E10" s="121">
        <v>3459.1932</v>
      </c>
      <c r="F10" s="121">
        <v>1102.6454</v>
      </c>
      <c r="G10" s="121">
        <v>2116.9168</v>
      </c>
      <c r="H10" s="122">
        <v>4.0612</v>
      </c>
      <c r="I10" s="121">
        <v>38.5543</v>
      </c>
      <c r="J10" s="121">
        <v>20.6213</v>
      </c>
      <c r="K10" s="121">
        <v>176.3942</v>
      </c>
      <c r="L10" s="121">
        <v>17689.3613</v>
      </c>
      <c r="M10" s="121">
        <v>1976.4768</v>
      </c>
      <c r="N10" s="121">
        <v>2330.6892</v>
      </c>
      <c r="O10" s="123">
        <v>13349.2853</v>
      </c>
    </row>
    <row r="11" spans="1:15" s="8" customFormat="1" ht="30" customHeight="1">
      <c r="A11" s="515"/>
      <c r="B11" s="282" t="s">
        <v>750</v>
      </c>
      <c r="C11" s="121">
        <v>69509.4059</v>
      </c>
      <c r="D11" s="121">
        <v>69509.4059</v>
      </c>
      <c r="E11" s="121">
        <v>10693.7885</v>
      </c>
      <c r="F11" s="121">
        <v>9230.0339</v>
      </c>
      <c r="G11" s="121">
        <v>1241.8942</v>
      </c>
      <c r="H11" s="122">
        <v>19.9652</v>
      </c>
      <c r="I11" s="121">
        <v>1.8719</v>
      </c>
      <c r="J11" s="181" t="s">
        <v>359</v>
      </c>
      <c r="K11" s="121">
        <v>200.0233</v>
      </c>
      <c r="L11" s="121">
        <v>52549.24</v>
      </c>
      <c r="M11" s="121">
        <v>36208.6087</v>
      </c>
      <c r="N11" s="121">
        <v>8403.5246</v>
      </c>
      <c r="O11" s="123">
        <v>7767.3959</v>
      </c>
    </row>
    <row r="12" spans="1:15" s="8" customFormat="1" ht="30" customHeight="1">
      <c r="A12" s="515"/>
      <c r="B12" s="283" t="s">
        <v>744</v>
      </c>
      <c r="C12" s="121">
        <v>388.4629</v>
      </c>
      <c r="D12" s="121">
        <v>388.4629</v>
      </c>
      <c r="E12" s="121">
        <v>42.8121</v>
      </c>
      <c r="F12" s="121">
        <v>36.0112</v>
      </c>
      <c r="G12" s="121">
        <v>3.8367</v>
      </c>
      <c r="H12" s="122">
        <v>0.0114</v>
      </c>
      <c r="I12" s="181" t="s">
        <v>359</v>
      </c>
      <c r="J12" s="181" t="s">
        <v>359</v>
      </c>
      <c r="K12" s="121">
        <v>2.9528</v>
      </c>
      <c r="L12" s="121">
        <v>188.5481</v>
      </c>
      <c r="M12" s="121">
        <v>75.0662</v>
      </c>
      <c r="N12" s="121">
        <v>84.2614</v>
      </c>
      <c r="O12" s="123">
        <v>29.1519</v>
      </c>
    </row>
    <row r="13" spans="1:15" s="23" customFormat="1" ht="15.75" customHeight="1">
      <c r="A13" s="280"/>
      <c r="B13" s="281"/>
      <c r="C13" s="121"/>
      <c r="D13" s="121"/>
      <c r="E13" s="121"/>
      <c r="F13" s="121"/>
      <c r="G13" s="121"/>
      <c r="H13" s="122"/>
      <c r="I13" s="121"/>
      <c r="J13" s="121"/>
      <c r="K13" s="121"/>
      <c r="L13" s="121"/>
      <c r="M13" s="121"/>
      <c r="N13" s="121"/>
      <c r="O13" s="123"/>
    </row>
    <row r="14" spans="1:15" s="23" customFormat="1" ht="30" customHeight="1">
      <c r="A14" s="514" t="s">
        <v>751</v>
      </c>
      <c r="B14" s="282" t="s">
        <v>752</v>
      </c>
      <c r="C14" s="121">
        <v>122095.4</v>
      </c>
      <c r="D14" s="121">
        <v>96454.7355</v>
      </c>
      <c r="E14" s="121">
        <v>14453.8414</v>
      </c>
      <c r="F14" s="121">
        <v>10534.3949</v>
      </c>
      <c r="G14" s="121">
        <v>3454.84</v>
      </c>
      <c r="H14" s="122">
        <v>24.0424</v>
      </c>
      <c r="I14" s="121">
        <v>40.2344</v>
      </c>
      <c r="J14" s="121">
        <v>20.7173</v>
      </c>
      <c r="K14" s="121">
        <v>379.6124</v>
      </c>
      <c r="L14" s="121">
        <v>70908.5824</v>
      </c>
      <c r="M14" s="121">
        <v>38139.3441</v>
      </c>
      <c r="N14" s="121">
        <v>10722.2715</v>
      </c>
      <c r="O14" s="123">
        <v>21843.9846</v>
      </c>
    </row>
    <row r="15" spans="1:15" s="8" customFormat="1" ht="30" customHeight="1">
      <c r="A15" s="515"/>
      <c r="B15" s="282" t="s">
        <v>753</v>
      </c>
      <c r="C15" s="121">
        <v>52731.9007</v>
      </c>
      <c r="D15" s="121">
        <v>27091.2362</v>
      </c>
      <c r="E15" s="121">
        <v>3513.3186</v>
      </c>
      <c r="F15" s="121">
        <v>1151.9656</v>
      </c>
      <c r="G15" s="121">
        <v>2121.0487</v>
      </c>
      <c r="H15" s="122">
        <v>4.0613</v>
      </c>
      <c r="I15" s="121">
        <v>38.5543</v>
      </c>
      <c r="J15" s="121">
        <v>20.7173</v>
      </c>
      <c r="K15" s="121">
        <v>176.9714</v>
      </c>
      <c r="L15" s="121">
        <v>18793.7775</v>
      </c>
      <c r="M15" s="121">
        <v>2386.5511</v>
      </c>
      <c r="N15" s="121">
        <v>2322.0001</v>
      </c>
      <c r="O15" s="123">
        <v>14052.0293</v>
      </c>
    </row>
    <row r="16" spans="1:15" s="8" customFormat="1" ht="30" customHeight="1">
      <c r="A16" s="515"/>
      <c r="B16" s="282" t="s">
        <v>754</v>
      </c>
      <c r="C16" s="121">
        <v>68882.6172</v>
      </c>
      <c r="D16" s="121">
        <v>68882.6172</v>
      </c>
      <c r="E16" s="121">
        <v>10887.4548</v>
      </c>
      <c r="F16" s="121">
        <v>9337.5073</v>
      </c>
      <c r="G16" s="121">
        <v>1329.9757</v>
      </c>
      <c r="H16" s="122">
        <v>19.9612</v>
      </c>
      <c r="I16" s="121">
        <v>1.6801</v>
      </c>
      <c r="J16" s="181" t="s">
        <v>745</v>
      </c>
      <c r="K16" s="121">
        <v>198.3305</v>
      </c>
      <c r="L16" s="121">
        <v>51857.8142</v>
      </c>
      <c r="M16" s="121">
        <v>35616.728</v>
      </c>
      <c r="N16" s="121">
        <v>8308.47</v>
      </c>
      <c r="O16" s="123">
        <v>7762.9682</v>
      </c>
    </row>
    <row r="17" spans="1:15" s="8" customFormat="1" ht="30" customHeight="1">
      <c r="A17" s="515"/>
      <c r="B17" s="283" t="s">
        <v>746</v>
      </c>
      <c r="C17" s="121">
        <v>480.8821</v>
      </c>
      <c r="D17" s="121">
        <v>480.8821</v>
      </c>
      <c r="E17" s="121">
        <v>53.068</v>
      </c>
      <c r="F17" s="121">
        <v>44.922</v>
      </c>
      <c r="G17" s="121">
        <v>3.8156</v>
      </c>
      <c r="H17" s="122">
        <v>0.0199</v>
      </c>
      <c r="I17" s="181" t="s">
        <v>745</v>
      </c>
      <c r="J17" s="181" t="s">
        <v>745</v>
      </c>
      <c r="K17" s="121">
        <v>4.3105</v>
      </c>
      <c r="L17" s="121">
        <v>256.9907</v>
      </c>
      <c r="M17" s="121">
        <v>136.065</v>
      </c>
      <c r="N17" s="121">
        <v>91.8014</v>
      </c>
      <c r="O17" s="123">
        <v>28.9871</v>
      </c>
    </row>
    <row r="18" spans="1:15" s="23" customFormat="1" ht="15.75" customHeight="1">
      <c r="A18" s="280"/>
      <c r="B18" s="281"/>
      <c r="C18" s="121"/>
      <c r="D18" s="121"/>
      <c r="E18" s="121"/>
      <c r="F18" s="121"/>
      <c r="G18" s="121"/>
      <c r="H18" s="122"/>
      <c r="I18" s="121"/>
      <c r="J18" s="121"/>
      <c r="K18" s="121"/>
      <c r="L18" s="121"/>
      <c r="M18" s="121"/>
      <c r="N18" s="121"/>
      <c r="O18" s="123"/>
    </row>
    <row r="19" spans="1:15" s="23" customFormat="1" ht="30" customHeight="1">
      <c r="A19" s="514" t="s">
        <v>755</v>
      </c>
      <c r="B19" s="282" t="s">
        <v>752</v>
      </c>
      <c r="C19" s="121">
        <v>122095.4</v>
      </c>
      <c r="D19" s="121">
        <v>104077.7302</v>
      </c>
      <c r="E19" s="121">
        <v>14805.2041</v>
      </c>
      <c r="F19" s="121">
        <v>10873.357</v>
      </c>
      <c r="G19" s="121">
        <v>3466.5074</v>
      </c>
      <c r="H19" s="122">
        <v>24.0315</v>
      </c>
      <c r="I19" s="121">
        <v>40.5534</v>
      </c>
      <c r="J19" s="121">
        <v>22.0371</v>
      </c>
      <c r="K19" s="121">
        <v>378.7177</v>
      </c>
      <c r="L19" s="121">
        <v>70609.3311</v>
      </c>
      <c r="M19" s="121">
        <v>38212.6917</v>
      </c>
      <c r="N19" s="121">
        <v>10709.2185</v>
      </c>
      <c r="O19" s="123">
        <v>21484.4786</v>
      </c>
    </row>
    <row r="20" spans="1:15" s="8" customFormat="1" ht="30" customHeight="1">
      <c r="A20" s="515"/>
      <c r="B20" s="282" t="s">
        <v>753</v>
      </c>
      <c r="C20" s="121">
        <v>52417.7779</v>
      </c>
      <c r="D20" s="121">
        <v>34400.1081</v>
      </c>
      <c r="E20" s="121">
        <v>3562.3501</v>
      </c>
      <c r="F20" s="121">
        <v>1170.7047</v>
      </c>
      <c r="G20" s="121">
        <v>2153.8797</v>
      </c>
      <c r="H20" s="122">
        <v>4.0542</v>
      </c>
      <c r="I20" s="121">
        <v>38.5543</v>
      </c>
      <c r="J20" s="121">
        <v>20.7172</v>
      </c>
      <c r="K20" s="121">
        <v>174.44</v>
      </c>
      <c r="L20" s="121">
        <v>18572.6474</v>
      </c>
      <c r="M20" s="121">
        <v>2502.3868</v>
      </c>
      <c r="N20" s="121">
        <v>2325.2052</v>
      </c>
      <c r="O20" s="123">
        <v>13711.8707</v>
      </c>
    </row>
    <row r="21" spans="1:15" s="8" customFormat="1" ht="30" customHeight="1">
      <c r="A21" s="515"/>
      <c r="B21" s="282" t="s">
        <v>754</v>
      </c>
      <c r="C21" s="121">
        <v>69246.59</v>
      </c>
      <c r="D21" s="121">
        <v>69246.59</v>
      </c>
      <c r="E21" s="121">
        <v>11194.422</v>
      </c>
      <c r="F21" s="121">
        <v>9662.8774</v>
      </c>
      <c r="G21" s="121">
        <v>1307.4334</v>
      </c>
      <c r="H21" s="122">
        <v>19.9574</v>
      </c>
      <c r="I21" s="121">
        <v>1.9991</v>
      </c>
      <c r="J21" s="121">
        <v>1.3199</v>
      </c>
      <c r="K21" s="121">
        <v>200.8348</v>
      </c>
      <c r="L21" s="121">
        <v>51781.1364</v>
      </c>
      <c r="M21" s="121">
        <v>35609.3983</v>
      </c>
      <c r="N21" s="121">
        <v>8288.2485</v>
      </c>
      <c r="O21" s="123">
        <v>7713.9485</v>
      </c>
    </row>
    <row r="22" spans="1:15" s="8" customFormat="1" ht="30" customHeight="1">
      <c r="A22" s="515"/>
      <c r="B22" s="283" t="s">
        <v>746</v>
      </c>
      <c r="C22" s="121">
        <v>431.0321</v>
      </c>
      <c r="D22" s="121">
        <v>431.0321</v>
      </c>
      <c r="E22" s="121">
        <v>48.432</v>
      </c>
      <c r="F22" s="121">
        <v>39.7749</v>
      </c>
      <c r="G22" s="121">
        <v>5.1943</v>
      </c>
      <c r="H22" s="122">
        <v>0.0199</v>
      </c>
      <c r="I22" s="181" t="s">
        <v>745</v>
      </c>
      <c r="J22" s="181" t="s">
        <v>745</v>
      </c>
      <c r="K22" s="121">
        <v>3.4429</v>
      </c>
      <c r="L22" s="121">
        <v>255.5473</v>
      </c>
      <c r="M22" s="121">
        <v>100.9066</v>
      </c>
      <c r="N22" s="121">
        <v>95.7648</v>
      </c>
      <c r="O22" s="123">
        <v>58.6594</v>
      </c>
    </row>
    <row r="23" spans="1:15" s="8" customFormat="1" ht="3" customHeight="1" thickBot="1">
      <c r="A23" s="47"/>
      <c r="B23" s="48"/>
      <c r="C23" s="49"/>
      <c r="D23" s="49"/>
      <c r="E23" s="49"/>
      <c r="F23" s="49"/>
      <c r="G23" s="49"/>
      <c r="H23" s="56"/>
      <c r="I23" s="49"/>
      <c r="J23" s="49"/>
      <c r="K23" s="49"/>
      <c r="L23" s="49"/>
      <c r="M23" s="49"/>
      <c r="N23" s="49"/>
      <c r="O23" s="50"/>
    </row>
    <row r="24" spans="1:15" s="8" customFormat="1" ht="18" customHeight="1">
      <c r="A24" s="421" t="s">
        <v>393</v>
      </c>
      <c r="H24" s="23" t="s">
        <v>252</v>
      </c>
      <c r="I24" s="23"/>
      <c r="J24" s="23"/>
      <c r="K24" s="23"/>
      <c r="L24" s="23"/>
      <c r="M24" s="23"/>
      <c r="N24" s="23"/>
      <c r="O24" s="23"/>
    </row>
  </sheetData>
  <mergeCells count="18">
    <mergeCell ref="A14:A17"/>
    <mergeCell ref="A19:A22"/>
    <mergeCell ref="A6:A7"/>
    <mergeCell ref="D5:D6"/>
    <mergeCell ref="A9:A12"/>
    <mergeCell ref="B6:B7"/>
    <mergeCell ref="C4:C5"/>
    <mergeCell ref="C6:C7"/>
    <mergeCell ref="H2:O2"/>
    <mergeCell ref="N3:O3"/>
    <mergeCell ref="A2:G2"/>
    <mergeCell ref="A4:A5"/>
    <mergeCell ref="B4:B5"/>
    <mergeCell ref="H4:O4"/>
    <mergeCell ref="D4:G4"/>
    <mergeCell ref="H5:K5"/>
    <mergeCell ref="L5:O5"/>
    <mergeCell ref="E5:G5"/>
  </mergeCells>
  <printOptions/>
  <pageMargins left="1.1811023622047245" right="1.1811023622047245" top="1.5748031496062993" bottom="1.5748031496062993" header="0.5118110236220472" footer="0.9055118110236221"/>
  <pageSetup firstPageNumber="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1.625" style="26" customWidth="1"/>
    <col min="2" max="2" width="14.125" style="26" customWidth="1"/>
    <col min="3" max="4" width="9.125" style="26" customWidth="1"/>
    <col min="5" max="6" width="6.375" style="26" customWidth="1"/>
    <col min="7" max="7" width="9.125" style="26" customWidth="1"/>
    <col min="8" max="8" width="9.125" style="23" customWidth="1"/>
    <col min="9" max="9" width="7.625" style="23" customWidth="1"/>
    <col min="10" max="10" width="8.875" style="23" customWidth="1"/>
    <col min="11" max="12" width="9.125" style="23" customWidth="1"/>
    <col min="13" max="13" width="7.625" style="23" customWidth="1"/>
    <col min="14" max="14" width="8.125" style="23" customWidth="1"/>
    <col min="15" max="15" width="7.125" style="23" customWidth="1"/>
    <col min="16" max="16" width="8.125" style="26" customWidth="1"/>
    <col min="17" max="17" width="9.125" style="26" customWidth="1"/>
    <col min="18" max="16384" width="8.875" style="26" customWidth="1"/>
  </cols>
  <sheetData>
    <row r="1" spans="1:17" s="8" customFormat="1" ht="18" customHeight="1">
      <c r="A1" s="424" t="s">
        <v>218</v>
      </c>
      <c r="H1" s="23"/>
      <c r="I1" s="23"/>
      <c r="J1" s="23"/>
      <c r="K1" s="23"/>
      <c r="L1" s="23"/>
      <c r="M1" s="23"/>
      <c r="N1" s="23"/>
      <c r="Q1" s="76" t="s">
        <v>219</v>
      </c>
    </row>
    <row r="2" spans="1:17" s="25" customFormat="1" ht="24.75" customHeight="1">
      <c r="A2" s="531" t="s">
        <v>353</v>
      </c>
      <c r="B2" s="540"/>
      <c r="C2" s="540"/>
      <c r="D2" s="540"/>
      <c r="E2" s="540"/>
      <c r="F2" s="540"/>
      <c r="G2" s="540"/>
      <c r="H2" s="540"/>
      <c r="I2" s="529" t="s">
        <v>342</v>
      </c>
      <c r="J2" s="529"/>
      <c r="K2" s="529"/>
      <c r="L2" s="529"/>
      <c r="M2" s="529"/>
      <c r="N2" s="529"/>
      <c r="O2" s="529"/>
      <c r="P2" s="529"/>
      <c r="Q2" s="529"/>
    </row>
    <row r="3" spans="1:17" s="8" customFormat="1" ht="15.75" customHeight="1" thickBot="1">
      <c r="A3" s="24"/>
      <c r="B3" s="6"/>
      <c r="C3" s="6"/>
      <c r="D3" s="6"/>
      <c r="E3" s="6"/>
      <c r="F3" s="6"/>
      <c r="G3" s="24"/>
      <c r="H3" s="423" t="s">
        <v>144</v>
      </c>
      <c r="I3" s="269"/>
      <c r="J3" s="269"/>
      <c r="K3" s="269"/>
      <c r="L3" s="269"/>
      <c r="M3" s="269"/>
      <c r="N3" s="266"/>
      <c r="O3" s="266"/>
      <c r="Q3" s="266" t="s">
        <v>394</v>
      </c>
    </row>
    <row r="4" spans="1:17" s="8" customFormat="1" ht="21.75" customHeight="1">
      <c r="A4" s="532" t="s">
        <v>145</v>
      </c>
      <c r="B4" s="518" t="s">
        <v>146</v>
      </c>
      <c r="C4" s="521" t="s">
        <v>220</v>
      </c>
      <c r="D4" s="520"/>
      <c r="E4" s="520"/>
      <c r="F4" s="520"/>
      <c r="G4" s="520"/>
      <c r="H4" s="520"/>
      <c r="I4" s="520" t="s">
        <v>253</v>
      </c>
      <c r="J4" s="520"/>
      <c r="K4" s="520"/>
      <c r="L4" s="520"/>
      <c r="M4" s="520"/>
      <c r="N4" s="505"/>
      <c r="O4" s="505"/>
      <c r="P4" s="270"/>
      <c r="Q4" s="271"/>
    </row>
    <row r="5" spans="1:17" s="8" customFormat="1" ht="21.75" customHeight="1">
      <c r="A5" s="517"/>
      <c r="B5" s="519"/>
      <c r="C5" s="503" t="s">
        <v>221</v>
      </c>
      <c r="D5" s="522"/>
      <c r="E5" s="522"/>
      <c r="F5" s="522"/>
      <c r="G5" s="504"/>
      <c r="H5" s="272" t="s">
        <v>222</v>
      </c>
      <c r="I5" s="273" t="s">
        <v>223</v>
      </c>
      <c r="J5" s="522" t="s">
        <v>254</v>
      </c>
      <c r="K5" s="522"/>
      <c r="L5" s="522"/>
      <c r="M5" s="511"/>
      <c r="N5" s="501" t="s">
        <v>224</v>
      </c>
      <c r="O5" s="502"/>
      <c r="P5" s="502"/>
      <c r="Q5" s="274" t="s">
        <v>343</v>
      </c>
    </row>
    <row r="6" spans="1:17" s="8" customFormat="1" ht="21.75" customHeight="1">
      <c r="A6" s="516" t="s">
        <v>395</v>
      </c>
      <c r="B6" s="510" t="s">
        <v>149</v>
      </c>
      <c r="C6" s="267" t="s">
        <v>158</v>
      </c>
      <c r="D6" s="202" t="s">
        <v>255</v>
      </c>
      <c r="E6" s="202" t="s">
        <v>344</v>
      </c>
      <c r="F6" s="202" t="s">
        <v>256</v>
      </c>
      <c r="G6" s="202" t="s">
        <v>225</v>
      </c>
      <c r="H6" s="267" t="s">
        <v>226</v>
      </c>
      <c r="I6" s="275" t="s">
        <v>257</v>
      </c>
      <c r="J6" s="202" t="s">
        <v>227</v>
      </c>
      <c r="K6" s="202" t="s">
        <v>258</v>
      </c>
      <c r="L6" s="202" t="s">
        <v>228</v>
      </c>
      <c r="M6" s="202" t="s">
        <v>229</v>
      </c>
      <c r="N6" s="202" t="s">
        <v>226</v>
      </c>
      <c r="O6" s="276" t="s">
        <v>230</v>
      </c>
      <c r="P6" s="277" t="s">
        <v>231</v>
      </c>
      <c r="Q6" s="62"/>
    </row>
    <row r="7" spans="1:17" s="8" customFormat="1" ht="31.5" customHeight="1" thickBot="1">
      <c r="A7" s="507"/>
      <c r="B7" s="506"/>
      <c r="C7" s="133" t="s">
        <v>251</v>
      </c>
      <c r="D7" s="134" t="s">
        <v>259</v>
      </c>
      <c r="E7" s="134" t="s">
        <v>260</v>
      </c>
      <c r="F7" s="134" t="s">
        <v>261</v>
      </c>
      <c r="G7" s="278" t="s">
        <v>262</v>
      </c>
      <c r="H7" s="279" t="s">
        <v>242</v>
      </c>
      <c r="I7" s="134" t="s">
        <v>263</v>
      </c>
      <c r="J7" s="134" t="s">
        <v>264</v>
      </c>
      <c r="K7" s="134" t="s">
        <v>265</v>
      </c>
      <c r="L7" s="278" t="s">
        <v>266</v>
      </c>
      <c r="M7" s="278" t="s">
        <v>267</v>
      </c>
      <c r="N7" s="279" t="s">
        <v>242</v>
      </c>
      <c r="O7" s="59" t="s">
        <v>268</v>
      </c>
      <c r="P7" s="46" t="s">
        <v>269</v>
      </c>
      <c r="Q7" s="66"/>
    </row>
    <row r="8" spans="1:17" s="23" customFormat="1" ht="4.5" customHeight="1">
      <c r="A8" s="280"/>
      <c r="B8" s="281"/>
      <c r="C8" s="121"/>
      <c r="D8" s="121"/>
      <c r="E8" s="121"/>
      <c r="F8" s="121"/>
      <c r="G8" s="121"/>
      <c r="H8" s="121"/>
      <c r="I8" s="122"/>
      <c r="J8" s="122"/>
      <c r="K8" s="121"/>
      <c r="L8" s="121"/>
      <c r="M8" s="121"/>
      <c r="N8" s="121"/>
      <c r="O8" s="121"/>
      <c r="P8" s="123"/>
      <c r="Q8" s="123"/>
    </row>
    <row r="9" spans="1:17" s="23" customFormat="1" ht="30" customHeight="1">
      <c r="A9" s="514" t="s">
        <v>747</v>
      </c>
      <c r="B9" s="282" t="s">
        <v>748</v>
      </c>
      <c r="C9" s="121">
        <v>88.5251</v>
      </c>
      <c r="D9" s="121">
        <v>38.1868</v>
      </c>
      <c r="E9" s="181" t="s">
        <v>359</v>
      </c>
      <c r="F9" s="181" t="s">
        <v>359</v>
      </c>
      <c r="G9" s="121">
        <v>75.9775</v>
      </c>
      <c r="H9" s="121">
        <v>9934.5084</v>
      </c>
      <c r="I9" s="122">
        <v>103.3507</v>
      </c>
      <c r="J9" s="122">
        <v>3004.9107</v>
      </c>
      <c r="K9" s="121">
        <v>2235.3678</v>
      </c>
      <c r="L9" s="121">
        <v>4529.6329</v>
      </c>
      <c r="M9" s="121">
        <v>61.2463</v>
      </c>
      <c r="N9" s="121">
        <v>1174.3469</v>
      </c>
      <c r="O9" s="121">
        <v>19.0852</v>
      </c>
      <c r="P9" s="123">
        <v>1155.2617</v>
      </c>
      <c r="Q9" s="123">
        <v>26363.6015</v>
      </c>
    </row>
    <row r="10" spans="1:17" s="8" customFormat="1" ht="30" customHeight="1">
      <c r="A10" s="515"/>
      <c r="B10" s="282" t="s">
        <v>749</v>
      </c>
      <c r="C10" s="121">
        <v>28.3596</v>
      </c>
      <c r="D10" s="121">
        <v>0.0432</v>
      </c>
      <c r="E10" s="181" t="s">
        <v>359</v>
      </c>
      <c r="F10" s="181" t="s">
        <v>359</v>
      </c>
      <c r="G10" s="121">
        <v>4.5072</v>
      </c>
      <c r="H10" s="121">
        <v>4044.8627</v>
      </c>
      <c r="I10" s="122">
        <v>93.9798</v>
      </c>
      <c r="J10" s="122">
        <v>2447.6732</v>
      </c>
      <c r="K10" s="121">
        <v>1176.3313</v>
      </c>
      <c r="L10" s="121">
        <v>301.2902</v>
      </c>
      <c r="M10" s="121">
        <v>25.5882</v>
      </c>
      <c r="N10" s="121">
        <v>640.5125</v>
      </c>
      <c r="O10" s="121">
        <v>19.0455</v>
      </c>
      <c r="P10" s="123">
        <v>621.467</v>
      </c>
      <c r="Q10" s="123">
        <v>26363.6015</v>
      </c>
    </row>
    <row r="11" spans="1:17" s="8" customFormat="1" ht="30" customHeight="1">
      <c r="A11" s="515"/>
      <c r="B11" s="282" t="s">
        <v>750</v>
      </c>
      <c r="C11" s="121">
        <v>60.0969</v>
      </c>
      <c r="D11" s="121">
        <v>38.1436</v>
      </c>
      <c r="E11" s="181" t="s">
        <v>359</v>
      </c>
      <c r="F11" s="181" t="s">
        <v>359</v>
      </c>
      <c r="G11" s="121">
        <v>71.4703</v>
      </c>
      <c r="H11" s="121">
        <v>5737.942</v>
      </c>
      <c r="I11" s="122">
        <v>9.3709</v>
      </c>
      <c r="J11" s="122">
        <v>521.7807</v>
      </c>
      <c r="K11" s="121">
        <v>1057.4771</v>
      </c>
      <c r="L11" s="121">
        <v>4113.6552</v>
      </c>
      <c r="M11" s="121">
        <v>35.6581</v>
      </c>
      <c r="N11" s="121">
        <v>528.4354</v>
      </c>
      <c r="O11" s="121">
        <v>0.0397</v>
      </c>
      <c r="P11" s="123">
        <v>528.3957</v>
      </c>
      <c r="Q11" s="183" t="s">
        <v>359</v>
      </c>
    </row>
    <row r="12" spans="1:17" s="8" customFormat="1" ht="30" customHeight="1">
      <c r="A12" s="515"/>
      <c r="B12" s="283" t="s">
        <v>744</v>
      </c>
      <c r="C12" s="121">
        <v>0.0686</v>
      </c>
      <c r="D12" s="181" t="s">
        <v>359</v>
      </c>
      <c r="E12" s="181" t="s">
        <v>359</v>
      </c>
      <c r="F12" s="181" t="s">
        <v>359</v>
      </c>
      <c r="G12" s="181" t="s">
        <v>359</v>
      </c>
      <c r="H12" s="121">
        <v>151.7037</v>
      </c>
      <c r="I12" s="182" t="s">
        <v>359</v>
      </c>
      <c r="J12" s="122">
        <v>35.4568</v>
      </c>
      <c r="K12" s="121">
        <v>1.5594</v>
      </c>
      <c r="L12" s="121">
        <v>114.6875</v>
      </c>
      <c r="M12" s="181" t="s">
        <v>359</v>
      </c>
      <c r="N12" s="121">
        <v>5.399</v>
      </c>
      <c r="O12" s="181" t="s">
        <v>359</v>
      </c>
      <c r="P12" s="123">
        <v>5.399</v>
      </c>
      <c r="Q12" s="183" t="s">
        <v>359</v>
      </c>
    </row>
    <row r="13" spans="1:17" s="23" customFormat="1" ht="15.75" customHeight="1">
      <c r="A13" s="280"/>
      <c r="B13" s="281"/>
      <c r="C13" s="121"/>
      <c r="D13" s="121"/>
      <c r="E13" s="121"/>
      <c r="F13" s="121"/>
      <c r="G13" s="121"/>
      <c r="H13" s="121"/>
      <c r="I13" s="122"/>
      <c r="J13" s="122"/>
      <c r="K13" s="121"/>
      <c r="L13" s="121"/>
      <c r="M13" s="121"/>
      <c r="N13" s="121"/>
      <c r="O13" s="121"/>
      <c r="P13" s="123"/>
      <c r="Q13" s="123"/>
    </row>
    <row r="14" spans="1:17" s="23" customFormat="1" ht="30" customHeight="1">
      <c r="A14" s="514" t="s">
        <v>751</v>
      </c>
      <c r="B14" s="282" t="s">
        <v>752</v>
      </c>
      <c r="C14" s="121">
        <v>88.8336</v>
      </c>
      <c r="D14" s="121">
        <v>38.1436</v>
      </c>
      <c r="E14" s="181" t="s">
        <v>745</v>
      </c>
      <c r="F14" s="181" t="s">
        <v>745</v>
      </c>
      <c r="G14" s="121">
        <v>76.005</v>
      </c>
      <c r="H14" s="121">
        <v>9921.1426</v>
      </c>
      <c r="I14" s="122">
        <v>118.375</v>
      </c>
      <c r="J14" s="122">
        <v>3042.5338</v>
      </c>
      <c r="K14" s="121">
        <v>2236.4346</v>
      </c>
      <c r="L14" s="121">
        <v>4456.765</v>
      </c>
      <c r="M14" s="121">
        <v>67.0342</v>
      </c>
      <c r="N14" s="121">
        <v>1171.1691</v>
      </c>
      <c r="O14" s="121">
        <v>21.2764</v>
      </c>
      <c r="P14" s="123">
        <v>1149.8927</v>
      </c>
      <c r="Q14" s="123">
        <v>25640.6645</v>
      </c>
    </row>
    <row r="15" spans="1:17" s="8" customFormat="1" ht="30" customHeight="1">
      <c r="A15" s="515"/>
      <c r="B15" s="282" t="s">
        <v>753</v>
      </c>
      <c r="C15" s="121">
        <v>28.6898</v>
      </c>
      <c r="D15" s="181" t="s">
        <v>745</v>
      </c>
      <c r="E15" s="181" t="s">
        <v>745</v>
      </c>
      <c r="F15" s="181" t="s">
        <v>745</v>
      </c>
      <c r="G15" s="121">
        <v>4.5072</v>
      </c>
      <c r="H15" s="121">
        <v>4138.9699</v>
      </c>
      <c r="I15" s="122">
        <v>115.7344</v>
      </c>
      <c r="J15" s="122">
        <v>2488.2463</v>
      </c>
      <c r="K15" s="121">
        <v>1184.2273</v>
      </c>
      <c r="L15" s="121">
        <v>319.1111</v>
      </c>
      <c r="M15" s="121">
        <v>31.6508</v>
      </c>
      <c r="N15" s="121">
        <v>645.1702</v>
      </c>
      <c r="O15" s="121">
        <v>21.2416</v>
      </c>
      <c r="P15" s="123">
        <v>623.9286</v>
      </c>
      <c r="Q15" s="123">
        <v>25640.6645</v>
      </c>
    </row>
    <row r="16" spans="1:17" s="8" customFormat="1" ht="30" customHeight="1">
      <c r="A16" s="515"/>
      <c r="B16" s="282" t="s">
        <v>754</v>
      </c>
      <c r="C16" s="121">
        <v>60.0066</v>
      </c>
      <c r="D16" s="121">
        <v>38.1436</v>
      </c>
      <c r="E16" s="181" t="s">
        <v>745</v>
      </c>
      <c r="F16" s="181" t="s">
        <v>745</v>
      </c>
      <c r="G16" s="121">
        <v>71.4978</v>
      </c>
      <c r="H16" s="121">
        <v>5618.3865</v>
      </c>
      <c r="I16" s="122">
        <v>2.6406</v>
      </c>
      <c r="J16" s="122">
        <v>512.9219</v>
      </c>
      <c r="K16" s="121">
        <v>1048.9629</v>
      </c>
      <c r="L16" s="121">
        <v>4018.4777</v>
      </c>
      <c r="M16" s="121">
        <v>35.3834</v>
      </c>
      <c r="N16" s="121">
        <v>518.9617</v>
      </c>
      <c r="O16" s="121">
        <v>0.0348</v>
      </c>
      <c r="P16" s="123">
        <v>518.9269</v>
      </c>
      <c r="Q16" s="183" t="s">
        <v>745</v>
      </c>
    </row>
    <row r="17" spans="1:17" s="8" customFormat="1" ht="30" customHeight="1">
      <c r="A17" s="515"/>
      <c r="B17" s="283" t="s">
        <v>746</v>
      </c>
      <c r="C17" s="121">
        <v>0.1372</v>
      </c>
      <c r="D17" s="181" t="s">
        <v>745</v>
      </c>
      <c r="E17" s="181" t="s">
        <v>745</v>
      </c>
      <c r="F17" s="181" t="s">
        <v>745</v>
      </c>
      <c r="G17" s="181" t="s">
        <v>745</v>
      </c>
      <c r="H17" s="121">
        <v>163.7862</v>
      </c>
      <c r="I17" s="182" t="s">
        <v>745</v>
      </c>
      <c r="J17" s="122">
        <v>41.3656</v>
      </c>
      <c r="K17" s="121">
        <v>3.2444</v>
      </c>
      <c r="L17" s="121">
        <v>119.1762</v>
      </c>
      <c r="M17" s="181" t="s">
        <v>745</v>
      </c>
      <c r="N17" s="121">
        <v>7.0372</v>
      </c>
      <c r="O17" s="181" t="s">
        <v>745</v>
      </c>
      <c r="P17" s="123">
        <v>7.0372</v>
      </c>
      <c r="Q17" s="183" t="s">
        <v>745</v>
      </c>
    </row>
    <row r="18" spans="1:17" s="23" customFormat="1" ht="15.75" customHeight="1">
      <c r="A18" s="280"/>
      <c r="B18" s="281"/>
      <c r="C18" s="121"/>
      <c r="D18" s="121"/>
      <c r="E18" s="121"/>
      <c r="F18" s="121"/>
      <c r="G18" s="121"/>
      <c r="H18" s="121"/>
      <c r="I18" s="122"/>
      <c r="J18" s="122"/>
      <c r="K18" s="121"/>
      <c r="L18" s="121"/>
      <c r="M18" s="121"/>
      <c r="N18" s="121"/>
      <c r="O18" s="121"/>
      <c r="P18" s="123"/>
      <c r="Q18" s="123"/>
    </row>
    <row r="19" spans="1:17" s="23" customFormat="1" ht="30" customHeight="1">
      <c r="A19" s="514" t="s">
        <v>755</v>
      </c>
      <c r="B19" s="282" t="s">
        <v>752</v>
      </c>
      <c r="C19" s="121">
        <v>88.7948</v>
      </c>
      <c r="D19" s="121">
        <v>38.1436</v>
      </c>
      <c r="E19" s="181" t="s">
        <v>745</v>
      </c>
      <c r="F19" s="181" t="s">
        <v>745</v>
      </c>
      <c r="G19" s="121">
        <v>76.0039</v>
      </c>
      <c r="H19" s="121">
        <v>9880.8438</v>
      </c>
      <c r="I19" s="122">
        <v>122.7216</v>
      </c>
      <c r="J19" s="122">
        <v>2919.8685</v>
      </c>
      <c r="K19" s="121">
        <v>2323.4681</v>
      </c>
      <c r="L19" s="121">
        <v>4538.7514</v>
      </c>
      <c r="M19" s="121">
        <v>67.0342</v>
      </c>
      <c r="N19" s="121">
        <v>8782.3512</v>
      </c>
      <c r="O19" s="121">
        <v>25.26</v>
      </c>
      <c r="P19" s="123">
        <v>8757.0912</v>
      </c>
      <c r="Q19" s="123">
        <v>18017.6698</v>
      </c>
    </row>
    <row r="20" spans="1:17" s="8" customFormat="1" ht="30" customHeight="1">
      <c r="A20" s="515"/>
      <c r="B20" s="282" t="s">
        <v>753</v>
      </c>
      <c r="C20" s="121">
        <v>28.6775</v>
      </c>
      <c r="D20" s="181" t="s">
        <v>745</v>
      </c>
      <c r="E20" s="181" t="s">
        <v>745</v>
      </c>
      <c r="F20" s="181" t="s">
        <v>745</v>
      </c>
      <c r="G20" s="121">
        <v>4.5072</v>
      </c>
      <c r="H20" s="121">
        <v>4004.1315</v>
      </c>
      <c r="I20" s="122">
        <v>120.248</v>
      </c>
      <c r="J20" s="122">
        <v>2392.248</v>
      </c>
      <c r="K20" s="121">
        <v>1159.5192</v>
      </c>
      <c r="L20" s="121">
        <v>300.4655</v>
      </c>
      <c r="M20" s="121">
        <v>31.6508</v>
      </c>
      <c r="N20" s="121">
        <v>8260.9791</v>
      </c>
      <c r="O20" s="121">
        <v>25.2237</v>
      </c>
      <c r="P20" s="123">
        <v>8235.7554</v>
      </c>
      <c r="Q20" s="123">
        <v>18017.6698</v>
      </c>
    </row>
    <row r="21" spans="1:17" s="8" customFormat="1" ht="30" customHeight="1">
      <c r="A21" s="515"/>
      <c r="B21" s="282" t="s">
        <v>754</v>
      </c>
      <c r="C21" s="121">
        <v>59.9008</v>
      </c>
      <c r="D21" s="121">
        <v>38.1436</v>
      </c>
      <c r="E21" s="181" t="s">
        <v>745</v>
      </c>
      <c r="F21" s="181" t="s">
        <v>745</v>
      </c>
      <c r="G21" s="121">
        <v>71.4967</v>
      </c>
      <c r="H21" s="121">
        <v>5755.362</v>
      </c>
      <c r="I21" s="122">
        <v>2.4736</v>
      </c>
      <c r="J21" s="122">
        <v>490.5291</v>
      </c>
      <c r="K21" s="121">
        <v>1071.1694</v>
      </c>
      <c r="L21" s="121">
        <v>4155.8065</v>
      </c>
      <c r="M21" s="121">
        <v>35.3834</v>
      </c>
      <c r="N21" s="121">
        <v>515.6696</v>
      </c>
      <c r="O21" s="121">
        <v>0.0363</v>
      </c>
      <c r="P21" s="123">
        <v>515.6333</v>
      </c>
      <c r="Q21" s="183" t="s">
        <v>745</v>
      </c>
    </row>
    <row r="22" spans="1:17" s="8" customFormat="1" ht="30" customHeight="1">
      <c r="A22" s="515"/>
      <c r="B22" s="283" t="s">
        <v>746</v>
      </c>
      <c r="C22" s="121">
        <v>0.2165</v>
      </c>
      <c r="D22" s="181" t="s">
        <v>745</v>
      </c>
      <c r="E22" s="181" t="s">
        <v>745</v>
      </c>
      <c r="F22" s="181" t="s">
        <v>745</v>
      </c>
      <c r="G22" s="181" t="s">
        <v>745</v>
      </c>
      <c r="H22" s="121">
        <v>121.3503</v>
      </c>
      <c r="I22" s="182" t="s">
        <v>745</v>
      </c>
      <c r="J22" s="122">
        <v>37.0914</v>
      </c>
      <c r="K22" s="121">
        <v>1.7795</v>
      </c>
      <c r="L22" s="121">
        <v>82.4794</v>
      </c>
      <c r="M22" s="181" t="s">
        <v>745</v>
      </c>
      <c r="N22" s="121">
        <v>5.7025</v>
      </c>
      <c r="O22" s="181" t="s">
        <v>745</v>
      </c>
      <c r="P22" s="121">
        <v>5.7025</v>
      </c>
      <c r="Q22" s="183" t="s">
        <v>745</v>
      </c>
    </row>
    <row r="23" spans="1:17" s="8" customFormat="1" ht="3" customHeight="1" thickBot="1">
      <c r="A23" s="47"/>
      <c r="B23" s="48"/>
      <c r="C23" s="49"/>
      <c r="D23" s="49"/>
      <c r="E23" s="49"/>
      <c r="F23" s="49"/>
      <c r="G23" s="49"/>
      <c r="H23" s="49"/>
      <c r="I23" s="56"/>
      <c r="J23" s="49"/>
      <c r="K23" s="49"/>
      <c r="L23" s="49"/>
      <c r="M23" s="49"/>
      <c r="N23" s="49"/>
      <c r="O23" s="49"/>
      <c r="P23" s="65"/>
      <c r="Q23" s="66"/>
    </row>
    <row r="24" spans="1:15" s="8" customFormat="1" ht="18" customHeight="1">
      <c r="A24" s="421" t="s">
        <v>393</v>
      </c>
      <c r="I24" s="23" t="s">
        <v>252</v>
      </c>
      <c r="J24" s="23"/>
      <c r="K24" s="23"/>
      <c r="L24" s="23"/>
      <c r="M24" s="23"/>
      <c r="N24" s="23"/>
      <c r="O24" s="23"/>
    </row>
  </sheetData>
  <mergeCells count="14">
    <mergeCell ref="I2:Q2"/>
    <mergeCell ref="A2:H2"/>
    <mergeCell ref="C4:H4"/>
    <mergeCell ref="N5:P5"/>
    <mergeCell ref="C5:G5"/>
    <mergeCell ref="J5:M5"/>
    <mergeCell ref="I4:O4"/>
    <mergeCell ref="A4:A5"/>
    <mergeCell ref="B4:B5"/>
    <mergeCell ref="A6:A7"/>
    <mergeCell ref="B6:B7"/>
    <mergeCell ref="A19:A22"/>
    <mergeCell ref="A14:A17"/>
    <mergeCell ref="A9:A12"/>
  </mergeCells>
  <printOptions/>
  <pageMargins left="1.1811023622047245" right="1.1811023622047245" top="1.5748031496062993" bottom="1.5748031496062993" header="0.5118110236220472" footer="0.9055118110236221"/>
  <pageSetup firstPageNumber="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1" width="10.625" style="255" customWidth="1"/>
    <col min="2" max="2" width="13.875" style="255" customWidth="1"/>
    <col min="3" max="4" width="9.125" style="255" customWidth="1"/>
    <col min="5" max="5" width="10.625" style="255" customWidth="1"/>
    <col min="6" max="7" width="11.125" style="255" customWidth="1"/>
    <col min="8" max="8" width="11.625" style="255" bestFit="1" customWidth="1"/>
    <col min="9" max="14" width="10.625" style="255" customWidth="1"/>
    <col min="15" max="15" width="11.125" style="255" customWidth="1"/>
    <col min="16" max="16" width="14.625" style="255" customWidth="1"/>
    <col min="17" max="17" width="13.875" style="255" customWidth="1"/>
    <col min="18" max="18" width="12.625" style="255" customWidth="1"/>
    <col min="19" max="22" width="11.625" style="255" customWidth="1"/>
    <col min="23" max="23" width="8.625" style="255" customWidth="1"/>
    <col min="24" max="24" width="14.125" style="255" customWidth="1"/>
    <col min="25" max="25" width="11.125" style="255" customWidth="1"/>
    <col min="26" max="26" width="8.625" style="255" customWidth="1"/>
    <col min="27" max="27" width="9.625" style="255" customWidth="1"/>
    <col min="28" max="16384" width="9.00390625" style="255" customWidth="1"/>
  </cols>
  <sheetData>
    <row r="1" spans="1:27" s="8" customFormat="1" ht="18" customHeight="1">
      <c r="A1" s="424" t="s">
        <v>143</v>
      </c>
      <c r="H1" s="23"/>
      <c r="I1" s="23"/>
      <c r="J1" s="23"/>
      <c r="K1" s="23"/>
      <c r="L1" s="23"/>
      <c r="M1" s="23"/>
      <c r="N1" s="76" t="s">
        <v>388</v>
      </c>
      <c r="O1" s="424" t="s">
        <v>143</v>
      </c>
      <c r="P1" s="174"/>
      <c r="Q1" s="24"/>
      <c r="V1" s="23"/>
      <c r="W1" s="23"/>
      <c r="X1" s="23"/>
      <c r="Y1" s="23"/>
      <c r="Z1" s="23"/>
      <c r="AA1" s="76" t="s">
        <v>388</v>
      </c>
    </row>
    <row r="2" spans="1:27" s="25" customFormat="1" ht="24.75" customHeight="1">
      <c r="A2" s="531" t="s">
        <v>239</v>
      </c>
      <c r="B2" s="540"/>
      <c r="C2" s="540"/>
      <c r="D2" s="540"/>
      <c r="E2" s="540"/>
      <c r="F2" s="540"/>
      <c r="G2" s="540"/>
      <c r="H2" s="529" t="s">
        <v>240</v>
      </c>
      <c r="I2" s="529"/>
      <c r="J2" s="529"/>
      <c r="K2" s="529"/>
      <c r="L2" s="529"/>
      <c r="M2" s="529"/>
      <c r="N2" s="529"/>
      <c r="O2" s="531" t="s">
        <v>241</v>
      </c>
      <c r="P2" s="540"/>
      <c r="Q2" s="540"/>
      <c r="R2" s="540"/>
      <c r="S2" s="540"/>
      <c r="T2" s="540"/>
      <c r="U2" s="529" t="s">
        <v>287</v>
      </c>
      <c r="V2" s="529"/>
      <c r="W2" s="529"/>
      <c r="X2" s="529"/>
      <c r="Y2" s="529"/>
      <c r="Z2" s="529"/>
      <c r="AA2" s="529"/>
    </row>
    <row r="3" spans="1:27" s="8" customFormat="1" ht="15.75" customHeight="1" thickBot="1">
      <c r="A3" s="24"/>
      <c r="B3" s="6"/>
      <c r="C3" s="6"/>
      <c r="D3" s="6"/>
      <c r="E3" s="6"/>
      <c r="F3" s="6"/>
      <c r="G3" s="423" t="s">
        <v>144</v>
      </c>
      <c r="I3" s="269"/>
      <c r="J3" s="269"/>
      <c r="K3" s="269"/>
      <c r="L3" s="269"/>
      <c r="M3" s="269"/>
      <c r="N3" s="266"/>
      <c r="O3" s="24"/>
      <c r="P3" s="287"/>
      <c r="Q3" s="6"/>
      <c r="R3" s="6"/>
      <c r="S3" s="6"/>
      <c r="T3" s="423" t="s">
        <v>144</v>
      </c>
      <c r="W3" s="269"/>
      <c r="X3" s="269"/>
      <c r="Y3" s="269"/>
      <c r="Z3" s="266"/>
      <c r="AA3" s="266" t="s">
        <v>394</v>
      </c>
    </row>
    <row r="4" spans="1:27" s="8" customFormat="1" ht="21.75" customHeight="1">
      <c r="A4" s="573" t="s">
        <v>396</v>
      </c>
      <c r="B4" s="561" t="s">
        <v>146</v>
      </c>
      <c r="C4" s="563" t="s">
        <v>397</v>
      </c>
      <c r="D4" s="564" t="s">
        <v>238</v>
      </c>
      <c r="E4" s="565"/>
      <c r="F4" s="565"/>
      <c r="G4" s="565"/>
      <c r="H4" s="288"/>
      <c r="I4" s="534" t="s">
        <v>270</v>
      </c>
      <c r="J4" s="534"/>
      <c r="K4" s="534"/>
      <c r="L4" s="534"/>
      <c r="M4" s="534"/>
      <c r="N4" s="263"/>
      <c r="O4" s="572" t="s">
        <v>396</v>
      </c>
      <c r="P4" s="568" t="s">
        <v>146</v>
      </c>
      <c r="Q4" s="570" t="s">
        <v>195</v>
      </c>
      <c r="R4" s="571"/>
      <c r="S4" s="571"/>
      <c r="T4" s="571"/>
      <c r="U4" s="289"/>
      <c r="V4" s="520" t="s">
        <v>290</v>
      </c>
      <c r="W4" s="520"/>
      <c r="X4" s="520"/>
      <c r="Y4" s="520"/>
      <c r="Z4" s="520"/>
      <c r="AA4" s="566" t="s">
        <v>398</v>
      </c>
    </row>
    <row r="5" spans="1:27" s="8" customFormat="1" ht="24.75" customHeight="1">
      <c r="A5" s="538"/>
      <c r="B5" s="562"/>
      <c r="C5" s="509"/>
      <c r="D5" s="202" t="s">
        <v>757</v>
      </c>
      <c r="E5" s="202" t="s">
        <v>271</v>
      </c>
      <c r="F5" s="202" t="s">
        <v>272</v>
      </c>
      <c r="G5" s="285" t="s">
        <v>273</v>
      </c>
      <c r="H5" s="202" t="s">
        <v>274</v>
      </c>
      <c r="I5" s="275" t="s">
        <v>275</v>
      </c>
      <c r="J5" s="275" t="s">
        <v>276</v>
      </c>
      <c r="K5" s="275" t="s">
        <v>277</v>
      </c>
      <c r="L5" s="275" t="s">
        <v>278</v>
      </c>
      <c r="M5" s="275" t="s">
        <v>279</v>
      </c>
      <c r="N5" s="286" t="s">
        <v>280</v>
      </c>
      <c r="O5" s="538"/>
      <c r="P5" s="569"/>
      <c r="Q5" s="267" t="s">
        <v>281</v>
      </c>
      <c r="R5" s="202" t="s">
        <v>291</v>
      </c>
      <c r="S5" s="202" t="s">
        <v>292</v>
      </c>
      <c r="T5" s="267" t="s">
        <v>293</v>
      </c>
      <c r="U5" s="275" t="s">
        <v>758</v>
      </c>
      <c r="V5" s="275" t="s">
        <v>759</v>
      </c>
      <c r="W5" s="202" t="s">
        <v>760</v>
      </c>
      <c r="X5" s="202" t="s">
        <v>761</v>
      </c>
      <c r="Y5" s="202" t="s">
        <v>762</v>
      </c>
      <c r="Z5" s="267" t="s">
        <v>763</v>
      </c>
      <c r="AA5" s="567"/>
    </row>
    <row r="6" spans="1:27" s="8" customFormat="1" ht="34.5" customHeight="1" thickBot="1">
      <c r="A6" s="290" t="s">
        <v>764</v>
      </c>
      <c r="B6" s="291" t="s">
        <v>149</v>
      </c>
      <c r="C6" s="264" t="s">
        <v>765</v>
      </c>
      <c r="D6" s="262" t="s">
        <v>765</v>
      </c>
      <c r="E6" s="278" t="s">
        <v>766</v>
      </c>
      <c r="F6" s="278" t="s">
        <v>767</v>
      </c>
      <c r="G6" s="279" t="s">
        <v>768</v>
      </c>
      <c r="H6" s="278" t="s">
        <v>769</v>
      </c>
      <c r="I6" s="278" t="s">
        <v>770</v>
      </c>
      <c r="J6" s="278" t="s">
        <v>282</v>
      </c>
      <c r="K6" s="278" t="s">
        <v>771</v>
      </c>
      <c r="L6" s="278" t="s">
        <v>772</v>
      </c>
      <c r="M6" s="278" t="s">
        <v>773</v>
      </c>
      <c r="N6" s="284" t="s">
        <v>774</v>
      </c>
      <c r="O6" s="290" t="s">
        <v>764</v>
      </c>
      <c r="P6" s="292" t="s">
        <v>149</v>
      </c>
      <c r="Q6" s="279" t="s">
        <v>289</v>
      </c>
      <c r="R6" s="134" t="s">
        <v>294</v>
      </c>
      <c r="S6" s="134" t="s">
        <v>295</v>
      </c>
      <c r="T6" s="133" t="s">
        <v>296</v>
      </c>
      <c r="U6" s="134" t="s">
        <v>297</v>
      </c>
      <c r="V6" s="134" t="s">
        <v>298</v>
      </c>
      <c r="W6" s="134" t="s">
        <v>299</v>
      </c>
      <c r="X6" s="134" t="s">
        <v>300</v>
      </c>
      <c r="Y6" s="134" t="s">
        <v>301</v>
      </c>
      <c r="Z6" s="133" t="s">
        <v>302</v>
      </c>
      <c r="AA6" s="293" t="s">
        <v>775</v>
      </c>
    </row>
    <row r="7" spans="1:27" s="23" customFormat="1" ht="19.5" customHeight="1">
      <c r="A7" s="514" t="s">
        <v>776</v>
      </c>
      <c r="B7" s="295" t="s">
        <v>777</v>
      </c>
      <c r="C7" s="122">
        <f aca="true" t="shared" si="0" ref="C7:K7">SUM(C8:C10)</f>
        <v>104144.0011</v>
      </c>
      <c r="D7" s="121">
        <f t="shared" si="0"/>
        <v>72407.7224</v>
      </c>
      <c r="E7" s="121">
        <f t="shared" si="0"/>
        <v>1766.2213000000002</v>
      </c>
      <c r="F7" s="121">
        <f t="shared" si="0"/>
        <v>624.8209999999999</v>
      </c>
      <c r="G7" s="121">
        <f t="shared" si="0"/>
        <v>576.9035</v>
      </c>
      <c r="H7" s="122">
        <f t="shared" si="0"/>
        <v>3488.1045999999997</v>
      </c>
      <c r="I7" s="122">
        <f t="shared" si="0"/>
        <v>34776.6134</v>
      </c>
      <c r="J7" s="121">
        <f t="shared" si="0"/>
        <v>18000.892399999997</v>
      </c>
      <c r="K7" s="121">
        <f t="shared" si="0"/>
        <v>43.817499999999995</v>
      </c>
      <c r="L7" s="181" t="s">
        <v>778</v>
      </c>
      <c r="M7" s="121">
        <f>SUM(M8:M10)</f>
        <v>26.5384</v>
      </c>
      <c r="N7" s="123">
        <f>SUM(N8:N10)</f>
        <v>83.3221</v>
      </c>
      <c r="O7" s="558" t="s">
        <v>776</v>
      </c>
      <c r="P7" s="295" t="s">
        <v>777</v>
      </c>
      <c r="Q7" s="121">
        <f aca="true" t="shared" si="1" ref="Q7:Y7">SUM(Q8:Q10)</f>
        <v>1862.4501000000002</v>
      </c>
      <c r="R7" s="121">
        <f t="shared" si="1"/>
        <v>4382.8548</v>
      </c>
      <c r="S7" s="121">
        <f t="shared" si="1"/>
        <v>478.26189999999997</v>
      </c>
      <c r="T7" s="121">
        <f t="shared" si="1"/>
        <v>3.0026</v>
      </c>
      <c r="U7" s="122">
        <f t="shared" si="1"/>
        <v>64.7028</v>
      </c>
      <c r="V7" s="122">
        <f t="shared" si="1"/>
        <v>1407.54</v>
      </c>
      <c r="W7" s="121">
        <f t="shared" si="1"/>
        <v>186.7705</v>
      </c>
      <c r="X7" s="121">
        <f t="shared" si="1"/>
        <v>3582.7832</v>
      </c>
      <c r="Y7" s="121">
        <f t="shared" si="1"/>
        <v>1052.1222</v>
      </c>
      <c r="Z7" s="181" t="s">
        <v>355</v>
      </c>
      <c r="AA7" s="123">
        <f>SUM(AA8:AA10)</f>
        <v>31736.2787</v>
      </c>
    </row>
    <row r="8" spans="1:27" s="23" customFormat="1" ht="19.5" customHeight="1">
      <c r="A8" s="515"/>
      <c r="B8" s="295" t="s">
        <v>779</v>
      </c>
      <c r="C8" s="125">
        <v>34767.3492</v>
      </c>
      <c r="D8" s="126">
        <v>26177.7226</v>
      </c>
      <c r="E8" s="121">
        <v>35.6155</v>
      </c>
      <c r="F8" s="121">
        <v>48.1403</v>
      </c>
      <c r="G8" s="121">
        <v>25.1188</v>
      </c>
      <c r="H8" s="122">
        <v>417.5966</v>
      </c>
      <c r="I8" s="122">
        <v>2239.141</v>
      </c>
      <c r="J8" s="121">
        <v>16453.9947</v>
      </c>
      <c r="K8" s="121">
        <v>9.6179</v>
      </c>
      <c r="L8" s="181" t="s">
        <v>778</v>
      </c>
      <c r="M8" s="122">
        <v>3.9754</v>
      </c>
      <c r="N8" s="123">
        <v>2.1306</v>
      </c>
      <c r="O8" s="559"/>
      <c r="P8" s="295" t="s">
        <v>779</v>
      </c>
      <c r="Q8" s="126">
        <v>1548.2788</v>
      </c>
      <c r="R8" s="121">
        <v>329.1755</v>
      </c>
      <c r="S8" s="121">
        <v>104.964</v>
      </c>
      <c r="T8" s="121">
        <v>0.071</v>
      </c>
      <c r="U8" s="122">
        <v>64.4002</v>
      </c>
      <c r="V8" s="122">
        <v>1005.8287</v>
      </c>
      <c r="W8" s="121">
        <v>102.647</v>
      </c>
      <c r="X8" s="121">
        <v>3096.1103</v>
      </c>
      <c r="Y8" s="121">
        <v>690.9163</v>
      </c>
      <c r="Z8" s="181" t="s">
        <v>355</v>
      </c>
      <c r="AA8" s="123">
        <v>8589.6266</v>
      </c>
    </row>
    <row r="9" spans="1:27" s="23" customFormat="1" ht="19.5" customHeight="1">
      <c r="A9" s="515"/>
      <c r="B9" s="295" t="s">
        <v>780</v>
      </c>
      <c r="C9" s="125">
        <v>68775.5117</v>
      </c>
      <c r="D9" s="126">
        <v>45993.4364</v>
      </c>
      <c r="E9" s="121">
        <v>1723.7056</v>
      </c>
      <c r="F9" s="121">
        <v>574.0831</v>
      </c>
      <c r="G9" s="121">
        <v>546.5451</v>
      </c>
      <c r="H9" s="122">
        <v>3067.2461</v>
      </c>
      <c r="I9" s="122">
        <v>32440.1488</v>
      </c>
      <c r="J9" s="121">
        <v>1542.9973</v>
      </c>
      <c r="K9" s="121">
        <v>34.1996</v>
      </c>
      <c r="L9" s="181" t="s">
        <v>778</v>
      </c>
      <c r="M9" s="122">
        <v>22.563</v>
      </c>
      <c r="N9" s="123">
        <v>81.1915</v>
      </c>
      <c r="O9" s="559"/>
      <c r="P9" s="295" t="s">
        <v>780</v>
      </c>
      <c r="Q9" s="126">
        <v>296.5448</v>
      </c>
      <c r="R9" s="121">
        <v>3985.2959</v>
      </c>
      <c r="S9" s="121">
        <v>373.2661</v>
      </c>
      <c r="T9" s="121">
        <v>2.9316</v>
      </c>
      <c r="U9" s="122">
        <v>0.3026</v>
      </c>
      <c r="V9" s="122">
        <v>398.6382</v>
      </c>
      <c r="W9" s="121">
        <v>83.6656</v>
      </c>
      <c r="X9" s="121">
        <v>461.1647</v>
      </c>
      <c r="Y9" s="121">
        <v>358.9467</v>
      </c>
      <c r="Z9" s="181" t="s">
        <v>355</v>
      </c>
      <c r="AA9" s="123">
        <v>22782.0753</v>
      </c>
    </row>
    <row r="10" spans="1:27" s="23" customFormat="1" ht="19.5" customHeight="1">
      <c r="A10" s="515"/>
      <c r="B10" s="300" t="s">
        <v>781</v>
      </c>
      <c r="C10" s="125">
        <v>601.1402</v>
      </c>
      <c r="D10" s="126">
        <v>236.5634</v>
      </c>
      <c r="E10" s="121">
        <v>6.9002</v>
      </c>
      <c r="F10" s="121">
        <v>2.5976</v>
      </c>
      <c r="G10" s="121">
        <v>5.2396</v>
      </c>
      <c r="H10" s="122">
        <v>3.2619</v>
      </c>
      <c r="I10" s="122">
        <v>97.3236</v>
      </c>
      <c r="J10" s="121">
        <v>3.9004</v>
      </c>
      <c r="K10" s="181" t="s">
        <v>778</v>
      </c>
      <c r="L10" s="181" t="s">
        <v>778</v>
      </c>
      <c r="M10" s="181" t="s">
        <v>778</v>
      </c>
      <c r="N10" s="183" t="s">
        <v>778</v>
      </c>
      <c r="O10" s="559"/>
      <c r="P10" s="300" t="s">
        <v>781</v>
      </c>
      <c r="Q10" s="126">
        <v>17.6265</v>
      </c>
      <c r="R10" s="121">
        <v>68.3834</v>
      </c>
      <c r="S10" s="121">
        <v>0.0318</v>
      </c>
      <c r="T10" s="181" t="s">
        <v>355</v>
      </c>
      <c r="U10" s="182" t="s">
        <v>355</v>
      </c>
      <c r="V10" s="122">
        <v>3.0731</v>
      </c>
      <c r="W10" s="121">
        <v>0.4579</v>
      </c>
      <c r="X10" s="121">
        <v>25.5082</v>
      </c>
      <c r="Y10" s="121">
        <v>2.2592</v>
      </c>
      <c r="Z10" s="181" t="s">
        <v>355</v>
      </c>
      <c r="AA10" s="123">
        <v>364.5768</v>
      </c>
    </row>
    <row r="11" spans="1:27" s="8" customFormat="1" ht="15" customHeight="1">
      <c r="A11" s="280"/>
      <c r="B11" s="281"/>
      <c r="C11" s="122"/>
      <c r="D11" s="121"/>
      <c r="E11" s="121"/>
      <c r="F11" s="121"/>
      <c r="G11" s="121"/>
      <c r="H11" s="122"/>
      <c r="I11" s="122"/>
      <c r="J11" s="121"/>
      <c r="K11" s="121"/>
      <c r="L11" s="121"/>
      <c r="M11" s="121"/>
      <c r="N11" s="123"/>
      <c r="O11" s="296"/>
      <c r="P11" s="281"/>
      <c r="Q11" s="121"/>
      <c r="R11" s="121"/>
      <c r="S11" s="121"/>
      <c r="T11" s="121"/>
      <c r="U11" s="122"/>
      <c r="V11" s="122"/>
      <c r="W11" s="121"/>
      <c r="X11" s="121"/>
      <c r="Y11" s="121"/>
      <c r="Z11" s="121"/>
      <c r="AA11" s="123"/>
    </row>
    <row r="12" spans="1:27" s="8" customFormat="1" ht="19.5" customHeight="1">
      <c r="A12" s="514" t="s">
        <v>782</v>
      </c>
      <c r="B12" s="295" t="s">
        <v>752</v>
      </c>
      <c r="C12" s="122">
        <f aca="true" t="shared" si="2" ref="C12:K12">SUM(C13:C15)</f>
        <v>104029.57929999998</v>
      </c>
      <c r="D12" s="121">
        <f t="shared" si="2"/>
        <v>72857.36290000001</v>
      </c>
      <c r="E12" s="121">
        <f t="shared" si="2"/>
        <v>1786.8817999999999</v>
      </c>
      <c r="F12" s="121">
        <f t="shared" si="2"/>
        <v>624.1452999999999</v>
      </c>
      <c r="G12" s="121">
        <f t="shared" si="2"/>
        <v>562.3412</v>
      </c>
      <c r="H12" s="122">
        <f t="shared" si="2"/>
        <v>3515.1145</v>
      </c>
      <c r="I12" s="122">
        <f t="shared" si="2"/>
        <v>34559.1775</v>
      </c>
      <c r="J12" s="121">
        <f t="shared" si="2"/>
        <v>17964.7563</v>
      </c>
      <c r="K12" s="121">
        <f t="shared" si="2"/>
        <v>41.6109</v>
      </c>
      <c r="L12" s="181" t="s">
        <v>783</v>
      </c>
      <c r="M12" s="121">
        <f>SUM(M13:M15)</f>
        <v>26.5384</v>
      </c>
      <c r="N12" s="123">
        <f>SUM(N13:N15)</f>
        <v>80.593</v>
      </c>
      <c r="O12" s="558" t="s">
        <v>782</v>
      </c>
      <c r="P12" s="295" t="s">
        <v>752</v>
      </c>
      <c r="Q12" s="121">
        <f aca="true" t="shared" si="3" ref="Q12:Y12">SUM(Q13:Q15)</f>
        <v>1980.5933</v>
      </c>
      <c r="R12" s="121">
        <f t="shared" si="3"/>
        <v>4461.3584</v>
      </c>
      <c r="S12" s="121">
        <f t="shared" si="3"/>
        <v>483.0103</v>
      </c>
      <c r="T12" s="121">
        <f t="shared" si="3"/>
        <v>3.9369</v>
      </c>
      <c r="U12" s="122">
        <f t="shared" si="3"/>
        <v>64.6699</v>
      </c>
      <c r="V12" s="122">
        <f t="shared" si="3"/>
        <v>1424.2822</v>
      </c>
      <c r="W12" s="121">
        <f t="shared" si="3"/>
        <v>186.6828</v>
      </c>
      <c r="X12" s="121">
        <f t="shared" si="3"/>
        <v>3597.3955</v>
      </c>
      <c r="Y12" s="121">
        <f t="shared" si="3"/>
        <v>1492.5751</v>
      </c>
      <c r="Z12" s="181" t="s">
        <v>355</v>
      </c>
      <c r="AA12" s="123">
        <f>SUM(AA13:AA15)</f>
        <v>31172.2164</v>
      </c>
    </row>
    <row r="13" spans="1:27" s="8" customFormat="1" ht="19.5" customHeight="1">
      <c r="A13" s="515"/>
      <c r="B13" s="295" t="s">
        <v>753</v>
      </c>
      <c r="C13" s="125">
        <v>34597.1482</v>
      </c>
      <c r="D13" s="126">
        <v>26396.2052</v>
      </c>
      <c r="E13" s="121">
        <v>40.0116</v>
      </c>
      <c r="F13" s="121">
        <v>53.9271</v>
      </c>
      <c r="G13" s="121">
        <v>20.9574</v>
      </c>
      <c r="H13" s="122">
        <v>317.7694</v>
      </c>
      <c r="I13" s="122">
        <v>2370.9523</v>
      </c>
      <c r="J13" s="121">
        <v>16089.4054</v>
      </c>
      <c r="K13" s="121">
        <v>9.5541</v>
      </c>
      <c r="L13" s="181" t="s">
        <v>783</v>
      </c>
      <c r="M13" s="122">
        <v>3.9754</v>
      </c>
      <c r="N13" s="183" t="s">
        <v>783</v>
      </c>
      <c r="O13" s="559"/>
      <c r="P13" s="295" t="s">
        <v>753</v>
      </c>
      <c r="Q13" s="126">
        <v>1678.6553</v>
      </c>
      <c r="R13" s="121">
        <v>381.6644</v>
      </c>
      <c r="S13" s="121">
        <v>105.7139</v>
      </c>
      <c r="T13" s="121">
        <v>0.071</v>
      </c>
      <c r="U13" s="122">
        <v>64.129</v>
      </c>
      <c r="V13" s="122">
        <v>1012.2507</v>
      </c>
      <c r="W13" s="121">
        <v>102.3486</v>
      </c>
      <c r="X13" s="121">
        <v>3097.9493</v>
      </c>
      <c r="Y13" s="121">
        <v>1045.1709</v>
      </c>
      <c r="Z13" s="181" t="s">
        <v>355</v>
      </c>
      <c r="AA13" s="123">
        <v>8200.943</v>
      </c>
    </row>
    <row r="14" spans="1:27" s="8" customFormat="1" ht="19.5" customHeight="1">
      <c r="A14" s="515"/>
      <c r="B14" s="295" t="s">
        <v>754</v>
      </c>
      <c r="C14" s="125">
        <v>68772.2511</v>
      </c>
      <c r="D14" s="126">
        <v>46200.3488</v>
      </c>
      <c r="E14" s="121">
        <v>1738.3526</v>
      </c>
      <c r="F14" s="121">
        <v>568.2751</v>
      </c>
      <c r="G14" s="121">
        <v>536.1442</v>
      </c>
      <c r="H14" s="122">
        <v>3194.083</v>
      </c>
      <c r="I14" s="122">
        <v>32081.0971</v>
      </c>
      <c r="J14" s="121">
        <v>1860.8912</v>
      </c>
      <c r="K14" s="121">
        <v>32.0568</v>
      </c>
      <c r="L14" s="181" t="s">
        <v>783</v>
      </c>
      <c r="M14" s="122">
        <v>22.563</v>
      </c>
      <c r="N14" s="123">
        <v>80.593</v>
      </c>
      <c r="O14" s="559"/>
      <c r="P14" s="295" t="s">
        <v>754</v>
      </c>
      <c r="Q14" s="126">
        <v>286.121</v>
      </c>
      <c r="R14" s="121">
        <v>4007.7745</v>
      </c>
      <c r="S14" s="121">
        <v>376.0221</v>
      </c>
      <c r="T14" s="121">
        <v>3.8659</v>
      </c>
      <c r="U14" s="122">
        <v>0.5409</v>
      </c>
      <c r="V14" s="122">
        <v>408.9584</v>
      </c>
      <c r="W14" s="121">
        <v>83.1041</v>
      </c>
      <c r="X14" s="121">
        <v>474.4022</v>
      </c>
      <c r="Y14" s="121">
        <v>445.5037</v>
      </c>
      <c r="Z14" s="181" t="s">
        <v>355</v>
      </c>
      <c r="AA14" s="123">
        <v>22571.9023</v>
      </c>
    </row>
    <row r="15" spans="1:27" s="8" customFormat="1" ht="19.5" customHeight="1">
      <c r="A15" s="515"/>
      <c r="B15" s="300" t="s">
        <v>746</v>
      </c>
      <c r="C15" s="125">
        <v>660.18</v>
      </c>
      <c r="D15" s="126">
        <v>260.8089</v>
      </c>
      <c r="E15" s="121">
        <v>8.5176</v>
      </c>
      <c r="F15" s="121">
        <v>1.9431</v>
      </c>
      <c r="G15" s="121">
        <v>5.2396</v>
      </c>
      <c r="H15" s="122">
        <v>3.2621</v>
      </c>
      <c r="I15" s="122">
        <v>107.1281</v>
      </c>
      <c r="J15" s="121">
        <v>14.4597</v>
      </c>
      <c r="K15" s="181" t="s">
        <v>783</v>
      </c>
      <c r="L15" s="181" t="s">
        <v>783</v>
      </c>
      <c r="M15" s="181" t="s">
        <v>783</v>
      </c>
      <c r="N15" s="183" t="s">
        <v>783</v>
      </c>
      <c r="O15" s="559"/>
      <c r="P15" s="300" t="s">
        <v>746</v>
      </c>
      <c r="Q15" s="126">
        <v>15.817</v>
      </c>
      <c r="R15" s="121">
        <v>71.9195</v>
      </c>
      <c r="S15" s="121">
        <v>1.2743</v>
      </c>
      <c r="T15" s="181" t="s">
        <v>355</v>
      </c>
      <c r="U15" s="182" t="s">
        <v>355</v>
      </c>
      <c r="V15" s="122">
        <v>3.0731</v>
      </c>
      <c r="W15" s="121">
        <v>1.2301</v>
      </c>
      <c r="X15" s="121">
        <v>25.044</v>
      </c>
      <c r="Y15" s="121">
        <v>1.9005</v>
      </c>
      <c r="Z15" s="181" t="s">
        <v>355</v>
      </c>
      <c r="AA15" s="123">
        <v>399.3711</v>
      </c>
    </row>
    <row r="16" spans="1:27" s="8" customFormat="1" ht="15" customHeight="1">
      <c r="A16" s="280"/>
      <c r="B16" s="281"/>
      <c r="C16" s="122"/>
      <c r="D16" s="121"/>
      <c r="E16" s="121"/>
      <c r="F16" s="121"/>
      <c r="G16" s="121"/>
      <c r="H16" s="122"/>
      <c r="I16" s="122"/>
      <c r="J16" s="121"/>
      <c r="K16" s="121"/>
      <c r="L16" s="121"/>
      <c r="M16" s="121"/>
      <c r="N16" s="123"/>
      <c r="O16" s="558" t="s">
        <v>784</v>
      </c>
      <c r="P16" s="281"/>
      <c r="Q16" s="121"/>
      <c r="R16" s="121"/>
      <c r="S16" s="121"/>
      <c r="T16" s="121"/>
      <c r="U16" s="122"/>
      <c r="V16" s="122"/>
      <c r="W16" s="121"/>
      <c r="X16" s="121"/>
      <c r="Y16" s="121"/>
      <c r="Z16" s="121"/>
      <c r="AA16" s="123"/>
    </row>
    <row r="17" spans="1:27" s="8" customFormat="1" ht="19.5" customHeight="1">
      <c r="A17" s="514" t="s">
        <v>785</v>
      </c>
      <c r="B17" s="295" t="s">
        <v>752</v>
      </c>
      <c r="C17" s="125">
        <f aca="true" t="shared" si="4" ref="C17:K17">SUM(C18:C20)</f>
        <v>104171.2372</v>
      </c>
      <c r="D17" s="126">
        <f t="shared" si="4"/>
        <v>72968.29460000001</v>
      </c>
      <c r="E17" s="121">
        <f t="shared" si="4"/>
        <v>1795.4261999999999</v>
      </c>
      <c r="F17" s="121">
        <f t="shared" si="4"/>
        <v>624.5975999999999</v>
      </c>
      <c r="G17" s="121">
        <f t="shared" si="4"/>
        <v>563.5722999999999</v>
      </c>
      <c r="H17" s="122">
        <f t="shared" si="4"/>
        <v>3507.2281000000003</v>
      </c>
      <c r="I17" s="122">
        <v>34520.8977</v>
      </c>
      <c r="J17" s="121">
        <f t="shared" si="4"/>
        <v>17955.8063</v>
      </c>
      <c r="K17" s="121">
        <f t="shared" si="4"/>
        <v>41.0109</v>
      </c>
      <c r="L17" s="181" t="s">
        <v>783</v>
      </c>
      <c r="M17" s="121">
        <f>SUM(M18:M20)</f>
        <v>26.5384</v>
      </c>
      <c r="N17" s="123">
        <f>SUM(N18:N20)</f>
        <v>76.5579</v>
      </c>
      <c r="O17" s="559"/>
      <c r="P17" s="295" t="s">
        <v>752</v>
      </c>
      <c r="Q17" s="126">
        <f aca="true" t="shared" si="5" ref="Q17:Y17">SUM(Q18:Q20)</f>
        <v>2018.4288000000001</v>
      </c>
      <c r="R17" s="121">
        <f t="shared" si="5"/>
        <v>4479.2544</v>
      </c>
      <c r="S17" s="121">
        <f t="shared" si="5"/>
        <v>494.6321</v>
      </c>
      <c r="T17" s="121">
        <f t="shared" si="5"/>
        <v>3.9369</v>
      </c>
      <c r="U17" s="122">
        <f t="shared" si="5"/>
        <v>64.6349</v>
      </c>
      <c r="V17" s="122">
        <f t="shared" si="5"/>
        <v>1420.5866</v>
      </c>
      <c r="W17" s="121">
        <f t="shared" si="5"/>
        <v>187.1752</v>
      </c>
      <c r="X17" s="121">
        <f t="shared" si="5"/>
        <v>3503.1841000000004</v>
      </c>
      <c r="Y17" s="121">
        <f t="shared" si="5"/>
        <v>1645.2372999999998</v>
      </c>
      <c r="Z17" s="181" t="s">
        <v>355</v>
      </c>
      <c r="AA17" s="123">
        <f>SUM(AA18:AA20)</f>
        <v>31202.9418</v>
      </c>
    </row>
    <row r="18" spans="1:27" s="8" customFormat="1" ht="19.5" customHeight="1">
      <c r="A18" s="515"/>
      <c r="B18" s="295" t="s">
        <v>753</v>
      </c>
      <c r="C18" s="125">
        <v>34051.5751</v>
      </c>
      <c r="D18" s="126">
        <v>26108.2823</v>
      </c>
      <c r="E18" s="121">
        <v>36.1633</v>
      </c>
      <c r="F18" s="121">
        <v>52.7415</v>
      </c>
      <c r="G18" s="121">
        <v>20.8477</v>
      </c>
      <c r="H18" s="122">
        <v>294.4259</v>
      </c>
      <c r="I18" s="122">
        <v>2266.7568</v>
      </c>
      <c r="J18" s="121">
        <v>15784.8342</v>
      </c>
      <c r="K18" s="121">
        <v>9.5541</v>
      </c>
      <c r="L18" s="181" t="s">
        <v>783</v>
      </c>
      <c r="M18" s="121">
        <v>3.9754</v>
      </c>
      <c r="N18" s="123">
        <v>1.6705</v>
      </c>
      <c r="O18" s="559"/>
      <c r="P18" s="295" t="s">
        <v>753</v>
      </c>
      <c r="Q18" s="126">
        <v>1709.3429</v>
      </c>
      <c r="R18" s="121">
        <v>398.0099</v>
      </c>
      <c r="S18" s="121">
        <v>114.1752</v>
      </c>
      <c r="T18" s="121">
        <v>0.071</v>
      </c>
      <c r="U18" s="122">
        <v>64.0359</v>
      </c>
      <c r="V18" s="122">
        <v>1007.1489</v>
      </c>
      <c r="W18" s="121">
        <v>102.073</v>
      </c>
      <c r="X18" s="121">
        <v>3105.4837</v>
      </c>
      <c r="Y18" s="121">
        <v>1083.1188</v>
      </c>
      <c r="Z18" s="181" t="s">
        <v>355</v>
      </c>
      <c r="AA18" s="123">
        <v>7943.2925</v>
      </c>
    </row>
    <row r="19" spans="1:27" s="8" customFormat="1" ht="19.5" customHeight="1">
      <c r="A19" s="515"/>
      <c r="B19" s="295" t="s">
        <v>754</v>
      </c>
      <c r="C19" s="125">
        <v>69383.7117</v>
      </c>
      <c r="D19" s="126">
        <v>46564.4801</v>
      </c>
      <c r="E19" s="121">
        <v>1741.9962</v>
      </c>
      <c r="F19" s="121">
        <v>569.9997</v>
      </c>
      <c r="G19" s="121">
        <v>537.7031</v>
      </c>
      <c r="H19" s="122">
        <v>3209.5401</v>
      </c>
      <c r="I19" s="122">
        <v>32134.8055</v>
      </c>
      <c r="J19" s="121">
        <v>2156.5677</v>
      </c>
      <c r="K19" s="121">
        <v>31.4568</v>
      </c>
      <c r="L19" s="181" t="s">
        <v>783</v>
      </c>
      <c r="M19" s="121">
        <v>22.563</v>
      </c>
      <c r="N19" s="123">
        <v>74.8874</v>
      </c>
      <c r="O19" s="559"/>
      <c r="P19" s="295" t="s">
        <v>754</v>
      </c>
      <c r="Q19" s="121">
        <v>295.6957</v>
      </c>
      <c r="R19" s="121">
        <v>4002.3603</v>
      </c>
      <c r="S19" s="121">
        <v>378.4992</v>
      </c>
      <c r="T19" s="121">
        <v>3.8659</v>
      </c>
      <c r="U19" s="122">
        <v>0.599</v>
      </c>
      <c r="V19" s="122">
        <v>410.3646</v>
      </c>
      <c r="W19" s="121">
        <v>83.86</v>
      </c>
      <c r="X19" s="121">
        <v>363.7208</v>
      </c>
      <c r="Y19" s="121">
        <v>560.2597</v>
      </c>
      <c r="Z19" s="181" t="s">
        <v>355</v>
      </c>
      <c r="AA19" s="123">
        <v>22819.2314</v>
      </c>
    </row>
    <row r="20" spans="1:27" s="8" customFormat="1" ht="19.5" customHeight="1">
      <c r="A20" s="515"/>
      <c r="B20" s="300" t="s">
        <v>746</v>
      </c>
      <c r="C20" s="122">
        <v>735.9504</v>
      </c>
      <c r="D20" s="121">
        <v>295.5322</v>
      </c>
      <c r="E20" s="121">
        <v>17.2667</v>
      </c>
      <c r="F20" s="121">
        <v>1.8564</v>
      </c>
      <c r="G20" s="121">
        <v>5.0215</v>
      </c>
      <c r="H20" s="122">
        <v>3.2621</v>
      </c>
      <c r="I20" s="122">
        <v>119.3354</v>
      </c>
      <c r="J20" s="121">
        <v>14.4044</v>
      </c>
      <c r="K20" s="181" t="s">
        <v>783</v>
      </c>
      <c r="L20" s="181" t="s">
        <v>783</v>
      </c>
      <c r="M20" s="181" t="s">
        <v>783</v>
      </c>
      <c r="N20" s="183" t="s">
        <v>783</v>
      </c>
      <c r="O20" s="559"/>
      <c r="P20" s="300" t="s">
        <v>746</v>
      </c>
      <c r="Q20" s="121">
        <v>13.3902</v>
      </c>
      <c r="R20" s="121">
        <v>78.8842</v>
      </c>
      <c r="S20" s="121">
        <v>1.9577</v>
      </c>
      <c r="T20" s="181" t="s">
        <v>355</v>
      </c>
      <c r="U20" s="182" t="s">
        <v>355</v>
      </c>
      <c r="V20" s="122">
        <v>3.0731</v>
      </c>
      <c r="W20" s="122">
        <v>1.2422</v>
      </c>
      <c r="X20" s="121">
        <v>33.9796</v>
      </c>
      <c r="Y20" s="122">
        <v>1.8588</v>
      </c>
      <c r="Z20" s="181" t="s">
        <v>355</v>
      </c>
      <c r="AA20" s="123">
        <v>440.4179</v>
      </c>
    </row>
    <row r="21" spans="1:27" s="8" customFormat="1" ht="15" customHeight="1">
      <c r="A21" s="268"/>
      <c r="B21" s="295"/>
      <c r="C21" s="122"/>
      <c r="D21" s="121"/>
      <c r="E21" s="121"/>
      <c r="F21" s="121"/>
      <c r="G21" s="121"/>
      <c r="H21" s="122"/>
      <c r="I21" s="122"/>
      <c r="J21" s="121"/>
      <c r="K21" s="121"/>
      <c r="L21" s="121"/>
      <c r="M21" s="121"/>
      <c r="N21" s="123"/>
      <c r="O21" s="265"/>
      <c r="P21" s="295"/>
      <c r="Q21" s="121"/>
      <c r="R21" s="121"/>
      <c r="S21" s="121"/>
      <c r="T21" s="121"/>
      <c r="U21" s="122"/>
      <c r="V21" s="122"/>
      <c r="W21" s="122"/>
      <c r="X21" s="121"/>
      <c r="Y21" s="122"/>
      <c r="Z21" s="121"/>
      <c r="AA21" s="123"/>
    </row>
    <row r="22" spans="1:27" s="8" customFormat="1" ht="19.5" customHeight="1">
      <c r="A22" s="514" t="s">
        <v>786</v>
      </c>
      <c r="B22" s="295" t="s">
        <v>752</v>
      </c>
      <c r="C22" s="122">
        <f aca="true" t="shared" si="6" ref="C22:K22">SUM(C23:C25)</f>
        <v>110380.137</v>
      </c>
      <c r="D22" s="121">
        <f t="shared" si="6"/>
        <v>72967.081</v>
      </c>
      <c r="E22" s="121">
        <f t="shared" si="6"/>
        <v>1794.2141</v>
      </c>
      <c r="F22" s="121">
        <f t="shared" si="6"/>
        <v>628.4306</v>
      </c>
      <c r="G22" s="121">
        <f t="shared" si="6"/>
        <v>566.5575</v>
      </c>
      <c r="H22" s="122">
        <f t="shared" si="6"/>
        <v>3516.6648</v>
      </c>
      <c r="I22" s="122">
        <f t="shared" si="6"/>
        <v>34521.946800000005</v>
      </c>
      <c r="J22" s="121">
        <f t="shared" si="6"/>
        <v>17913.211600000002</v>
      </c>
      <c r="K22" s="121">
        <f t="shared" si="6"/>
        <v>40.5719</v>
      </c>
      <c r="L22" s="181" t="s">
        <v>355</v>
      </c>
      <c r="M22" s="121">
        <f>SUM(M23:M25)</f>
        <v>26.5384</v>
      </c>
      <c r="N22" s="123">
        <f>SUM(N23:N25)</f>
        <v>70.0741</v>
      </c>
      <c r="O22" s="558" t="s">
        <v>786</v>
      </c>
      <c r="P22" s="295" t="s">
        <v>752</v>
      </c>
      <c r="Q22" s="121">
        <f aca="true" t="shared" si="7" ref="Q22:Y22">SUM(Q23:Q25)</f>
        <v>2067.0237</v>
      </c>
      <c r="R22" s="121">
        <f t="shared" si="7"/>
        <v>4480.5657</v>
      </c>
      <c r="S22" s="121">
        <f t="shared" si="7"/>
        <v>495.4246</v>
      </c>
      <c r="T22" s="121">
        <f t="shared" si="7"/>
        <v>3.9369</v>
      </c>
      <c r="U22" s="122">
        <f t="shared" si="7"/>
        <v>64.415</v>
      </c>
      <c r="V22" s="122">
        <f t="shared" si="7"/>
        <v>1419.3917999999999</v>
      </c>
      <c r="W22" s="122">
        <f t="shared" si="7"/>
        <v>188.49089999999998</v>
      </c>
      <c r="X22" s="121">
        <f t="shared" si="7"/>
        <v>3530.5306</v>
      </c>
      <c r="Y22" s="122">
        <f t="shared" si="7"/>
        <v>1639.092</v>
      </c>
      <c r="Z22" s="181" t="s">
        <v>355</v>
      </c>
      <c r="AA22" s="123">
        <f>SUM(AA23:AA25)</f>
        <v>37413.0559</v>
      </c>
    </row>
    <row r="23" spans="1:27" s="8" customFormat="1" ht="19.5" customHeight="1">
      <c r="A23" s="515"/>
      <c r="B23" s="295" t="s">
        <v>753</v>
      </c>
      <c r="C23" s="122">
        <v>39958.7819</v>
      </c>
      <c r="D23" s="121">
        <f>SUM(E23:Z23)</f>
        <v>25788.349499999997</v>
      </c>
      <c r="E23" s="121">
        <v>35.4026</v>
      </c>
      <c r="F23" s="121">
        <v>49.7001</v>
      </c>
      <c r="G23" s="121">
        <v>19.8917</v>
      </c>
      <c r="H23" s="122">
        <v>290.6407</v>
      </c>
      <c r="I23" s="122">
        <v>2266.757</v>
      </c>
      <c r="J23" s="121">
        <v>15452.1366</v>
      </c>
      <c r="K23" s="121">
        <v>8.568</v>
      </c>
      <c r="L23" s="181" t="s">
        <v>355</v>
      </c>
      <c r="M23" s="121">
        <v>3.9754</v>
      </c>
      <c r="N23" s="123">
        <v>0.1473</v>
      </c>
      <c r="O23" s="559"/>
      <c r="P23" s="295" t="s">
        <v>753</v>
      </c>
      <c r="Q23" s="121">
        <v>1762.635</v>
      </c>
      <c r="R23" s="121">
        <v>415.2872</v>
      </c>
      <c r="S23" s="121">
        <v>115.3927</v>
      </c>
      <c r="T23" s="121">
        <v>0.071</v>
      </c>
      <c r="U23" s="122">
        <v>63.8406</v>
      </c>
      <c r="V23" s="122">
        <v>1007.1964</v>
      </c>
      <c r="W23" s="122">
        <v>101.9121</v>
      </c>
      <c r="X23" s="121">
        <v>3111.9319</v>
      </c>
      <c r="Y23" s="122">
        <v>1082.8632</v>
      </c>
      <c r="Z23" s="181" t="s">
        <v>355</v>
      </c>
      <c r="AA23" s="123">
        <v>14170.4323</v>
      </c>
    </row>
    <row r="24" spans="1:27" s="8" customFormat="1" ht="19.5" customHeight="1">
      <c r="A24" s="515"/>
      <c r="B24" s="295" t="s">
        <v>754</v>
      </c>
      <c r="C24" s="122">
        <v>69484.3548</v>
      </c>
      <c r="D24" s="121">
        <f>SUM(E24:Z24)</f>
        <v>46692.25630000001</v>
      </c>
      <c r="E24" s="121">
        <v>1749.5235</v>
      </c>
      <c r="F24" s="121">
        <v>575.7666</v>
      </c>
      <c r="G24" s="121">
        <v>541.5413</v>
      </c>
      <c r="H24" s="122">
        <v>3222.762</v>
      </c>
      <c r="I24" s="122">
        <v>32134.8054</v>
      </c>
      <c r="J24" s="121">
        <v>2445.4146</v>
      </c>
      <c r="K24" s="121">
        <v>32.0039</v>
      </c>
      <c r="L24" s="181" t="s">
        <v>355</v>
      </c>
      <c r="M24" s="121">
        <v>22.563</v>
      </c>
      <c r="N24" s="123">
        <v>69.9268</v>
      </c>
      <c r="O24" s="559"/>
      <c r="P24" s="295" t="s">
        <v>754</v>
      </c>
      <c r="Q24" s="121">
        <v>293.4156</v>
      </c>
      <c r="R24" s="121">
        <v>3985.6198</v>
      </c>
      <c r="S24" s="121">
        <v>378.095</v>
      </c>
      <c r="T24" s="121">
        <v>3.8659</v>
      </c>
      <c r="U24" s="122">
        <v>0.5744</v>
      </c>
      <c r="V24" s="122">
        <v>211.763</v>
      </c>
      <c r="W24" s="122">
        <v>85.3366</v>
      </c>
      <c r="X24" s="121">
        <v>384.9089</v>
      </c>
      <c r="Y24" s="122">
        <v>554.37</v>
      </c>
      <c r="Z24" s="181" t="s">
        <v>355</v>
      </c>
      <c r="AA24" s="123">
        <v>22792.0985</v>
      </c>
    </row>
    <row r="25" spans="1:27" s="8" customFormat="1" ht="19.5" customHeight="1">
      <c r="A25" s="515"/>
      <c r="B25" s="300" t="s">
        <v>746</v>
      </c>
      <c r="C25" s="122">
        <v>937.0003</v>
      </c>
      <c r="D25" s="121">
        <f>SUM(E25:Z25)</f>
        <v>486.4752</v>
      </c>
      <c r="E25" s="121">
        <v>9.288</v>
      </c>
      <c r="F25" s="121">
        <v>2.9639</v>
      </c>
      <c r="G25" s="121">
        <v>5.1245</v>
      </c>
      <c r="H25" s="122">
        <v>3.2621</v>
      </c>
      <c r="I25" s="122">
        <v>120.3844</v>
      </c>
      <c r="J25" s="121">
        <v>15.6604</v>
      </c>
      <c r="K25" s="181" t="s">
        <v>783</v>
      </c>
      <c r="L25" s="181" t="s">
        <v>355</v>
      </c>
      <c r="M25" s="181" t="s">
        <v>355</v>
      </c>
      <c r="N25" s="183" t="s">
        <v>355</v>
      </c>
      <c r="O25" s="559"/>
      <c r="P25" s="300" t="s">
        <v>746</v>
      </c>
      <c r="Q25" s="121">
        <v>10.9731</v>
      </c>
      <c r="R25" s="121">
        <v>79.6587</v>
      </c>
      <c r="S25" s="121">
        <v>1.9369</v>
      </c>
      <c r="T25" s="181" t="s">
        <v>355</v>
      </c>
      <c r="U25" s="182" t="s">
        <v>355</v>
      </c>
      <c r="V25" s="122">
        <v>200.4324</v>
      </c>
      <c r="W25" s="122">
        <v>1.2422</v>
      </c>
      <c r="X25" s="121">
        <v>33.6898</v>
      </c>
      <c r="Y25" s="121">
        <v>1.8588</v>
      </c>
      <c r="Z25" s="181" t="s">
        <v>355</v>
      </c>
      <c r="AA25" s="123">
        <v>450.5251</v>
      </c>
    </row>
    <row r="26" spans="1:27" s="23" customFormat="1" ht="15" customHeight="1">
      <c r="A26" s="268"/>
      <c r="B26" s="300"/>
      <c r="C26" s="122"/>
      <c r="D26" s="121"/>
      <c r="E26" s="121"/>
      <c r="F26" s="121"/>
      <c r="G26" s="121"/>
      <c r="H26" s="122"/>
      <c r="I26" s="122"/>
      <c r="J26" s="121"/>
      <c r="K26" s="121"/>
      <c r="L26" s="121"/>
      <c r="M26" s="121"/>
      <c r="N26" s="123"/>
      <c r="O26" s="265"/>
      <c r="P26" s="300"/>
      <c r="Q26" s="121"/>
      <c r="R26" s="121"/>
      <c r="S26" s="121"/>
      <c r="T26" s="121"/>
      <c r="U26" s="122"/>
      <c r="V26" s="122"/>
      <c r="W26" s="122"/>
      <c r="X26" s="121"/>
      <c r="Y26" s="122"/>
      <c r="Z26" s="121"/>
      <c r="AA26" s="123"/>
    </row>
    <row r="27" spans="1:27" s="8" customFormat="1" ht="19.5" customHeight="1">
      <c r="A27" s="514" t="s">
        <v>787</v>
      </c>
      <c r="B27" s="295" t="s">
        <v>752</v>
      </c>
      <c r="C27" s="122">
        <v>116701.77180000002</v>
      </c>
      <c r="D27" s="121">
        <v>79096.49730000002</v>
      </c>
      <c r="E27" s="121">
        <v>1793.3653000000002</v>
      </c>
      <c r="F27" s="121">
        <v>629.4583</v>
      </c>
      <c r="G27" s="121">
        <v>567.4838</v>
      </c>
      <c r="H27" s="122">
        <v>3548.0691</v>
      </c>
      <c r="I27" s="122">
        <v>34346.515</v>
      </c>
      <c r="J27" s="121">
        <v>20896.888300000002</v>
      </c>
      <c r="K27" s="121">
        <v>40.509</v>
      </c>
      <c r="L27" s="181" t="s">
        <v>355</v>
      </c>
      <c r="M27" s="121">
        <v>27.711399999999998</v>
      </c>
      <c r="N27" s="123">
        <v>70.0744</v>
      </c>
      <c r="O27" s="558" t="s">
        <v>788</v>
      </c>
      <c r="P27" s="295" t="s">
        <v>752</v>
      </c>
      <c r="Q27" s="121">
        <v>2086.2499000000003</v>
      </c>
      <c r="R27" s="121">
        <v>4505.9469</v>
      </c>
      <c r="S27" s="121">
        <v>510.308</v>
      </c>
      <c r="T27" s="121">
        <v>3.9369</v>
      </c>
      <c r="U27" s="122">
        <v>64.415</v>
      </c>
      <c r="V27" s="122">
        <v>4634.821499999999</v>
      </c>
      <c r="W27" s="122">
        <v>188.29760000000002</v>
      </c>
      <c r="X27" s="121">
        <v>3559.1884</v>
      </c>
      <c r="Y27" s="122">
        <v>1623.2585</v>
      </c>
      <c r="Z27" s="181" t="s">
        <v>355</v>
      </c>
      <c r="AA27" s="123">
        <v>37605.2745</v>
      </c>
    </row>
    <row r="28" spans="1:27" s="8" customFormat="1" ht="19.5" customHeight="1">
      <c r="A28" s="515"/>
      <c r="B28" s="295" t="s">
        <v>753</v>
      </c>
      <c r="C28" s="122">
        <v>45971.7754</v>
      </c>
      <c r="D28" s="121">
        <v>31661.581999999995</v>
      </c>
      <c r="E28" s="121">
        <v>33.3315</v>
      </c>
      <c r="F28" s="121">
        <v>49.8805</v>
      </c>
      <c r="G28" s="121">
        <v>20.319</v>
      </c>
      <c r="H28" s="122">
        <v>310.0039</v>
      </c>
      <c r="I28" s="122">
        <v>2112.9042</v>
      </c>
      <c r="J28" s="121">
        <v>18198.9152</v>
      </c>
      <c r="K28" s="121">
        <v>8.568</v>
      </c>
      <c r="L28" s="181" t="s">
        <v>355</v>
      </c>
      <c r="M28" s="121">
        <v>4.38</v>
      </c>
      <c r="N28" s="123">
        <v>0.1476</v>
      </c>
      <c r="O28" s="559"/>
      <c r="P28" s="295" t="s">
        <v>753</v>
      </c>
      <c r="Q28" s="121">
        <v>1785.1168</v>
      </c>
      <c r="R28" s="121">
        <v>447.6628</v>
      </c>
      <c r="S28" s="121">
        <v>114.6982</v>
      </c>
      <c r="T28" s="121">
        <v>0.071</v>
      </c>
      <c r="U28" s="122">
        <v>63.8406</v>
      </c>
      <c r="V28" s="122">
        <v>4214.1738</v>
      </c>
      <c r="W28" s="122">
        <v>101.8135</v>
      </c>
      <c r="X28" s="121">
        <v>3125.1232</v>
      </c>
      <c r="Y28" s="122">
        <v>1070.6322</v>
      </c>
      <c r="Z28" s="181" t="s">
        <v>355</v>
      </c>
      <c r="AA28" s="123">
        <v>14310.1934</v>
      </c>
    </row>
    <row r="29" spans="1:27" s="8" customFormat="1" ht="19.5" customHeight="1">
      <c r="A29" s="515"/>
      <c r="B29" s="295" t="s">
        <v>754</v>
      </c>
      <c r="C29" s="122">
        <v>69748.06280000001</v>
      </c>
      <c r="D29" s="121">
        <v>46923.04510000001</v>
      </c>
      <c r="E29" s="121">
        <v>1750.092</v>
      </c>
      <c r="F29" s="121">
        <v>576.4905</v>
      </c>
      <c r="G29" s="121">
        <v>538.6303</v>
      </c>
      <c r="H29" s="122">
        <v>3234.5651</v>
      </c>
      <c r="I29" s="122">
        <v>32103.5858</v>
      </c>
      <c r="J29" s="121">
        <v>2682.2341</v>
      </c>
      <c r="K29" s="121">
        <v>31.941</v>
      </c>
      <c r="L29" s="181" t="s">
        <v>355</v>
      </c>
      <c r="M29" s="121">
        <v>23.3314</v>
      </c>
      <c r="N29" s="123">
        <v>69.9268</v>
      </c>
      <c r="O29" s="559"/>
      <c r="P29" s="295" t="s">
        <v>754</v>
      </c>
      <c r="Q29" s="121">
        <v>290.5071</v>
      </c>
      <c r="R29" s="121">
        <v>3965.5699</v>
      </c>
      <c r="S29" s="121">
        <v>393.6729</v>
      </c>
      <c r="T29" s="121">
        <v>3.8659</v>
      </c>
      <c r="U29" s="122">
        <v>0.5744</v>
      </c>
      <c r="V29" s="122">
        <v>220.2153</v>
      </c>
      <c r="W29" s="122">
        <v>85.2419</v>
      </c>
      <c r="X29" s="121">
        <v>401.8332</v>
      </c>
      <c r="Y29" s="122">
        <v>550.7675</v>
      </c>
      <c r="Z29" s="181" t="s">
        <v>355</v>
      </c>
      <c r="AA29" s="123">
        <v>22825.0177</v>
      </c>
    </row>
    <row r="30" spans="1:27" s="8" customFormat="1" ht="19.5" customHeight="1" thickBot="1">
      <c r="A30" s="496"/>
      <c r="B30" s="301" t="s">
        <v>746</v>
      </c>
      <c r="C30" s="56">
        <v>981.9336</v>
      </c>
      <c r="D30" s="49">
        <v>511.87019999999995</v>
      </c>
      <c r="E30" s="49">
        <v>9.9418</v>
      </c>
      <c r="F30" s="49">
        <v>3.0873</v>
      </c>
      <c r="G30" s="49">
        <v>8.5345</v>
      </c>
      <c r="H30" s="56">
        <v>3.5001</v>
      </c>
      <c r="I30" s="56">
        <v>130.025</v>
      </c>
      <c r="J30" s="49">
        <v>15.739</v>
      </c>
      <c r="K30" s="297" t="s">
        <v>355</v>
      </c>
      <c r="L30" s="297" t="s">
        <v>355</v>
      </c>
      <c r="M30" s="297" t="s">
        <v>355</v>
      </c>
      <c r="N30" s="299" t="s">
        <v>355</v>
      </c>
      <c r="O30" s="560"/>
      <c r="P30" s="301" t="s">
        <v>746</v>
      </c>
      <c r="Q30" s="49">
        <v>10.626</v>
      </c>
      <c r="R30" s="49">
        <v>92.7142</v>
      </c>
      <c r="S30" s="49">
        <v>1.9369</v>
      </c>
      <c r="T30" s="297" t="s">
        <v>355</v>
      </c>
      <c r="U30" s="298" t="s">
        <v>355</v>
      </c>
      <c r="V30" s="56">
        <v>200.4324</v>
      </c>
      <c r="W30" s="56">
        <v>1.2422</v>
      </c>
      <c r="X30" s="49">
        <v>32.232</v>
      </c>
      <c r="Y30" s="49">
        <v>1.8588</v>
      </c>
      <c r="Z30" s="297" t="s">
        <v>355</v>
      </c>
      <c r="AA30" s="50">
        <v>470.0634</v>
      </c>
    </row>
    <row r="31" spans="1:26" s="79" customFormat="1" ht="15.75" customHeight="1">
      <c r="A31" s="421" t="s">
        <v>399</v>
      </c>
      <c r="B31" s="8"/>
      <c r="H31" s="23" t="s">
        <v>192</v>
      </c>
      <c r="I31" s="8"/>
      <c r="J31" s="23"/>
      <c r="K31" s="8"/>
      <c r="O31" s="421" t="s">
        <v>399</v>
      </c>
      <c r="Q31" s="8"/>
      <c r="T31" s="23"/>
      <c r="U31" s="23" t="s">
        <v>192</v>
      </c>
      <c r="W31" s="8"/>
      <c r="X31" s="23"/>
      <c r="Z31" s="8"/>
    </row>
    <row r="32" spans="1:26" s="79" customFormat="1" ht="15.75" customHeight="1">
      <c r="A32" s="421" t="s">
        <v>193</v>
      </c>
      <c r="B32" s="8"/>
      <c r="H32" s="23" t="s">
        <v>194</v>
      </c>
      <c r="I32" s="23"/>
      <c r="J32" s="23"/>
      <c r="K32" s="23"/>
      <c r="O32" s="421" t="s">
        <v>193</v>
      </c>
      <c r="Q32" s="8"/>
      <c r="T32" s="23"/>
      <c r="U32" s="23" t="s">
        <v>194</v>
      </c>
      <c r="Z32" s="23"/>
    </row>
    <row r="33" spans="16:18" s="261" customFormat="1" ht="16.5">
      <c r="P33" s="260"/>
      <c r="Q33" s="260"/>
      <c r="R33" s="260"/>
    </row>
    <row r="34" s="261" customFormat="1" ht="16.5"/>
    <row r="35" s="261" customFormat="1" ht="16.5"/>
    <row r="36" s="261" customFormat="1" ht="16.5"/>
  </sheetData>
  <mergeCells count="24">
    <mergeCell ref="O16:O20"/>
    <mergeCell ref="A17:A20"/>
    <mergeCell ref="A22:A25"/>
    <mergeCell ref="O22:O25"/>
    <mergeCell ref="A12:A15"/>
    <mergeCell ref="O12:O15"/>
    <mergeCell ref="I4:M4"/>
    <mergeCell ref="O4:O5"/>
    <mergeCell ref="A4:A5"/>
    <mergeCell ref="P4:P5"/>
    <mergeCell ref="Q4:T4"/>
    <mergeCell ref="V4:Z4"/>
    <mergeCell ref="A7:A10"/>
    <mergeCell ref="O7:O10"/>
    <mergeCell ref="A27:A30"/>
    <mergeCell ref="O27:O30"/>
    <mergeCell ref="U2:AA2"/>
    <mergeCell ref="H2:N2"/>
    <mergeCell ref="O2:T2"/>
    <mergeCell ref="B4:B5"/>
    <mergeCell ref="C4:C5"/>
    <mergeCell ref="D4:G4"/>
    <mergeCell ref="A2:G2"/>
    <mergeCell ref="AA4:AA5"/>
  </mergeCells>
  <printOptions/>
  <pageMargins left="1.1811023622047245" right="1.141732283464567" top="1.5748031496062993" bottom="1.5748031496062993" header="0.5118110236220472" footer="0.9055118110236221"/>
  <pageSetup firstPageNumber="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B92"/>
  <sheetViews>
    <sheetView showGridLines="0" zoomScale="130" zoomScaleNormal="130" zoomScaleSheetLayoutView="100" workbookViewId="0" topLeftCell="A1">
      <selection activeCell="A1" sqref="A1"/>
    </sheetView>
  </sheetViews>
  <sheetFormatPr defaultColWidth="9.00390625" defaultRowHeight="16.5"/>
  <cols>
    <col min="1" max="1" width="11.625" style="8" customWidth="1"/>
    <col min="2" max="2" width="13.625" style="8" customWidth="1"/>
    <col min="3" max="4" width="9.625" style="8" customWidth="1"/>
    <col min="5" max="5" width="9.875" style="8" customWidth="1"/>
    <col min="6" max="7" width="10.375" style="8" customWidth="1"/>
    <col min="8" max="9" width="11.625" style="23" customWidth="1"/>
    <col min="10" max="10" width="11.125" style="23" customWidth="1"/>
    <col min="11" max="14" width="10.125" style="23" customWidth="1"/>
    <col min="15" max="15" width="11.625" style="23" customWidth="1"/>
    <col min="16" max="16" width="13.625" style="174" customWidth="1"/>
    <col min="17" max="17" width="12.125" style="23" customWidth="1"/>
    <col min="18" max="20" width="12.125" style="8" customWidth="1"/>
    <col min="21" max="21" width="11.625" style="8" customWidth="1"/>
    <col min="22" max="24" width="11.625" style="23" customWidth="1"/>
    <col min="25" max="25" width="10.625" style="23" customWidth="1"/>
    <col min="26" max="26" width="8.625" style="23" customWidth="1"/>
    <col min="27" max="27" width="9.125" style="8" customWidth="1"/>
    <col min="28" max="16384" width="8.875" style="8" customWidth="1"/>
  </cols>
  <sheetData>
    <row r="1" spans="1:27" ht="18" customHeight="1">
      <c r="A1" s="424" t="s">
        <v>218</v>
      </c>
      <c r="N1" s="76" t="s">
        <v>219</v>
      </c>
      <c r="O1" s="427" t="s">
        <v>218</v>
      </c>
      <c r="Q1" s="24"/>
      <c r="AA1" s="76" t="s">
        <v>219</v>
      </c>
    </row>
    <row r="2" spans="1:27" s="25" customFormat="1" ht="22.5" customHeight="1">
      <c r="A2" s="531" t="s">
        <v>401</v>
      </c>
      <c r="B2" s="540"/>
      <c r="C2" s="540"/>
      <c r="D2" s="540"/>
      <c r="E2" s="540"/>
      <c r="F2" s="540"/>
      <c r="G2" s="540"/>
      <c r="H2" s="529" t="s">
        <v>288</v>
      </c>
      <c r="I2" s="529"/>
      <c r="J2" s="529"/>
      <c r="K2" s="529"/>
      <c r="L2" s="529"/>
      <c r="M2" s="529"/>
      <c r="N2" s="529"/>
      <c r="O2" s="531" t="s">
        <v>402</v>
      </c>
      <c r="P2" s="540"/>
      <c r="Q2" s="540"/>
      <c r="R2" s="540"/>
      <c r="S2" s="540"/>
      <c r="T2" s="540"/>
      <c r="U2" s="529" t="s">
        <v>403</v>
      </c>
      <c r="V2" s="529"/>
      <c r="W2" s="529"/>
      <c r="X2" s="529"/>
      <c r="Y2" s="529"/>
      <c r="Z2" s="529"/>
      <c r="AA2" s="529"/>
    </row>
    <row r="3" spans="1:27" s="26" customFormat="1" ht="12" customHeight="1" thickBot="1">
      <c r="A3" s="35"/>
      <c r="B3" s="36"/>
      <c r="C3" s="36"/>
      <c r="D3" s="36"/>
      <c r="E3" s="36"/>
      <c r="F3" s="36"/>
      <c r="G3" s="426" t="s">
        <v>144</v>
      </c>
      <c r="I3" s="37"/>
      <c r="J3" s="37"/>
      <c r="K3" s="37"/>
      <c r="L3" s="37"/>
      <c r="M3" s="37"/>
      <c r="N3" s="346" t="s">
        <v>405</v>
      </c>
      <c r="O3" s="35"/>
      <c r="P3" s="347"/>
      <c r="Q3" s="36"/>
      <c r="R3" s="36"/>
      <c r="S3" s="36"/>
      <c r="T3" s="426" t="s">
        <v>144</v>
      </c>
      <c r="W3" s="37"/>
      <c r="X3" s="37"/>
      <c r="Y3" s="37"/>
      <c r="Z3" s="346"/>
      <c r="AA3" s="346" t="s">
        <v>405</v>
      </c>
    </row>
    <row r="4" spans="1:27" s="316" customFormat="1" ht="12" customHeight="1">
      <c r="A4" s="585" t="s">
        <v>400</v>
      </c>
      <c r="B4" s="583" t="s">
        <v>146</v>
      </c>
      <c r="C4" s="581" t="s">
        <v>397</v>
      </c>
      <c r="D4" s="578" t="s">
        <v>83</v>
      </c>
      <c r="E4" s="579"/>
      <c r="F4" s="579"/>
      <c r="G4" s="579"/>
      <c r="H4" s="327"/>
      <c r="I4" s="580" t="s">
        <v>270</v>
      </c>
      <c r="J4" s="580"/>
      <c r="K4" s="580"/>
      <c r="L4" s="580"/>
      <c r="M4" s="580"/>
      <c r="N4" s="328"/>
      <c r="O4" s="585" t="s">
        <v>400</v>
      </c>
      <c r="P4" s="583" t="s">
        <v>146</v>
      </c>
      <c r="Q4" s="590" t="s">
        <v>84</v>
      </c>
      <c r="R4" s="591"/>
      <c r="S4" s="591"/>
      <c r="T4" s="591"/>
      <c r="U4" s="329"/>
      <c r="V4" s="587" t="s">
        <v>290</v>
      </c>
      <c r="W4" s="587"/>
      <c r="X4" s="587"/>
      <c r="Y4" s="587"/>
      <c r="Z4" s="587"/>
      <c r="AA4" s="588" t="s">
        <v>398</v>
      </c>
    </row>
    <row r="5" spans="1:27" s="316" customFormat="1" ht="12" customHeight="1">
      <c r="A5" s="586"/>
      <c r="B5" s="584"/>
      <c r="C5" s="582"/>
      <c r="D5" s="330" t="s">
        <v>789</v>
      </c>
      <c r="E5" s="330" t="s">
        <v>271</v>
      </c>
      <c r="F5" s="330" t="s">
        <v>272</v>
      </c>
      <c r="G5" s="331" t="s">
        <v>273</v>
      </c>
      <c r="H5" s="332" t="s">
        <v>274</v>
      </c>
      <c r="I5" s="332" t="s">
        <v>275</v>
      </c>
      <c r="J5" s="332" t="s">
        <v>276</v>
      </c>
      <c r="K5" s="332" t="s">
        <v>277</v>
      </c>
      <c r="L5" s="332" t="s">
        <v>278</v>
      </c>
      <c r="M5" s="332" t="s">
        <v>279</v>
      </c>
      <c r="N5" s="333" t="s">
        <v>280</v>
      </c>
      <c r="O5" s="586"/>
      <c r="P5" s="584"/>
      <c r="Q5" s="334" t="s">
        <v>281</v>
      </c>
      <c r="R5" s="330" t="s">
        <v>291</v>
      </c>
      <c r="S5" s="330" t="s">
        <v>292</v>
      </c>
      <c r="T5" s="334" t="s">
        <v>293</v>
      </c>
      <c r="U5" s="332" t="s">
        <v>790</v>
      </c>
      <c r="V5" s="332" t="s">
        <v>791</v>
      </c>
      <c r="W5" s="330" t="s">
        <v>792</v>
      </c>
      <c r="X5" s="330" t="s">
        <v>793</v>
      </c>
      <c r="Y5" s="330" t="s">
        <v>794</v>
      </c>
      <c r="Z5" s="334" t="s">
        <v>795</v>
      </c>
      <c r="AA5" s="589"/>
    </row>
    <row r="6" spans="1:28" s="316" customFormat="1" ht="21.75" customHeight="1" thickBot="1">
      <c r="A6" s="336" t="s">
        <v>796</v>
      </c>
      <c r="B6" s="337" t="s">
        <v>149</v>
      </c>
      <c r="C6" s="338" t="s">
        <v>797</v>
      </c>
      <c r="D6" s="339" t="s">
        <v>797</v>
      </c>
      <c r="E6" s="340" t="s">
        <v>798</v>
      </c>
      <c r="F6" s="340" t="s">
        <v>799</v>
      </c>
      <c r="G6" s="341" t="s">
        <v>800</v>
      </c>
      <c r="H6" s="340" t="s">
        <v>801</v>
      </c>
      <c r="I6" s="340" t="s">
        <v>802</v>
      </c>
      <c r="J6" s="340" t="s">
        <v>282</v>
      </c>
      <c r="K6" s="340" t="s">
        <v>283</v>
      </c>
      <c r="L6" s="340" t="s">
        <v>284</v>
      </c>
      <c r="M6" s="340" t="s">
        <v>285</v>
      </c>
      <c r="N6" s="342" t="s">
        <v>286</v>
      </c>
      <c r="O6" s="336" t="s">
        <v>796</v>
      </c>
      <c r="P6" s="337" t="s">
        <v>149</v>
      </c>
      <c r="Q6" s="341" t="s">
        <v>289</v>
      </c>
      <c r="R6" s="343" t="s">
        <v>294</v>
      </c>
      <c r="S6" s="343" t="s">
        <v>295</v>
      </c>
      <c r="T6" s="344" t="s">
        <v>296</v>
      </c>
      <c r="U6" s="343" t="s">
        <v>297</v>
      </c>
      <c r="V6" s="343" t="s">
        <v>298</v>
      </c>
      <c r="W6" s="343" t="s">
        <v>299</v>
      </c>
      <c r="X6" s="343" t="s">
        <v>300</v>
      </c>
      <c r="Y6" s="343" t="s">
        <v>301</v>
      </c>
      <c r="Z6" s="344" t="s">
        <v>302</v>
      </c>
      <c r="AA6" s="345" t="s">
        <v>803</v>
      </c>
      <c r="AB6" s="315"/>
    </row>
    <row r="7" spans="1:28" s="316" customFormat="1" ht="9" customHeight="1">
      <c r="A7" s="574" t="s">
        <v>804</v>
      </c>
      <c r="B7" s="326" t="s">
        <v>805</v>
      </c>
      <c r="C7" s="309">
        <f aca="true" t="shared" si="0" ref="C7:K7">SUM(C8:C10)</f>
        <v>117168.36794999997</v>
      </c>
      <c r="D7" s="309">
        <f t="shared" si="0"/>
        <v>85896.74297199998</v>
      </c>
      <c r="E7" s="309">
        <f t="shared" si="0"/>
        <v>1792.375623</v>
      </c>
      <c r="F7" s="309">
        <f t="shared" si="0"/>
        <v>629.5552630000001</v>
      </c>
      <c r="G7" s="309">
        <f>SUM(G8:G10)</f>
        <v>566.7826249999999</v>
      </c>
      <c r="H7" s="311">
        <f t="shared" si="0"/>
        <v>3696.6335529999997</v>
      </c>
      <c r="I7" s="311">
        <f t="shared" si="0"/>
        <v>34164.98142199999</v>
      </c>
      <c r="J7" s="309">
        <f t="shared" si="0"/>
        <v>27425.738058</v>
      </c>
      <c r="K7" s="309">
        <f t="shared" si="0"/>
        <v>40.096554</v>
      </c>
      <c r="L7" s="310" t="s">
        <v>806</v>
      </c>
      <c r="M7" s="309">
        <f>SUM(M8:M10)</f>
        <v>27.711428</v>
      </c>
      <c r="N7" s="314">
        <f>SUM(N8:N10)</f>
        <v>66.374454</v>
      </c>
      <c r="O7" s="574" t="s">
        <v>804</v>
      </c>
      <c r="P7" s="326" t="s">
        <v>805</v>
      </c>
      <c r="Q7" s="309">
        <f aca="true" t="shared" si="1" ref="Q7:Y7">SUM(Q8:Q10)</f>
        <v>2260.0280930000004</v>
      </c>
      <c r="R7" s="309">
        <f t="shared" si="1"/>
        <v>4499.392911</v>
      </c>
      <c r="S7" s="309">
        <f t="shared" si="1"/>
        <v>529.364132</v>
      </c>
      <c r="T7" s="309">
        <f t="shared" si="1"/>
        <v>3.9369</v>
      </c>
      <c r="U7" s="311">
        <f t="shared" si="1"/>
        <v>64.32514</v>
      </c>
      <c r="V7" s="311">
        <f t="shared" si="1"/>
        <v>5040.876787</v>
      </c>
      <c r="W7" s="311">
        <f t="shared" si="1"/>
        <v>188.236623</v>
      </c>
      <c r="X7" s="309">
        <f t="shared" si="1"/>
        <v>3606.090847</v>
      </c>
      <c r="Y7" s="311">
        <f t="shared" si="1"/>
        <v>1294.242559</v>
      </c>
      <c r="Z7" s="310" t="s">
        <v>355</v>
      </c>
      <c r="AA7" s="314">
        <f>SUM(AA8:AA10)</f>
        <v>31271.624978</v>
      </c>
      <c r="AB7" s="315"/>
    </row>
    <row r="8" spans="1:28" s="316" customFormat="1" ht="9" customHeight="1">
      <c r="A8" s="575"/>
      <c r="B8" s="308" t="s">
        <v>807</v>
      </c>
      <c r="C8" s="309">
        <f>SUM(D8+AA8)</f>
        <v>46039.110867999996</v>
      </c>
      <c r="D8" s="309">
        <f>SUM(E8:Z8)</f>
        <v>38074.592889</v>
      </c>
      <c r="E8" s="309">
        <f>E13+E18+E23+E28+E33+E38+E43+E48+E58+E63+E68+E73</f>
        <v>31.430728</v>
      </c>
      <c r="F8" s="309">
        <f>F13+F18+F23+F28+F33+F43+F48+F53+F58+F63+F68+F73</f>
        <v>49.066337</v>
      </c>
      <c r="G8" s="309">
        <f>G33+G38+G43+G48+G53+G58+G63+G68+G73</f>
        <v>19.969337</v>
      </c>
      <c r="H8" s="311">
        <f>H13+H18+H23+H28+H33+H38+H43+H48+H53+H58+H63+H68</f>
        <v>325.122696</v>
      </c>
      <c r="I8" s="309">
        <f>I13+I18+I23+I28+I33+I38+I43+I48+I53+I58+I63+I68+I73</f>
        <v>1886.322505</v>
      </c>
      <c r="J8" s="309">
        <f>J23+J33+J38+J43+J48+J53+J58+J63+J68+J73</f>
        <v>24494.625882</v>
      </c>
      <c r="K8" s="309">
        <f>K33+K48+K63</f>
        <v>8.155581</v>
      </c>
      <c r="L8" s="310" t="s">
        <v>806</v>
      </c>
      <c r="M8" s="309">
        <f>M33+M73</f>
        <v>3.8294</v>
      </c>
      <c r="N8" s="314">
        <f>N53+N58</f>
        <v>0.1476</v>
      </c>
      <c r="O8" s="575"/>
      <c r="P8" s="308" t="s">
        <v>807</v>
      </c>
      <c r="Q8" s="309">
        <f>Q13+Q18+Q23+Q28+Q33+Q38+Q43+Q48+Q53+Q58+Q63+Q68+Q73</f>
        <v>1965.2766380000003</v>
      </c>
      <c r="R8" s="309">
        <f>R13+R18+R23+R28+R33+R38+R43+R48+R53+R58+R63+R68+R73</f>
        <v>452.641525</v>
      </c>
      <c r="S8" s="309">
        <f>S23+S28+S33+S38+S48+S53+S58+S63+S68+S73</f>
        <v>132.89388000000002</v>
      </c>
      <c r="T8" s="309">
        <f>T33</f>
        <v>0.071</v>
      </c>
      <c r="U8" s="311">
        <f>U18+U23+U43+U48+U63+U68</f>
        <v>63.771834</v>
      </c>
      <c r="V8" s="309">
        <f>V28+V33+V38+V43+V48+V58+V63+V68+V73</f>
        <v>4619.79637</v>
      </c>
      <c r="W8" s="309">
        <f>W13+W18+W23+W28+W33+W38+W43+W48+W53+W58+W63+W68+W73</f>
        <v>101.72874800000001</v>
      </c>
      <c r="X8" s="309">
        <f>X13+X18+X23+X28+X33+X38+X43+X48+X53+X58+X63+X68+X73</f>
        <v>3160.144074</v>
      </c>
      <c r="Y8" s="309">
        <f>Y33+Y38+Y43+Y53+Y58+Y73</f>
        <v>759.5987540000001</v>
      </c>
      <c r="Z8" s="310" t="s">
        <v>355</v>
      </c>
      <c r="AA8" s="314">
        <f>AA13+AA18+AA23+AA28+AA33+AA38+AA43+AA48+AA53+AA58+AA63+AA68+AA73</f>
        <v>7964.517978999999</v>
      </c>
      <c r="AB8" s="315"/>
    </row>
    <row r="9" spans="1:28" s="316" customFormat="1" ht="9" customHeight="1">
      <c r="A9" s="575"/>
      <c r="B9" s="308" t="s">
        <v>808</v>
      </c>
      <c r="C9" s="309">
        <f>SUM(D9+AA9)</f>
        <v>70082.76347099998</v>
      </c>
      <c r="D9" s="309">
        <f>SUM(E9:Z9)</f>
        <v>47296.48509199998</v>
      </c>
      <c r="E9" s="309">
        <f>E14+E19+E24+E29+E34+E39+E44+E49+E54+E59+E64+E69+E74</f>
        <v>1750.941969</v>
      </c>
      <c r="F9" s="309">
        <f>F14+F19+F24+F29+F34+F39+F44+F49+F54+F59+F64+F69+F74</f>
        <v>577.0620090000001</v>
      </c>
      <c r="G9" s="309">
        <f>G24+G34+G39+G44+G49+G54+G59+G64+G74</f>
        <v>542.4482459999999</v>
      </c>
      <c r="H9" s="311">
        <f>H14+H19+H24+H29+H34+H39+H44+H49+H54+H59+H64+H69</f>
        <v>3368.132068</v>
      </c>
      <c r="I9" s="309">
        <f>I14+I19+I24+I29+I34+I39+I44+I49+I54+I59+I64+I69+I74</f>
        <v>32144.648502999997</v>
      </c>
      <c r="J9" s="309">
        <f>J24+J34+J39+J44+J54+J59+J64+J69+J74</f>
        <v>2906.8401539999995</v>
      </c>
      <c r="K9" s="309">
        <f>K34+K44+K49+K54+K59+K64</f>
        <v>31.940973</v>
      </c>
      <c r="L9" s="310" t="s">
        <v>806</v>
      </c>
      <c r="M9" s="309">
        <f>M34+M49+M54+M64+M69</f>
        <v>23.882028000000002</v>
      </c>
      <c r="N9" s="314">
        <f>N24+N34+N39+N44+N54+N59</f>
        <v>66.226854</v>
      </c>
      <c r="O9" s="575"/>
      <c r="P9" s="308" t="s">
        <v>808</v>
      </c>
      <c r="Q9" s="309">
        <f>Q14+Q19+Q24+Q29+Q34+Q39+Q44+Q49+Q54+Q59+Q64+Q69+Q74</f>
        <v>284.209995</v>
      </c>
      <c r="R9" s="309">
        <f>R14+R19+R24+R29+R34+R39+R44+R49+R54+R59+R64+R69+R74</f>
        <v>3948.742587</v>
      </c>
      <c r="S9" s="309">
        <f>S19+S24+S29+S34+S39+S44+S49+S54+S59+S64+S69+S74</f>
        <v>394.5333499999999</v>
      </c>
      <c r="T9" s="309">
        <f>T34</f>
        <v>3.8659</v>
      </c>
      <c r="U9" s="311">
        <f>U64+U69</f>
        <v>0.5533060000000001</v>
      </c>
      <c r="V9" s="309">
        <f>V19+V24+V29+V34+V39+V44+V49+V54+V59+V64+V69</f>
        <v>220.64802099999997</v>
      </c>
      <c r="W9" s="309">
        <f>W19+W24+W29+W34+W39+W44+W49+W54+W59+W64+W69</f>
        <v>85.230672</v>
      </c>
      <c r="X9" s="309">
        <f>X14+X19+X24+X29+X34+X39+X44+X49+X54+X59+X64+X69+X74</f>
        <v>412.744384</v>
      </c>
      <c r="Y9" s="309">
        <f>Y24+Y34+Y39+Y44+Y54+Y59+Y74</f>
        <v>533.8340729999999</v>
      </c>
      <c r="Z9" s="310" t="s">
        <v>355</v>
      </c>
      <c r="AA9" s="314">
        <f>AA14+AA19+AA24+AA29+AA34+AA39+AA44+AA49+AA54+AA59+AA64+AA69+AA74</f>
        <v>22786.278379</v>
      </c>
      <c r="AB9" s="315"/>
    </row>
    <row r="10" spans="1:28" s="316" customFormat="1" ht="9" customHeight="1">
      <c r="A10" s="575"/>
      <c r="B10" s="308" t="s">
        <v>809</v>
      </c>
      <c r="C10" s="309">
        <f>SUM(D10+AA10)</f>
        <v>1046.4936109999999</v>
      </c>
      <c r="D10" s="309">
        <f>SUM(E10:Z10)</f>
        <v>525.664991</v>
      </c>
      <c r="E10" s="309">
        <f>E15+E20+E25+E30+E35+E45+E50+E60+E65+E70+E75</f>
        <v>10.002925999999999</v>
      </c>
      <c r="F10" s="309">
        <f>F25+F30+F35+F45+F50+F55+F60</f>
        <v>3.426917</v>
      </c>
      <c r="G10" s="309">
        <f>G35+G40+G45+G55+G75</f>
        <v>4.365042000000001</v>
      </c>
      <c r="H10" s="311">
        <f>H20+H30+H40</f>
        <v>3.3787890000000003</v>
      </c>
      <c r="I10" s="309">
        <f>I15+I20+I25+I30+I35+I40+I45+I50+I55+I60+I65+I70+I75</f>
        <v>134.010414</v>
      </c>
      <c r="J10" s="309">
        <f>J35+J55+J65+J75</f>
        <v>24.272022</v>
      </c>
      <c r="K10" s="310" t="s">
        <v>806</v>
      </c>
      <c r="L10" s="310" t="s">
        <v>806</v>
      </c>
      <c r="M10" s="310" t="s">
        <v>806</v>
      </c>
      <c r="N10" s="312" t="s">
        <v>355</v>
      </c>
      <c r="O10" s="575"/>
      <c r="P10" s="308" t="s">
        <v>809</v>
      </c>
      <c r="Q10" s="309">
        <f>Q15+Q20+Q25+Q30+Q35+Q40+Q45+Q50+Q55+Q60+Q65+Q70</f>
        <v>10.541459999999999</v>
      </c>
      <c r="R10" s="309">
        <f>R15+R20+R25+R30+R35+R40+R45+R50+R55+R60+R65+R70</f>
        <v>98.00879899999998</v>
      </c>
      <c r="S10" s="309">
        <f>S20+S35+S60+S65</f>
        <v>1.9369019999999997</v>
      </c>
      <c r="T10" s="310" t="s">
        <v>806</v>
      </c>
      <c r="U10" s="325" t="s">
        <v>806</v>
      </c>
      <c r="V10" s="309">
        <f>V35+V55</f>
        <v>200.432396</v>
      </c>
      <c r="W10" s="309">
        <f>W15+W50+W55+W65</f>
        <v>1.2772029999999999</v>
      </c>
      <c r="X10" s="309">
        <f>X25+X30+X35+X40+X45+X50+X60+X65+X70</f>
        <v>33.202389</v>
      </c>
      <c r="Y10" s="309">
        <f>Y35+Y55</f>
        <v>0.809732</v>
      </c>
      <c r="Z10" s="310" t="s">
        <v>355</v>
      </c>
      <c r="AA10" s="314">
        <f>AA15+AA20+AA25+AA30+AA35+AA40+AA45+AA50+AA55+AA60+AA65+AA70+AA75</f>
        <v>520.82862</v>
      </c>
      <c r="AB10" s="315"/>
    </row>
    <row r="11" spans="1:28" s="26" customFormat="1" ht="1.5" customHeight="1">
      <c r="A11" s="576" t="s">
        <v>810</v>
      </c>
      <c r="B11" s="303"/>
      <c r="C11" s="30"/>
      <c r="D11" s="30"/>
      <c r="E11" s="30"/>
      <c r="F11" s="30"/>
      <c r="G11" s="30"/>
      <c r="H11" s="31"/>
      <c r="I11" s="31"/>
      <c r="J11" s="30"/>
      <c r="K11" s="30"/>
      <c r="L11" s="309"/>
      <c r="M11" s="309"/>
      <c r="N11" s="314"/>
      <c r="O11" s="576" t="s">
        <v>810</v>
      </c>
      <c r="P11" s="303"/>
      <c r="Q11" s="30"/>
      <c r="R11" s="30"/>
      <c r="S11" s="30"/>
      <c r="T11" s="309"/>
      <c r="U11" s="31"/>
      <c r="V11" s="31"/>
      <c r="W11" s="31"/>
      <c r="X11" s="30"/>
      <c r="Y11" s="31"/>
      <c r="Z11" s="309"/>
      <c r="AA11" s="32"/>
      <c r="AB11" s="33"/>
    </row>
    <row r="12" spans="1:28" s="316" customFormat="1" ht="9" customHeight="1">
      <c r="A12" s="577"/>
      <c r="B12" s="308" t="s">
        <v>805</v>
      </c>
      <c r="C12" s="309">
        <f>SUM(C13:C15)</f>
        <v>3367.3799700000004</v>
      </c>
      <c r="D12" s="309">
        <f>SUM(D13:D15)</f>
        <v>158.16286899999997</v>
      </c>
      <c r="E12" s="309">
        <f>SUM(E13:E15)</f>
        <v>6.216015</v>
      </c>
      <c r="F12" s="309">
        <f>SUM(F13:F15)</f>
        <v>3.469</v>
      </c>
      <c r="G12" s="310" t="s">
        <v>806</v>
      </c>
      <c r="H12" s="311">
        <f>SUM(H13:H15)</f>
        <v>2.844836</v>
      </c>
      <c r="I12" s="311">
        <f>SUM(I13:I15)</f>
        <v>81.978492</v>
      </c>
      <c r="J12" s="310" t="s">
        <v>806</v>
      </c>
      <c r="K12" s="310" t="s">
        <v>806</v>
      </c>
      <c r="L12" s="310" t="s">
        <v>806</v>
      </c>
      <c r="M12" s="310" t="s">
        <v>806</v>
      </c>
      <c r="N12" s="312" t="s">
        <v>355</v>
      </c>
      <c r="O12" s="577"/>
      <c r="P12" s="308" t="s">
        <v>805</v>
      </c>
      <c r="Q12" s="313">
        <f>SUM(Q13:Q15)</f>
        <v>36.876256000000005</v>
      </c>
      <c r="R12" s="309">
        <f>SUM(R13:R15)</f>
        <v>22.523272</v>
      </c>
      <c r="S12" s="310" t="s">
        <v>806</v>
      </c>
      <c r="T12" s="310" t="s">
        <v>806</v>
      </c>
      <c r="U12" s="325" t="s">
        <v>806</v>
      </c>
      <c r="V12" s="310" t="s">
        <v>806</v>
      </c>
      <c r="W12" s="309">
        <f>SUM(W13:W15)</f>
        <v>1.2983319999999998</v>
      </c>
      <c r="X12" s="309">
        <f>SUM(X13:X15)</f>
        <v>2.956666</v>
      </c>
      <c r="Y12" s="310" t="s">
        <v>806</v>
      </c>
      <c r="Z12" s="310" t="s">
        <v>355</v>
      </c>
      <c r="AA12" s="314">
        <f>SUM(AA13:AA15)</f>
        <v>3209.217101</v>
      </c>
      <c r="AB12" s="315"/>
    </row>
    <row r="13" spans="1:28" s="316" customFormat="1" ht="9" customHeight="1">
      <c r="A13" s="577"/>
      <c r="B13" s="308" t="s">
        <v>807</v>
      </c>
      <c r="C13" s="313">
        <f>SUM(D13+AA13)</f>
        <v>829.029754</v>
      </c>
      <c r="D13" s="313">
        <f>SUM(E13:Z13)</f>
        <v>39.469060999999996</v>
      </c>
      <c r="E13" s="309">
        <v>0.059194</v>
      </c>
      <c r="F13" s="309">
        <v>0.0435</v>
      </c>
      <c r="G13" s="310" t="s">
        <v>355</v>
      </c>
      <c r="H13" s="311">
        <v>0.0115</v>
      </c>
      <c r="I13" s="311">
        <v>1.171906</v>
      </c>
      <c r="J13" s="310" t="s">
        <v>806</v>
      </c>
      <c r="K13" s="310" t="s">
        <v>806</v>
      </c>
      <c r="L13" s="310" t="s">
        <v>806</v>
      </c>
      <c r="M13" s="310" t="s">
        <v>806</v>
      </c>
      <c r="N13" s="312" t="s">
        <v>355</v>
      </c>
      <c r="O13" s="577"/>
      <c r="P13" s="308" t="s">
        <v>807</v>
      </c>
      <c r="Q13" s="313">
        <v>35.483018</v>
      </c>
      <c r="R13" s="309">
        <v>0.149532</v>
      </c>
      <c r="S13" s="310" t="s">
        <v>806</v>
      </c>
      <c r="T13" s="310" t="s">
        <v>806</v>
      </c>
      <c r="U13" s="325" t="s">
        <v>806</v>
      </c>
      <c r="V13" s="310" t="s">
        <v>806</v>
      </c>
      <c r="W13" s="311">
        <v>0.525265</v>
      </c>
      <c r="X13" s="309">
        <v>2.025146</v>
      </c>
      <c r="Y13" s="310" t="s">
        <v>806</v>
      </c>
      <c r="Z13" s="310" t="s">
        <v>355</v>
      </c>
      <c r="AA13" s="314">
        <v>789.560693</v>
      </c>
      <c r="AB13" s="315"/>
    </row>
    <row r="14" spans="1:28" s="316" customFormat="1" ht="9" customHeight="1">
      <c r="A14" s="577"/>
      <c r="B14" s="308" t="s">
        <v>808</v>
      </c>
      <c r="C14" s="313">
        <f>SUM(D14+AA14)</f>
        <v>2470.6316150000002</v>
      </c>
      <c r="D14" s="313">
        <f>SUM(E14:Z14)</f>
        <v>110.372875</v>
      </c>
      <c r="E14" s="309">
        <v>6.155721</v>
      </c>
      <c r="F14" s="309">
        <v>3.4255</v>
      </c>
      <c r="G14" s="310" t="s">
        <v>806</v>
      </c>
      <c r="H14" s="311">
        <v>2.833336</v>
      </c>
      <c r="I14" s="311">
        <v>80.391505</v>
      </c>
      <c r="J14" s="310" t="s">
        <v>806</v>
      </c>
      <c r="K14" s="310" t="s">
        <v>806</v>
      </c>
      <c r="L14" s="310" t="s">
        <v>806</v>
      </c>
      <c r="M14" s="310" t="s">
        <v>806</v>
      </c>
      <c r="N14" s="312" t="s">
        <v>355</v>
      </c>
      <c r="O14" s="577"/>
      <c r="P14" s="308" t="s">
        <v>808</v>
      </c>
      <c r="Q14" s="313">
        <v>1.330654</v>
      </c>
      <c r="R14" s="309">
        <v>15.304639</v>
      </c>
      <c r="S14" s="310" t="s">
        <v>806</v>
      </c>
      <c r="T14" s="310" t="s">
        <v>806</v>
      </c>
      <c r="U14" s="325" t="s">
        <v>806</v>
      </c>
      <c r="V14" s="310" t="s">
        <v>806</v>
      </c>
      <c r="W14" s="310" t="s">
        <v>806</v>
      </c>
      <c r="X14" s="309">
        <v>0.93152</v>
      </c>
      <c r="Y14" s="310" t="s">
        <v>806</v>
      </c>
      <c r="Z14" s="310" t="s">
        <v>355</v>
      </c>
      <c r="AA14" s="314">
        <v>2360.25874</v>
      </c>
      <c r="AB14" s="315"/>
    </row>
    <row r="15" spans="1:28" s="316" customFormat="1" ht="9" customHeight="1">
      <c r="A15" s="324"/>
      <c r="B15" s="308" t="s">
        <v>809</v>
      </c>
      <c r="C15" s="313">
        <f>SUM(D15+AA15)</f>
        <v>67.718601</v>
      </c>
      <c r="D15" s="313">
        <f>SUM(E15:Z15)</f>
        <v>8.320933</v>
      </c>
      <c r="E15" s="309">
        <v>0.0011</v>
      </c>
      <c r="F15" s="310" t="s">
        <v>806</v>
      </c>
      <c r="G15" s="310" t="s">
        <v>806</v>
      </c>
      <c r="H15" s="325" t="s">
        <v>806</v>
      </c>
      <c r="I15" s="311">
        <v>0.415081</v>
      </c>
      <c r="J15" s="310" t="s">
        <v>806</v>
      </c>
      <c r="K15" s="310" t="s">
        <v>806</v>
      </c>
      <c r="L15" s="310" t="s">
        <v>806</v>
      </c>
      <c r="M15" s="310" t="s">
        <v>806</v>
      </c>
      <c r="N15" s="312" t="s">
        <v>355</v>
      </c>
      <c r="O15" s="324"/>
      <c r="P15" s="308" t="s">
        <v>809</v>
      </c>
      <c r="Q15" s="309">
        <v>0.062584</v>
      </c>
      <c r="R15" s="309">
        <v>7.069101</v>
      </c>
      <c r="S15" s="310" t="s">
        <v>806</v>
      </c>
      <c r="T15" s="310" t="s">
        <v>806</v>
      </c>
      <c r="U15" s="325" t="s">
        <v>806</v>
      </c>
      <c r="V15" s="310" t="s">
        <v>806</v>
      </c>
      <c r="W15" s="309">
        <v>0.773067</v>
      </c>
      <c r="X15" s="310" t="s">
        <v>806</v>
      </c>
      <c r="Y15" s="310" t="s">
        <v>806</v>
      </c>
      <c r="Z15" s="310" t="s">
        <v>355</v>
      </c>
      <c r="AA15" s="314">
        <v>59.397668</v>
      </c>
      <c r="AB15" s="315"/>
    </row>
    <row r="16" spans="1:28" s="26" customFormat="1" ht="1.5" customHeight="1">
      <c r="A16" s="576" t="s">
        <v>811</v>
      </c>
      <c r="B16" s="305"/>
      <c r="C16" s="30"/>
      <c r="D16" s="30"/>
      <c r="E16" s="30"/>
      <c r="F16" s="30"/>
      <c r="G16" s="30"/>
      <c r="H16" s="31"/>
      <c r="I16" s="31"/>
      <c r="J16" s="30"/>
      <c r="K16" s="30"/>
      <c r="L16" s="30"/>
      <c r="M16" s="30"/>
      <c r="N16" s="32"/>
      <c r="O16" s="576" t="s">
        <v>811</v>
      </c>
      <c r="P16" s="305"/>
      <c r="Q16" s="30"/>
      <c r="R16" s="30"/>
      <c r="S16" s="30"/>
      <c r="T16" s="30"/>
      <c r="U16" s="31"/>
      <c r="V16" s="31"/>
      <c r="W16" s="30"/>
      <c r="X16" s="30"/>
      <c r="Y16" s="30"/>
      <c r="Z16" s="30"/>
      <c r="AA16" s="32"/>
      <c r="AB16" s="33"/>
    </row>
    <row r="17" spans="1:28" s="316" customFormat="1" ht="9" customHeight="1">
      <c r="A17" s="577"/>
      <c r="B17" s="308" t="s">
        <v>805</v>
      </c>
      <c r="C17" s="309">
        <f>SUM(C18:C20)</f>
        <v>7492.868545</v>
      </c>
      <c r="D17" s="309">
        <f>SUM(D18:D20)</f>
        <v>3021.768442</v>
      </c>
      <c r="E17" s="309">
        <f>SUM(E18:E20)</f>
        <v>133.90057</v>
      </c>
      <c r="F17" s="309">
        <f>SUM(F18:F20)</f>
        <v>6.716474</v>
      </c>
      <c r="G17" s="310" t="s">
        <v>806</v>
      </c>
      <c r="H17" s="311">
        <f>SUM(H18:H20)</f>
        <v>409.199393</v>
      </c>
      <c r="I17" s="311">
        <f>SUM(I18:I20)</f>
        <v>1923.368242</v>
      </c>
      <c r="J17" s="310" t="s">
        <v>806</v>
      </c>
      <c r="K17" s="310" t="s">
        <v>806</v>
      </c>
      <c r="L17" s="310" t="s">
        <v>806</v>
      </c>
      <c r="M17" s="310" t="s">
        <v>806</v>
      </c>
      <c r="N17" s="312" t="s">
        <v>355</v>
      </c>
      <c r="O17" s="577"/>
      <c r="P17" s="308" t="s">
        <v>805</v>
      </c>
      <c r="Q17" s="313">
        <f>SUM(Q18:Q20)</f>
        <v>129.097664</v>
      </c>
      <c r="R17" s="309">
        <f>SUM(R18:R20)</f>
        <v>384.59837799999997</v>
      </c>
      <c r="S17" s="311">
        <f>SUM(S18:S20)</f>
        <v>0.8263419999999999</v>
      </c>
      <c r="T17" s="310" t="s">
        <v>806</v>
      </c>
      <c r="U17" s="311">
        <f>SUM(U18:U20)</f>
        <v>3.160235</v>
      </c>
      <c r="V17" s="311">
        <f>SUM(V18:V20)</f>
        <v>2.089857</v>
      </c>
      <c r="W17" s="309">
        <f>SUM(W18:W20)</f>
        <v>2.0375</v>
      </c>
      <c r="X17" s="309">
        <f>SUM(X18:X20)</f>
        <v>26.773787</v>
      </c>
      <c r="Y17" s="310" t="s">
        <v>806</v>
      </c>
      <c r="Z17" s="310" t="s">
        <v>355</v>
      </c>
      <c r="AA17" s="314">
        <f>SUM(AA18:AA20)</f>
        <v>4471.100103000001</v>
      </c>
      <c r="AB17" s="315"/>
    </row>
    <row r="18" spans="1:27" s="316" customFormat="1" ht="9" customHeight="1">
      <c r="A18" s="577"/>
      <c r="B18" s="308" t="s">
        <v>807</v>
      </c>
      <c r="C18" s="313">
        <f>SUM(D18+AA18)</f>
        <v>1294.3591569999999</v>
      </c>
      <c r="D18" s="313">
        <f>SUM(E18:Z18)</f>
        <v>217.299785</v>
      </c>
      <c r="E18" s="309">
        <v>0.49021</v>
      </c>
      <c r="F18" s="309">
        <v>0.02931</v>
      </c>
      <c r="G18" s="310" t="s">
        <v>806</v>
      </c>
      <c r="H18" s="311">
        <v>71.807854</v>
      </c>
      <c r="I18" s="311">
        <v>6.702424</v>
      </c>
      <c r="J18" s="310" t="s">
        <v>806</v>
      </c>
      <c r="K18" s="310" t="s">
        <v>806</v>
      </c>
      <c r="L18" s="310" t="s">
        <v>806</v>
      </c>
      <c r="M18" s="310" t="s">
        <v>806</v>
      </c>
      <c r="N18" s="312" t="s">
        <v>355</v>
      </c>
      <c r="O18" s="577"/>
      <c r="P18" s="308" t="s">
        <v>807</v>
      </c>
      <c r="Q18" s="313">
        <v>116.724679</v>
      </c>
      <c r="R18" s="309">
        <v>6.757822</v>
      </c>
      <c r="S18" s="310" t="s">
        <v>806</v>
      </c>
      <c r="T18" s="310" t="s">
        <v>806</v>
      </c>
      <c r="U18" s="311">
        <v>3.160235</v>
      </c>
      <c r="V18" s="310" t="s">
        <v>806</v>
      </c>
      <c r="W18" s="311">
        <v>1.1891</v>
      </c>
      <c r="X18" s="309">
        <v>10.438151</v>
      </c>
      <c r="Y18" s="310" t="s">
        <v>806</v>
      </c>
      <c r="Z18" s="310" t="s">
        <v>355</v>
      </c>
      <c r="AA18" s="314">
        <v>1077.059372</v>
      </c>
    </row>
    <row r="19" spans="1:27" s="316" customFormat="1" ht="9" customHeight="1">
      <c r="A19" s="577"/>
      <c r="B19" s="308" t="s">
        <v>808</v>
      </c>
      <c r="C19" s="313">
        <f>SUM(D19+AA19)</f>
        <v>6089.971617</v>
      </c>
      <c r="D19" s="313">
        <f>SUM(E19:Z19)</f>
        <v>2797.091957</v>
      </c>
      <c r="E19" s="309">
        <v>132.996498</v>
      </c>
      <c r="F19" s="309">
        <v>6.687164</v>
      </c>
      <c r="G19" s="310" t="s">
        <v>806</v>
      </c>
      <c r="H19" s="311">
        <v>334.159139</v>
      </c>
      <c r="I19" s="311">
        <v>1915.761868</v>
      </c>
      <c r="J19" s="310" t="s">
        <v>806</v>
      </c>
      <c r="K19" s="310" t="s">
        <v>806</v>
      </c>
      <c r="L19" s="310" t="s">
        <v>806</v>
      </c>
      <c r="M19" s="310" t="s">
        <v>806</v>
      </c>
      <c r="N19" s="312" t="s">
        <v>355</v>
      </c>
      <c r="O19" s="577"/>
      <c r="P19" s="308" t="s">
        <v>808</v>
      </c>
      <c r="Q19" s="313">
        <v>11.894435</v>
      </c>
      <c r="R19" s="309">
        <v>375.49952</v>
      </c>
      <c r="S19" s="311">
        <v>0.81944</v>
      </c>
      <c r="T19" s="310" t="s">
        <v>806</v>
      </c>
      <c r="U19" s="325" t="s">
        <v>806</v>
      </c>
      <c r="V19" s="311">
        <v>2.089857</v>
      </c>
      <c r="W19" s="311">
        <v>0.8484</v>
      </c>
      <c r="X19" s="309">
        <v>16.335636</v>
      </c>
      <c r="Y19" s="310" t="s">
        <v>806</v>
      </c>
      <c r="Z19" s="310" t="s">
        <v>355</v>
      </c>
      <c r="AA19" s="314">
        <v>3292.87966</v>
      </c>
    </row>
    <row r="20" spans="1:27" s="316" customFormat="1" ht="9" customHeight="1">
      <c r="A20" s="324"/>
      <c r="B20" s="308" t="s">
        <v>809</v>
      </c>
      <c r="C20" s="313">
        <f>SUM(D20+AA20)</f>
        <v>108.537771</v>
      </c>
      <c r="D20" s="313">
        <f>SUM(E20:Z20)</f>
        <v>7.3767000000000005</v>
      </c>
      <c r="E20" s="309">
        <v>0.413862</v>
      </c>
      <c r="F20" s="310" t="s">
        <v>806</v>
      </c>
      <c r="G20" s="310" t="s">
        <v>806</v>
      </c>
      <c r="H20" s="311">
        <v>3.2324</v>
      </c>
      <c r="I20" s="311">
        <v>0.90395</v>
      </c>
      <c r="J20" s="310" t="s">
        <v>806</v>
      </c>
      <c r="K20" s="310" t="s">
        <v>806</v>
      </c>
      <c r="L20" s="310" t="s">
        <v>806</v>
      </c>
      <c r="M20" s="310" t="s">
        <v>806</v>
      </c>
      <c r="N20" s="312" t="s">
        <v>355</v>
      </c>
      <c r="O20" s="324"/>
      <c r="P20" s="308" t="s">
        <v>809</v>
      </c>
      <c r="Q20" s="309">
        <v>0.47855</v>
      </c>
      <c r="R20" s="309">
        <v>2.341036</v>
      </c>
      <c r="S20" s="309">
        <v>0.006902</v>
      </c>
      <c r="T20" s="310" t="s">
        <v>806</v>
      </c>
      <c r="U20" s="325" t="s">
        <v>806</v>
      </c>
      <c r="V20" s="310" t="s">
        <v>806</v>
      </c>
      <c r="W20" s="310" t="s">
        <v>806</v>
      </c>
      <c r="X20" s="310" t="s">
        <v>806</v>
      </c>
      <c r="Y20" s="310" t="s">
        <v>806</v>
      </c>
      <c r="Z20" s="310" t="s">
        <v>355</v>
      </c>
      <c r="AA20" s="314">
        <v>101.161071</v>
      </c>
    </row>
    <row r="21" spans="1:27" s="26" customFormat="1" ht="1.5" customHeight="1">
      <c r="A21" s="576" t="s">
        <v>812</v>
      </c>
      <c r="B21" s="305"/>
      <c r="C21" s="30"/>
      <c r="D21" s="30"/>
      <c r="E21" s="30"/>
      <c r="F21" s="30"/>
      <c r="G21" s="30"/>
      <c r="H21" s="31"/>
      <c r="I21" s="31"/>
      <c r="J21" s="30"/>
      <c r="K21" s="30"/>
      <c r="L21" s="30"/>
      <c r="M21" s="30"/>
      <c r="N21" s="312" t="s">
        <v>355</v>
      </c>
      <c r="O21" s="576" t="s">
        <v>812</v>
      </c>
      <c r="P21" s="305"/>
      <c r="Q21" s="30"/>
      <c r="R21" s="30"/>
      <c r="S21" s="30"/>
      <c r="T21" s="30"/>
      <c r="U21" s="31"/>
      <c r="V21" s="31"/>
      <c r="W21" s="30"/>
      <c r="X21" s="30"/>
      <c r="Y21" s="30"/>
      <c r="Z21" s="30"/>
      <c r="AA21" s="32"/>
    </row>
    <row r="22" spans="1:27" s="316" customFormat="1" ht="9" customHeight="1">
      <c r="A22" s="577"/>
      <c r="B22" s="308" t="s">
        <v>805</v>
      </c>
      <c r="C22" s="309">
        <f aca="true" t="shared" si="2" ref="C22:J22">SUM(C23:C25)</f>
        <v>4243.003167</v>
      </c>
      <c r="D22" s="309">
        <f t="shared" si="2"/>
        <v>1876.4140910000003</v>
      </c>
      <c r="E22" s="309">
        <f t="shared" si="2"/>
        <v>95.812405</v>
      </c>
      <c r="F22" s="309">
        <f t="shared" si="2"/>
        <v>60.201844</v>
      </c>
      <c r="G22" s="309">
        <f t="shared" si="2"/>
        <v>2.1768</v>
      </c>
      <c r="H22" s="311">
        <f t="shared" si="2"/>
        <v>124.510716</v>
      </c>
      <c r="I22" s="311">
        <f t="shared" si="2"/>
        <v>1265.235243</v>
      </c>
      <c r="J22" s="309">
        <f t="shared" si="2"/>
        <v>24.242500000000003</v>
      </c>
      <c r="K22" s="310" t="s">
        <v>806</v>
      </c>
      <c r="L22" s="310" t="s">
        <v>806</v>
      </c>
      <c r="M22" s="310" t="s">
        <v>806</v>
      </c>
      <c r="N22" s="314">
        <f>SUM(N23:N25)</f>
        <v>2.4559</v>
      </c>
      <c r="O22" s="577"/>
      <c r="P22" s="308" t="s">
        <v>805</v>
      </c>
      <c r="Q22" s="309">
        <f>SUM(Q23:Q25)</f>
        <v>72.45882</v>
      </c>
      <c r="R22" s="309">
        <f>SUM(R23:R25)</f>
        <v>153.205282</v>
      </c>
      <c r="S22" s="309">
        <f>SUM(S23:S25)</f>
        <v>1.020767</v>
      </c>
      <c r="T22" s="310" t="s">
        <v>806</v>
      </c>
      <c r="U22" s="311">
        <f>SUM(U23:U25)</f>
        <v>0.1382</v>
      </c>
      <c r="V22" s="311">
        <f>SUM(V23:V25)</f>
        <v>0.633</v>
      </c>
      <c r="W22" s="309">
        <f>SUM(W23:W25)</f>
        <v>8.4187</v>
      </c>
      <c r="X22" s="309">
        <f>SUM(X23:X25)</f>
        <v>65.893214</v>
      </c>
      <c r="Y22" s="311">
        <f>SUM(Y23:Y25)</f>
        <v>0.0107</v>
      </c>
      <c r="Z22" s="310" t="s">
        <v>355</v>
      </c>
      <c r="AA22" s="314">
        <f>SUM(AA23:AA25)</f>
        <v>2366.5890759999997</v>
      </c>
    </row>
    <row r="23" spans="1:27" s="316" customFormat="1" ht="9" customHeight="1">
      <c r="A23" s="577"/>
      <c r="B23" s="308" t="s">
        <v>807</v>
      </c>
      <c r="C23" s="313">
        <f>SUM(D23+AA23)</f>
        <v>568.7803769999999</v>
      </c>
      <c r="D23" s="313">
        <f>SUM(E23:Z23)</f>
        <v>130.09046099999998</v>
      </c>
      <c r="E23" s="309">
        <v>0.307127</v>
      </c>
      <c r="F23" s="309">
        <v>1.223719</v>
      </c>
      <c r="G23" s="310" t="s">
        <v>806</v>
      </c>
      <c r="H23" s="311">
        <v>2.080574</v>
      </c>
      <c r="I23" s="311">
        <v>8.102543</v>
      </c>
      <c r="J23" s="309">
        <v>0.3347</v>
      </c>
      <c r="K23" s="310" t="s">
        <v>806</v>
      </c>
      <c r="L23" s="310" t="s">
        <v>806</v>
      </c>
      <c r="M23" s="310" t="s">
        <v>806</v>
      </c>
      <c r="N23" s="312" t="s">
        <v>806</v>
      </c>
      <c r="O23" s="577"/>
      <c r="P23" s="308" t="s">
        <v>807</v>
      </c>
      <c r="Q23" s="313">
        <v>55.083942</v>
      </c>
      <c r="R23" s="309">
        <v>26.698364</v>
      </c>
      <c r="S23" s="309">
        <v>0.510567</v>
      </c>
      <c r="T23" s="310" t="s">
        <v>806</v>
      </c>
      <c r="U23" s="311">
        <v>0.1382</v>
      </c>
      <c r="V23" s="310" t="s">
        <v>806</v>
      </c>
      <c r="W23" s="309">
        <v>0.2739</v>
      </c>
      <c r="X23" s="309">
        <v>35.336825</v>
      </c>
      <c r="Y23" s="310" t="s">
        <v>806</v>
      </c>
      <c r="Z23" s="310" t="s">
        <v>355</v>
      </c>
      <c r="AA23" s="314">
        <v>438.689916</v>
      </c>
    </row>
    <row r="24" spans="1:27" s="316" customFormat="1" ht="9" customHeight="1">
      <c r="A24" s="577"/>
      <c r="B24" s="308" t="s">
        <v>808</v>
      </c>
      <c r="C24" s="313">
        <f>SUM(D24+AA24)</f>
        <v>3555.8261260000004</v>
      </c>
      <c r="D24" s="313">
        <f>SUM(E24:Z24)</f>
        <v>1697.8097620000003</v>
      </c>
      <c r="E24" s="309">
        <v>94.131178</v>
      </c>
      <c r="F24" s="309">
        <v>58.719256</v>
      </c>
      <c r="G24" s="309">
        <v>2.1768</v>
      </c>
      <c r="H24" s="311">
        <v>122.430142</v>
      </c>
      <c r="I24" s="311">
        <v>1234.2505</v>
      </c>
      <c r="J24" s="309">
        <v>23.9078</v>
      </c>
      <c r="K24" s="310" t="s">
        <v>806</v>
      </c>
      <c r="L24" s="310" t="s">
        <v>806</v>
      </c>
      <c r="M24" s="310" t="s">
        <v>806</v>
      </c>
      <c r="N24" s="314">
        <v>2.4559</v>
      </c>
      <c r="O24" s="577"/>
      <c r="P24" s="308" t="s">
        <v>808</v>
      </c>
      <c r="Q24" s="313">
        <v>16.52355</v>
      </c>
      <c r="R24" s="309">
        <v>112.651147</v>
      </c>
      <c r="S24" s="311">
        <v>0.5102</v>
      </c>
      <c r="T24" s="310" t="s">
        <v>806</v>
      </c>
      <c r="U24" s="325" t="s">
        <v>806</v>
      </c>
      <c r="V24" s="311">
        <v>0.633</v>
      </c>
      <c r="W24" s="311">
        <v>8.1448</v>
      </c>
      <c r="X24" s="309">
        <v>21.264789</v>
      </c>
      <c r="Y24" s="311">
        <v>0.0107</v>
      </c>
      <c r="Z24" s="310" t="s">
        <v>355</v>
      </c>
      <c r="AA24" s="314">
        <v>1858.016364</v>
      </c>
    </row>
    <row r="25" spans="1:27" s="316" customFormat="1" ht="9" customHeight="1">
      <c r="A25" s="324"/>
      <c r="B25" s="308" t="s">
        <v>809</v>
      </c>
      <c r="C25" s="313">
        <f>SUM(D25+AA25)</f>
        <v>118.396664</v>
      </c>
      <c r="D25" s="313">
        <f>SUM(E25:Z25)</f>
        <v>48.513868</v>
      </c>
      <c r="E25" s="309">
        <v>1.3741</v>
      </c>
      <c r="F25" s="309">
        <v>0.258869</v>
      </c>
      <c r="G25" s="310" t="s">
        <v>806</v>
      </c>
      <c r="H25" s="325" t="s">
        <v>806</v>
      </c>
      <c r="I25" s="311">
        <v>22.8822</v>
      </c>
      <c r="J25" s="310" t="s">
        <v>806</v>
      </c>
      <c r="K25" s="310" t="s">
        <v>806</v>
      </c>
      <c r="L25" s="310" t="s">
        <v>806</v>
      </c>
      <c r="M25" s="310" t="s">
        <v>806</v>
      </c>
      <c r="N25" s="312" t="s">
        <v>806</v>
      </c>
      <c r="O25" s="324"/>
      <c r="P25" s="308" t="s">
        <v>809</v>
      </c>
      <c r="Q25" s="309">
        <v>0.851328</v>
      </c>
      <c r="R25" s="309">
        <v>13.855771</v>
      </c>
      <c r="S25" s="310" t="s">
        <v>806</v>
      </c>
      <c r="T25" s="310" t="s">
        <v>806</v>
      </c>
      <c r="U25" s="325" t="s">
        <v>806</v>
      </c>
      <c r="V25" s="310" t="s">
        <v>806</v>
      </c>
      <c r="W25" s="310" t="s">
        <v>806</v>
      </c>
      <c r="X25" s="309">
        <v>9.2916</v>
      </c>
      <c r="Y25" s="310" t="s">
        <v>806</v>
      </c>
      <c r="Z25" s="310" t="s">
        <v>355</v>
      </c>
      <c r="AA25" s="314">
        <v>69.882796</v>
      </c>
    </row>
    <row r="26" spans="1:27" s="26" customFormat="1" ht="1.5" customHeight="1">
      <c r="A26" s="576" t="s">
        <v>813</v>
      </c>
      <c r="B26" s="305"/>
      <c r="C26" s="30"/>
      <c r="D26" s="30"/>
      <c r="E26" s="30"/>
      <c r="F26" s="30"/>
      <c r="G26" s="310" t="s">
        <v>806</v>
      </c>
      <c r="H26" s="31"/>
      <c r="I26" s="31"/>
      <c r="J26" s="309"/>
      <c r="K26" s="30"/>
      <c r="L26" s="30"/>
      <c r="M26" s="30"/>
      <c r="N26" s="32"/>
      <c r="O26" s="576" t="s">
        <v>813</v>
      </c>
      <c r="P26" s="305"/>
      <c r="Q26" s="30"/>
      <c r="R26" s="30"/>
      <c r="S26" s="30"/>
      <c r="T26" s="30"/>
      <c r="U26" s="31"/>
      <c r="V26" s="31"/>
      <c r="W26" s="30"/>
      <c r="X26" s="30"/>
      <c r="Y26" s="310" t="s">
        <v>806</v>
      </c>
      <c r="Z26" s="30"/>
      <c r="AA26" s="32"/>
    </row>
    <row r="27" spans="1:27" s="316" customFormat="1" ht="9" customHeight="1">
      <c r="A27" s="577"/>
      <c r="B27" s="308" t="s">
        <v>805</v>
      </c>
      <c r="C27" s="309">
        <f>SUM(C28:C30)</f>
        <v>3276.8509910000002</v>
      </c>
      <c r="D27" s="309">
        <f>SUM(D28:D30)</f>
        <v>2275.872054</v>
      </c>
      <c r="E27" s="309">
        <f>SUM(E28:E30)</f>
        <v>98.70861400000001</v>
      </c>
      <c r="F27" s="309">
        <f>SUM(F28:F30)</f>
        <v>130.586941</v>
      </c>
      <c r="G27" s="310" t="s">
        <v>806</v>
      </c>
      <c r="H27" s="311">
        <f>SUM(H28:H30)</f>
        <v>151.530061</v>
      </c>
      <c r="I27" s="311">
        <f>SUM(I28:I30)</f>
        <v>1382.305631</v>
      </c>
      <c r="J27" s="310" t="s">
        <v>806</v>
      </c>
      <c r="K27" s="310" t="s">
        <v>806</v>
      </c>
      <c r="L27" s="310" t="s">
        <v>806</v>
      </c>
      <c r="M27" s="310" t="s">
        <v>806</v>
      </c>
      <c r="N27" s="312" t="s">
        <v>355</v>
      </c>
      <c r="O27" s="577"/>
      <c r="P27" s="308" t="s">
        <v>805</v>
      </c>
      <c r="Q27" s="313">
        <f>SUM(Q28:Q30)</f>
        <v>104.029336</v>
      </c>
      <c r="R27" s="309">
        <f>SUM(R28:R30)</f>
        <v>218.96664</v>
      </c>
      <c r="S27" s="309">
        <f>SUM(S28:S30)</f>
        <v>4.673217</v>
      </c>
      <c r="T27" s="310" t="s">
        <v>806</v>
      </c>
      <c r="U27" s="325" t="s">
        <v>806</v>
      </c>
      <c r="V27" s="309">
        <f>SUM(V28:V30)</f>
        <v>1.613973</v>
      </c>
      <c r="W27" s="309">
        <f>SUM(W28:W30)</f>
        <v>11.551094</v>
      </c>
      <c r="X27" s="309">
        <f>SUM(X28:X30)</f>
        <v>171.90654700000002</v>
      </c>
      <c r="Y27" s="310" t="s">
        <v>806</v>
      </c>
      <c r="Z27" s="310" t="s">
        <v>355</v>
      </c>
      <c r="AA27" s="314">
        <f>SUM(AA28:AA30)</f>
        <v>1000.9789370000001</v>
      </c>
    </row>
    <row r="28" spans="1:27" s="316" customFormat="1" ht="9" customHeight="1">
      <c r="A28" s="577"/>
      <c r="B28" s="308" t="s">
        <v>807</v>
      </c>
      <c r="C28" s="313">
        <f>SUM(D28+AA28)</f>
        <v>465.896164</v>
      </c>
      <c r="D28" s="313">
        <f>SUM(E28:Z28)</f>
        <v>288.305711</v>
      </c>
      <c r="E28" s="309">
        <v>1.229605</v>
      </c>
      <c r="F28" s="309">
        <v>5.493614</v>
      </c>
      <c r="G28" s="310" t="s">
        <v>806</v>
      </c>
      <c r="H28" s="311">
        <v>2.933937</v>
      </c>
      <c r="I28" s="311">
        <v>16.478577</v>
      </c>
      <c r="J28" s="310" t="s">
        <v>806</v>
      </c>
      <c r="K28" s="310" t="s">
        <v>806</v>
      </c>
      <c r="L28" s="310" t="s">
        <v>806</v>
      </c>
      <c r="M28" s="310" t="s">
        <v>806</v>
      </c>
      <c r="N28" s="312" t="s">
        <v>355</v>
      </c>
      <c r="O28" s="577"/>
      <c r="P28" s="308" t="s">
        <v>807</v>
      </c>
      <c r="Q28" s="313">
        <v>70.040441</v>
      </c>
      <c r="R28" s="309">
        <v>25.091336</v>
      </c>
      <c r="S28" s="309">
        <v>4.218221</v>
      </c>
      <c r="T28" s="310" t="s">
        <v>806</v>
      </c>
      <c r="U28" s="325" t="s">
        <v>806</v>
      </c>
      <c r="V28" s="311">
        <v>1.320692</v>
      </c>
      <c r="W28" s="309">
        <v>9.037589</v>
      </c>
      <c r="X28" s="309">
        <v>152.461699</v>
      </c>
      <c r="Y28" s="310" t="s">
        <v>806</v>
      </c>
      <c r="Z28" s="310" t="s">
        <v>355</v>
      </c>
      <c r="AA28" s="314">
        <v>177.590453</v>
      </c>
    </row>
    <row r="29" spans="1:27" s="316" customFormat="1" ht="9" customHeight="1">
      <c r="A29" s="577"/>
      <c r="B29" s="308" t="s">
        <v>808</v>
      </c>
      <c r="C29" s="313">
        <f>SUM(D29+AA29)</f>
        <v>2753.437921</v>
      </c>
      <c r="D29" s="313">
        <f>SUM(E29:Z29)</f>
        <v>1960.302353</v>
      </c>
      <c r="E29" s="309">
        <v>97.314345</v>
      </c>
      <c r="F29" s="309">
        <v>124.702094</v>
      </c>
      <c r="G29" s="310" t="s">
        <v>806</v>
      </c>
      <c r="H29" s="311">
        <v>148.479477</v>
      </c>
      <c r="I29" s="311">
        <v>1360.183961</v>
      </c>
      <c r="J29" s="310" t="s">
        <v>806</v>
      </c>
      <c r="K29" s="310" t="s">
        <v>806</v>
      </c>
      <c r="L29" s="310" t="s">
        <v>806</v>
      </c>
      <c r="M29" s="310" t="s">
        <v>806</v>
      </c>
      <c r="N29" s="312" t="s">
        <v>355</v>
      </c>
      <c r="O29" s="577"/>
      <c r="P29" s="308" t="s">
        <v>808</v>
      </c>
      <c r="Q29" s="313">
        <v>31.050725</v>
      </c>
      <c r="R29" s="309">
        <v>178.40801</v>
      </c>
      <c r="S29" s="311">
        <v>0.454996</v>
      </c>
      <c r="T29" s="310" t="s">
        <v>806</v>
      </c>
      <c r="U29" s="325" t="s">
        <v>806</v>
      </c>
      <c r="V29" s="311">
        <v>0.293281</v>
      </c>
      <c r="W29" s="309">
        <v>2.513505</v>
      </c>
      <c r="X29" s="309">
        <v>16.901959</v>
      </c>
      <c r="Y29" s="310" t="s">
        <v>806</v>
      </c>
      <c r="Z29" s="310" t="s">
        <v>355</v>
      </c>
      <c r="AA29" s="314">
        <v>793.135568</v>
      </c>
    </row>
    <row r="30" spans="1:27" s="316" customFormat="1" ht="9" customHeight="1">
      <c r="A30" s="324"/>
      <c r="B30" s="308" t="s">
        <v>809</v>
      </c>
      <c r="C30" s="313">
        <f>SUM(D30+AA30)</f>
        <v>57.516906</v>
      </c>
      <c r="D30" s="313">
        <f>SUM(E30:Z30)</f>
        <v>27.26399</v>
      </c>
      <c r="E30" s="309">
        <v>0.164664</v>
      </c>
      <c r="F30" s="309">
        <v>0.391233</v>
      </c>
      <c r="G30" s="310" t="s">
        <v>806</v>
      </c>
      <c r="H30" s="311">
        <v>0.116647</v>
      </c>
      <c r="I30" s="311">
        <v>5.643093</v>
      </c>
      <c r="J30" s="310" t="s">
        <v>806</v>
      </c>
      <c r="K30" s="310" t="s">
        <v>806</v>
      </c>
      <c r="L30" s="310" t="s">
        <v>806</v>
      </c>
      <c r="M30" s="310" t="s">
        <v>806</v>
      </c>
      <c r="N30" s="312" t="s">
        <v>355</v>
      </c>
      <c r="O30" s="324"/>
      <c r="P30" s="308" t="s">
        <v>809</v>
      </c>
      <c r="Q30" s="309">
        <v>2.93817</v>
      </c>
      <c r="R30" s="309">
        <v>15.467294</v>
      </c>
      <c r="S30" s="310" t="s">
        <v>806</v>
      </c>
      <c r="T30" s="310" t="s">
        <v>806</v>
      </c>
      <c r="U30" s="325" t="s">
        <v>806</v>
      </c>
      <c r="V30" s="325" t="s">
        <v>806</v>
      </c>
      <c r="W30" s="325" t="s">
        <v>806</v>
      </c>
      <c r="X30" s="309">
        <v>2.542889</v>
      </c>
      <c r="Y30" s="310" t="s">
        <v>806</v>
      </c>
      <c r="Z30" s="310" t="s">
        <v>355</v>
      </c>
      <c r="AA30" s="314">
        <v>30.252916</v>
      </c>
    </row>
    <row r="31" spans="1:27" s="26" customFormat="1" ht="1.5" customHeight="1">
      <c r="A31" s="576" t="s">
        <v>814</v>
      </c>
      <c r="B31" s="305"/>
      <c r="C31" s="30"/>
      <c r="D31" s="30"/>
      <c r="E31" s="30"/>
      <c r="F31" s="30"/>
      <c r="G31" s="30"/>
      <c r="H31" s="31"/>
      <c r="I31" s="31"/>
      <c r="J31" s="309"/>
      <c r="K31" s="30"/>
      <c r="L31" s="30"/>
      <c r="M31" s="30"/>
      <c r="N31" s="32"/>
      <c r="O31" s="576" t="s">
        <v>814</v>
      </c>
      <c r="P31" s="305"/>
      <c r="Q31" s="30"/>
      <c r="R31" s="30"/>
      <c r="S31" s="30"/>
      <c r="T31" s="30"/>
      <c r="U31" s="211" t="s">
        <v>806</v>
      </c>
      <c r="V31" s="31"/>
      <c r="W31" s="30"/>
      <c r="X31" s="30"/>
      <c r="Y31" s="310" t="s">
        <v>806</v>
      </c>
      <c r="Z31" s="310" t="s">
        <v>355</v>
      </c>
      <c r="AA31" s="32"/>
    </row>
    <row r="32" spans="1:27" s="316" customFormat="1" ht="9" customHeight="1">
      <c r="A32" s="577"/>
      <c r="B32" s="308" t="s">
        <v>805</v>
      </c>
      <c r="C32" s="309">
        <f aca="true" t="shared" si="3" ref="C32:K32">SUM(C33:C35)</f>
        <v>9635.44639</v>
      </c>
      <c r="D32" s="309">
        <f t="shared" si="3"/>
        <v>7937.665384000001</v>
      </c>
      <c r="E32" s="309">
        <f t="shared" si="3"/>
        <v>114.77443399999999</v>
      </c>
      <c r="F32" s="309">
        <f t="shared" si="3"/>
        <v>81.0489</v>
      </c>
      <c r="G32" s="309">
        <f t="shared" si="3"/>
        <v>126.0936</v>
      </c>
      <c r="H32" s="311">
        <f t="shared" si="3"/>
        <v>148.0564</v>
      </c>
      <c r="I32" s="311">
        <f t="shared" si="3"/>
        <v>3457.363942</v>
      </c>
      <c r="J32" s="309">
        <f t="shared" si="3"/>
        <v>1795.214801</v>
      </c>
      <c r="K32" s="309">
        <f t="shared" si="3"/>
        <v>2.848674</v>
      </c>
      <c r="L32" s="310" t="s">
        <v>806</v>
      </c>
      <c r="M32" s="309">
        <f>SUM(M33:M35)</f>
        <v>13.637899999999998</v>
      </c>
      <c r="N32" s="314">
        <f>SUM(N33:N35)</f>
        <v>3.0687</v>
      </c>
      <c r="O32" s="577"/>
      <c r="P32" s="308" t="s">
        <v>805</v>
      </c>
      <c r="Q32" s="313">
        <f>SUM(Q33:Q35)</f>
        <v>206.92513900000003</v>
      </c>
      <c r="R32" s="309">
        <f>SUM(R33:R35)</f>
        <v>293.00431299999997</v>
      </c>
      <c r="S32" s="309">
        <f>SUM(S33:S35)</f>
        <v>101.3456</v>
      </c>
      <c r="T32" s="309">
        <f>SUM(T33:T35)</f>
        <v>3.9369</v>
      </c>
      <c r="U32" s="325" t="s">
        <v>806</v>
      </c>
      <c r="V32" s="309">
        <f>SUM(V33:V35)</f>
        <v>308.134296</v>
      </c>
      <c r="W32" s="309">
        <f>SUM(W33:W35)</f>
        <v>42.4105</v>
      </c>
      <c r="X32" s="309">
        <f>SUM(X33:X35)</f>
        <v>330.320739</v>
      </c>
      <c r="Y32" s="309">
        <f>SUM(Y33:Y35)</f>
        <v>909.4805459999999</v>
      </c>
      <c r="Z32" s="310" t="s">
        <v>355</v>
      </c>
      <c r="AA32" s="314">
        <f>SUM(AA33:AA35)</f>
        <v>1697.781006</v>
      </c>
    </row>
    <row r="33" spans="1:27" s="316" customFormat="1" ht="9" customHeight="1">
      <c r="A33" s="577"/>
      <c r="B33" s="308" t="s">
        <v>807</v>
      </c>
      <c r="C33" s="313">
        <f>SUM(D33+AA33)</f>
        <v>3686.9083909999995</v>
      </c>
      <c r="D33" s="313">
        <f>SUM(E33:Z33)</f>
        <v>2592.0066759999995</v>
      </c>
      <c r="E33" s="309">
        <v>3.6365</v>
      </c>
      <c r="F33" s="309">
        <v>10.7235</v>
      </c>
      <c r="G33" s="309">
        <v>6.6482</v>
      </c>
      <c r="H33" s="311">
        <v>0.761</v>
      </c>
      <c r="I33" s="311">
        <v>215.359422</v>
      </c>
      <c r="J33" s="309">
        <v>1184.493101</v>
      </c>
      <c r="K33" s="309">
        <v>0.534467</v>
      </c>
      <c r="L33" s="310" t="s">
        <v>806</v>
      </c>
      <c r="M33" s="311">
        <v>0.5126</v>
      </c>
      <c r="N33" s="312" t="s">
        <v>355</v>
      </c>
      <c r="O33" s="577"/>
      <c r="P33" s="308" t="s">
        <v>807</v>
      </c>
      <c r="Q33" s="313">
        <v>168.836139</v>
      </c>
      <c r="R33" s="309">
        <v>112.986076</v>
      </c>
      <c r="S33" s="309">
        <v>1.1949</v>
      </c>
      <c r="T33" s="309">
        <v>0.071</v>
      </c>
      <c r="U33" s="325" t="s">
        <v>806</v>
      </c>
      <c r="V33" s="311">
        <v>44.0362</v>
      </c>
      <c r="W33" s="309">
        <v>25.4468</v>
      </c>
      <c r="X33" s="309">
        <v>304.470439</v>
      </c>
      <c r="Y33" s="309">
        <v>512.296332</v>
      </c>
      <c r="Z33" s="310" t="s">
        <v>355</v>
      </c>
      <c r="AA33" s="314">
        <v>1094.901715</v>
      </c>
    </row>
    <row r="34" spans="1:27" s="316" customFormat="1" ht="9" customHeight="1">
      <c r="A34" s="577"/>
      <c r="B34" s="308" t="s">
        <v>808</v>
      </c>
      <c r="C34" s="313">
        <f>SUM(D34+AA34)</f>
        <v>5708.3161660000005</v>
      </c>
      <c r="D34" s="313">
        <f>SUM(E34:Z34)</f>
        <v>5130.425212000001</v>
      </c>
      <c r="E34" s="309">
        <v>110.891134</v>
      </c>
      <c r="F34" s="309">
        <v>70.1889</v>
      </c>
      <c r="G34" s="309">
        <v>119.2212</v>
      </c>
      <c r="H34" s="311">
        <v>147.2954</v>
      </c>
      <c r="I34" s="311">
        <v>3232.97592</v>
      </c>
      <c r="J34" s="309">
        <v>609.1587</v>
      </c>
      <c r="K34" s="309">
        <v>2.314207</v>
      </c>
      <c r="L34" s="310" t="s">
        <v>806</v>
      </c>
      <c r="M34" s="311">
        <v>13.1253</v>
      </c>
      <c r="N34" s="314">
        <v>3.0687</v>
      </c>
      <c r="O34" s="577"/>
      <c r="P34" s="308" t="s">
        <v>808</v>
      </c>
      <c r="Q34" s="313">
        <v>36.9979</v>
      </c>
      <c r="R34" s="309">
        <v>178.975937</v>
      </c>
      <c r="S34" s="309">
        <v>98.9082</v>
      </c>
      <c r="T34" s="309">
        <v>3.8659</v>
      </c>
      <c r="U34" s="325" t="s">
        <v>806</v>
      </c>
      <c r="V34" s="311">
        <v>63.8013</v>
      </c>
      <c r="W34" s="311">
        <v>16.9637</v>
      </c>
      <c r="X34" s="309">
        <v>25.5182</v>
      </c>
      <c r="Y34" s="309">
        <v>397.154614</v>
      </c>
      <c r="Z34" s="310" t="s">
        <v>355</v>
      </c>
      <c r="AA34" s="314">
        <v>577.890954</v>
      </c>
    </row>
    <row r="35" spans="1:27" s="316" customFormat="1" ht="9" customHeight="1">
      <c r="A35" s="324"/>
      <c r="B35" s="308" t="s">
        <v>809</v>
      </c>
      <c r="C35" s="313">
        <f>SUM(D35+AA35)</f>
        <v>240.221833</v>
      </c>
      <c r="D35" s="313">
        <f>SUM(E35:Z35)</f>
        <v>215.233496</v>
      </c>
      <c r="E35" s="309">
        <v>0.2468</v>
      </c>
      <c r="F35" s="309">
        <v>0.1365</v>
      </c>
      <c r="G35" s="309">
        <v>0.2242</v>
      </c>
      <c r="H35" s="325" t="s">
        <v>806</v>
      </c>
      <c r="I35" s="311">
        <v>9.0286</v>
      </c>
      <c r="J35" s="309">
        <v>1.563</v>
      </c>
      <c r="K35" s="310" t="s">
        <v>806</v>
      </c>
      <c r="L35" s="310" t="s">
        <v>806</v>
      </c>
      <c r="M35" s="310" t="s">
        <v>806</v>
      </c>
      <c r="N35" s="312" t="s">
        <v>806</v>
      </c>
      <c r="O35" s="324"/>
      <c r="P35" s="308" t="s">
        <v>809</v>
      </c>
      <c r="Q35" s="309">
        <v>1.0911</v>
      </c>
      <c r="R35" s="309">
        <v>1.0423</v>
      </c>
      <c r="S35" s="309">
        <v>1.2425</v>
      </c>
      <c r="T35" s="310" t="s">
        <v>806</v>
      </c>
      <c r="U35" s="325" t="s">
        <v>806</v>
      </c>
      <c r="V35" s="311">
        <v>200.296796</v>
      </c>
      <c r="W35" s="325" t="s">
        <v>806</v>
      </c>
      <c r="X35" s="309">
        <v>0.3321</v>
      </c>
      <c r="Y35" s="309">
        <v>0.0296</v>
      </c>
      <c r="Z35" s="310" t="s">
        <v>355</v>
      </c>
      <c r="AA35" s="314">
        <v>24.988337</v>
      </c>
    </row>
    <row r="36" spans="1:27" s="26" customFormat="1" ht="1.5" customHeight="1">
      <c r="A36" s="576" t="s">
        <v>815</v>
      </c>
      <c r="B36" s="305"/>
      <c r="C36" s="30"/>
      <c r="D36" s="30"/>
      <c r="E36" s="30"/>
      <c r="F36" s="30"/>
      <c r="G36" s="30"/>
      <c r="H36" s="31"/>
      <c r="I36" s="31"/>
      <c r="J36" s="30"/>
      <c r="K36" s="309"/>
      <c r="L36" s="30"/>
      <c r="M36" s="30"/>
      <c r="N36" s="32"/>
      <c r="O36" s="576" t="s">
        <v>815</v>
      </c>
      <c r="P36" s="305"/>
      <c r="Q36" s="30"/>
      <c r="R36" s="30"/>
      <c r="S36" s="30"/>
      <c r="T36" s="309"/>
      <c r="U36" s="31"/>
      <c r="V36" s="31"/>
      <c r="W36" s="30"/>
      <c r="X36" s="30"/>
      <c r="Y36" s="30"/>
      <c r="Z36" s="309"/>
      <c r="AA36" s="32"/>
    </row>
    <row r="37" spans="1:27" s="316" customFormat="1" ht="9" customHeight="1">
      <c r="A37" s="577"/>
      <c r="B37" s="308" t="s">
        <v>805</v>
      </c>
      <c r="C37" s="309">
        <f aca="true" t="shared" si="4" ref="C37:J37">SUM(C38:C40)</f>
        <v>8807.037717999998</v>
      </c>
      <c r="D37" s="309">
        <f t="shared" si="4"/>
        <v>6354.359318999998</v>
      </c>
      <c r="E37" s="309">
        <f t="shared" si="4"/>
        <v>261.09637299999997</v>
      </c>
      <c r="F37" s="309">
        <f t="shared" si="4"/>
        <v>9.623968</v>
      </c>
      <c r="G37" s="309">
        <f t="shared" si="4"/>
        <v>187.915719</v>
      </c>
      <c r="H37" s="311">
        <f t="shared" si="4"/>
        <v>439.965035</v>
      </c>
      <c r="I37" s="311">
        <f t="shared" si="4"/>
        <v>4083.598662</v>
      </c>
      <c r="J37" s="309">
        <f t="shared" si="4"/>
        <v>63.773626</v>
      </c>
      <c r="K37" s="310" t="s">
        <v>806</v>
      </c>
      <c r="L37" s="310" t="s">
        <v>355</v>
      </c>
      <c r="M37" s="310" t="s">
        <v>806</v>
      </c>
      <c r="N37" s="314">
        <f>SUM(N38:N40)</f>
        <v>1.2971</v>
      </c>
      <c r="O37" s="577"/>
      <c r="P37" s="308" t="s">
        <v>805</v>
      </c>
      <c r="Q37" s="313">
        <f>SUM(Q38:Q40)</f>
        <v>194.996587</v>
      </c>
      <c r="R37" s="309">
        <f>SUM(R38:R40)</f>
        <v>741.0673119999999</v>
      </c>
      <c r="S37" s="309">
        <f>SUM(S38:S40)</f>
        <v>88.17159199999999</v>
      </c>
      <c r="T37" s="310" t="s">
        <v>806</v>
      </c>
      <c r="U37" s="325" t="s">
        <v>806</v>
      </c>
      <c r="V37" s="311">
        <f>SUM(V38:V40)</f>
        <v>26.963037</v>
      </c>
      <c r="W37" s="309">
        <f>SUM(W38:W40)</f>
        <v>19.4721</v>
      </c>
      <c r="X37" s="309">
        <f>SUM(X38:X40)</f>
        <v>228.733178</v>
      </c>
      <c r="Y37" s="309">
        <f>SUM(Y38:Y40)</f>
        <v>7.685029999999999</v>
      </c>
      <c r="Z37" s="325" t="s">
        <v>355</v>
      </c>
      <c r="AA37" s="314">
        <f>SUM(AA38:AA40)</f>
        <v>2452.678399</v>
      </c>
    </row>
    <row r="38" spans="1:27" s="316" customFormat="1" ht="9" customHeight="1">
      <c r="A38" s="577"/>
      <c r="B38" s="308" t="s">
        <v>807</v>
      </c>
      <c r="C38" s="313">
        <f>SUM(D38+AA38)</f>
        <v>961.724089</v>
      </c>
      <c r="D38" s="313">
        <f>SUM(E38:Z38)</f>
        <v>404.25683499999997</v>
      </c>
      <c r="E38" s="309">
        <v>0.660921</v>
      </c>
      <c r="F38" s="310" t="s">
        <v>806</v>
      </c>
      <c r="G38" s="309">
        <v>2.5777</v>
      </c>
      <c r="H38" s="311">
        <v>12.308395</v>
      </c>
      <c r="I38" s="311">
        <v>12.760384</v>
      </c>
      <c r="J38" s="309">
        <v>0.253749</v>
      </c>
      <c r="K38" s="310" t="s">
        <v>806</v>
      </c>
      <c r="L38" s="310" t="s">
        <v>355</v>
      </c>
      <c r="M38" s="310" t="s">
        <v>806</v>
      </c>
      <c r="N38" s="312" t="s">
        <v>806</v>
      </c>
      <c r="O38" s="577"/>
      <c r="P38" s="308" t="s">
        <v>807</v>
      </c>
      <c r="Q38" s="313">
        <v>162.094327</v>
      </c>
      <c r="R38" s="309">
        <v>9.269911</v>
      </c>
      <c r="S38" s="309">
        <v>2.92217</v>
      </c>
      <c r="T38" s="310" t="s">
        <v>806</v>
      </c>
      <c r="U38" s="325" t="s">
        <v>806</v>
      </c>
      <c r="V38" s="311">
        <v>0.3273</v>
      </c>
      <c r="W38" s="309">
        <v>8.078701</v>
      </c>
      <c r="X38" s="309">
        <v>191.488977</v>
      </c>
      <c r="Y38" s="309">
        <v>1.5143</v>
      </c>
      <c r="Z38" s="325" t="s">
        <v>355</v>
      </c>
      <c r="AA38" s="314">
        <v>557.467254</v>
      </c>
    </row>
    <row r="39" spans="1:27" s="316" customFormat="1" ht="9" customHeight="1">
      <c r="A39" s="577"/>
      <c r="B39" s="308" t="s">
        <v>808</v>
      </c>
      <c r="C39" s="313">
        <f>SUM(D39+AA39)</f>
        <v>7779.357285999999</v>
      </c>
      <c r="D39" s="313">
        <f>SUM(E39:Z39)</f>
        <v>5921.873563999999</v>
      </c>
      <c r="E39" s="309">
        <v>260.435452</v>
      </c>
      <c r="F39" s="309">
        <v>9.623968</v>
      </c>
      <c r="G39" s="309">
        <v>182.100981</v>
      </c>
      <c r="H39" s="311">
        <v>427.626898</v>
      </c>
      <c r="I39" s="311">
        <v>4069.701589</v>
      </c>
      <c r="J39" s="309">
        <v>63.519877</v>
      </c>
      <c r="K39" s="310" t="s">
        <v>806</v>
      </c>
      <c r="L39" s="310" t="s">
        <v>355</v>
      </c>
      <c r="M39" s="310" t="s">
        <v>806</v>
      </c>
      <c r="N39" s="314">
        <v>1.2971</v>
      </c>
      <c r="O39" s="577"/>
      <c r="P39" s="308" t="s">
        <v>808</v>
      </c>
      <c r="Q39" s="313">
        <v>32.318309</v>
      </c>
      <c r="R39" s="309">
        <v>709.526801</v>
      </c>
      <c r="S39" s="311">
        <v>85.249422</v>
      </c>
      <c r="T39" s="310" t="s">
        <v>806</v>
      </c>
      <c r="U39" s="325" t="s">
        <v>806</v>
      </c>
      <c r="V39" s="311">
        <v>26.635737</v>
      </c>
      <c r="W39" s="311">
        <v>11.393399</v>
      </c>
      <c r="X39" s="309">
        <v>36.273301</v>
      </c>
      <c r="Y39" s="311">
        <v>6.17073</v>
      </c>
      <c r="Z39" s="325" t="s">
        <v>355</v>
      </c>
      <c r="AA39" s="314">
        <v>1857.483722</v>
      </c>
    </row>
    <row r="40" spans="1:27" s="316" customFormat="1" ht="9" customHeight="1">
      <c r="A40" s="324"/>
      <c r="B40" s="308" t="s">
        <v>809</v>
      </c>
      <c r="C40" s="313">
        <f>SUM(D40+AA40)</f>
        <v>65.956343</v>
      </c>
      <c r="D40" s="313">
        <f>SUM(E40:Z40)</f>
        <v>28.228920000000002</v>
      </c>
      <c r="E40" s="310" t="s">
        <v>806</v>
      </c>
      <c r="F40" s="310" t="s">
        <v>806</v>
      </c>
      <c r="G40" s="309">
        <v>3.237038</v>
      </c>
      <c r="H40" s="311">
        <v>0.029742</v>
      </c>
      <c r="I40" s="311">
        <v>1.136689</v>
      </c>
      <c r="J40" s="310" t="s">
        <v>806</v>
      </c>
      <c r="K40" s="310" t="s">
        <v>806</v>
      </c>
      <c r="L40" s="310" t="s">
        <v>806</v>
      </c>
      <c r="M40" s="310" t="s">
        <v>806</v>
      </c>
      <c r="N40" s="312" t="s">
        <v>806</v>
      </c>
      <c r="O40" s="324"/>
      <c r="P40" s="308" t="s">
        <v>809</v>
      </c>
      <c r="Q40" s="309">
        <v>0.583951</v>
      </c>
      <c r="R40" s="309">
        <v>22.2706</v>
      </c>
      <c r="S40" s="310" t="s">
        <v>806</v>
      </c>
      <c r="T40" s="310" t="s">
        <v>806</v>
      </c>
      <c r="U40" s="325" t="s">
        <v>806</v>
      </c>
      <c r="V40" s="325" t="s">
        <v>806</v>
      </c>
      <c r="W40" s="325" t="s">
        <v>806</v>
      </c>
      <c r="X40" s="309">
        <v>0.9709</v>
      </c>
      <c r="Y40" s="325" t="s">
        <v>806</v>
      </c>
      <c r="Z40" s="325" t="s">
        <v>355</v>
      </c>
      <c r="AA40" s="314">
        <v>37.727423</v>
      </c>
    </row>
    <row r="41" spans="1:27" s="26" customFormat="1" ht="1.5" customHeight="1">
      <c r="A41" s="576" t="s">
        <v>816</v>
      </c>
      <c r="B41" s="305"/>
      <c r="C41" s="30"/>
      <c r="D41" s="30"/>
      <c r="E41" s="30"/>
      <c r="F41" s="30"/>
      <c r="G41" s="30"/>
      <c r="H41" s="31"/>
      <c r="I41" s="31"/>
      <c r="J41" s="30"/>
      <c r="K41" s="30"/>
      <c r="L41" s="30"/>
      <c r="M41" s="30"/>
      <c r="N41" s="32"/>
      <c r="O41" s="576" t="s">
        <v>816</v>
      </c>
      <c r="P41" s="305"/>
      <c r="Q41" s="30"/>
      <c r="R41" s="30"/>
      <c r="S41" s="30"/>
      <c r="T41" s="30"/>
      <c r="U41" s="31"/>
      <c r="V41" s="31"/>
      <c r="W41" s="30"/>
      <c r="X41" s="30"/>
      <c r="Y41" s="30"/>
      <c r="Z41" s="30"/>
      <c r="AA41" s="32"/>
    </row>
    <row r="42" spans="1:27" s="316" customFormat="1" ht="9" customHeight="1">
      <c r="A42" s="577"/>
      <c r="B42" s="308" t="s">
        <v>805</v>
      </c>
      <c r="C42" s="309">
        <f aca="true" t="shared" si="5" ref="C42:K42">SUM(C43:C45)</f>
        <v>7244.3544950000005</v>
      </c>
      <c r="D42" s="309">
        <f t="shared" si="5"/>
        <v>2541.014579</v>
      </c>
      <c r="E42" s="309">
        <f t="shared" si="5"/>
        <v>85.2809</v>
      </c>
      <c r="F42" s="309">
        <f t="shared" si="5"/>
        <v>44.513099999999994</v>
      </c>
      <c r="G42" s="309">
        <f t="shared" si="5"/>
        <v>1.4063</v>
      </c>
      <c r="H42" s="311">
        <f t="shared" si="5"/>
        <v>225.812</v>
      </c>
      <c r="I42" s="311">
        <f t="shared" si="5"/>
        <v>1532.6817999999998</v>
      </c>
      <c r="J42" s="309">
        <f t="shared" si="5"/>
        <v>0.45449999999999996</v>
      </c>
      <c r="K42" s="309">
        <f t="shared" si="5"/>
        <v>0.4264</v>
      </c>
      <c r="L42" s="310" t="s">
        <v>806</v>
      </c>
      <c r="M42" s="310" t="s">
        <v>806</v>
      </c>
      <c r="N42" s="314">
        <f>SUM(N43:N45)</f>
        <v>0.2195</v>
      </c>
      <c r="O42" s="577"/>
      <c r="P42" s="308" t="s">
        <v>805</v>
      </c>
      <c r="Q42" s="313">
        <f>SUM(Q43:Q45)</f>
        <v>154.69329000000002</v>
      </c>
      <c r="R42" s="309">
        <f>SUM(R43:R45)</f>
        <v>174.98329999999999</v>
      </c>
      <c r="S42" s="311">
        <f>SUM(S43:S45)</f>
        <v>0.2078</v>
      </c>
      <c r="T42" s="310" t="s">
        <v>806</v>
      </c>
      <c r="U42" s="311">
        <f>SUM(U43:U45)</f>
        <v>0.122168</v>
      </c>
      <c r="V42" s="311">
        <f>SUM(V43:V45)</f>
        <v>101.006921</v>
      </c>
      <c r="W42" s="309">
        <f>SUM(W43:W45)</f>
        <v>7.141399999999999</v>
      </c>
      <c r="X42" s="309">
        <f>SUM(X43:X45)</f>
        <v>209.0573</v>
      </c>
      <c r="Y42" s="309">
        <f>SUM(Y43:Y45)</f>
        <v>3.0079000000000002</v>
      </c>
      <c r="Z42" s="310" t="s">
        <v>355</v>
      </c>
      <c r="AA42" s="314">
        <f>SUM(AA43:AA45)</f>
        <v>4703.339916</v>
      </c>
    </row>
    <row r="43" spans="1:27" s="316" customFormat="1" ht="9" customHeight="1">
      <c r="A43" s="577"/>
      <c r="B43" s="308" t="s">
        <v>807</v>
      </c>
      <c r="C43" s="313">
        <f>SUM(D43+AA43)</f>
        <v>996.989523</v>
      </c>
      <c r="D43" s="313">
        <f>SUM(E43:Z43)</f>
        <v>463.403679</v>
      </c>
      <c r="E43" s="309">
        <v>1.0357</v>
      </c>
      <c r="F43" s="309">
        <v>8.3929</v>
      </c>
      <c r="G43" s="309">
        <v>0.012</v>
      </c>
      <c r="H43" s="311">
        <v>0.054</v>
      </c>
      <c r="I43" s="311">
        <v>38.5566</v>
      </c>
      <c r="J43" s="309">
        <v>0.0697</v>
      </c>
      <c r="K43" s="310" t="s">
        <v>806</v>
      </c>
      <c r="L43" s="310" t="s">
        <v>806</v>
      </c>
      <c r="M43" s="310" t="s">
        <v>806</v>
      </c>
      <c r="N43" s="312" t="s">
        <v>806</v>
      </c>
      <c r="O43" s="577"/>
      <c r="P43" s="308" t="s">
        <v>807</v>
      </c>
      <c r="Q43" s="313">
        <v>131.04579</v>
      </c>
      <c r="R43" s="309">
        <v>18.1369</v>
      </c>
      <c r="S43" s="310" t="s">
        <v>806</v>
      </c>
      <c r="T43" s="310" t="s">
        <v>806</v>
      </c>
      <c r="U43" s="311">
        <v>0.122168</v>
      </c>
      <c r="V43" s="311">
        <v>95.674121</v>
      </c>
      <c r="W43" s="309">
        <v>4.927</v>
      </c>
      <c r="X43" s="309">
        <v>162.369</v>
      </c>
      <c r="Y43" s="309">
        <v>3.0078</v>
      </c>
      <c r="Z43" s="310" t="s">
        <v>355</v>
      </c>
      <c r="AA43" s="314">
        <v>533.585844</v>
      </c>
    </row>
    <row r="44" spans="1:27" s="316" customFormat="1" ht="9" customHeight="1">
      <c r="A44" s="577"/>
      <c r="B44" s="308" t="s">
        <v>808</v>
      </c>
      <c r="C44" s="313">
        <f>SUM(D44+AA44)</f>
        <v>6159.649285</v>
      </c>
      <c r="D44" s="313">
        <f>SUM(E44:Z44)</f>
        <v>2065.5685000000003</v>
      </c>
      <c r="E44" s="309">
        <v>83.9253</v>
      </c>
      <c r="F44" s="309">
        <v>36.1102</v>
      </c>
      <c r="G44" s="309">
        <v>1.2055</v>
      </c>
      <c r="H44" s="311">
        <v>225.758</v>
      </c>
      <c r="I44" s="311">
        <v>1487.7509</v>
      </c>
      <c r="J44" s="309">
        <v>0.3848</v>
      </c>
      <c r="K44" s="309">
        <v>0.4264</v>
      </c>
      <c r="L44" s="310" t="s">
        <v>806</v>
      </c>
      <c r="M44" s="310" t="s">
        <v>806</v>
      </c>
      <c r="N44" s="314">
        <v>0.2195</v>
      </c>
      <c r="O44" s="577"/>
      <c r="P44" s="308" t="s">
        <v>808</v>
      </c>
      <c r="Q44" s="313">
        <v>23.0524</v>
      </c>
      <c r="R44" s="309">
        <v>153.0812</v>
      </c>
      <c r="S44" s="311">
        <v>0.2078</v>
      </c>
      <c r="T44" s="310" t="s">
        <v>806</v>
      </c>
      <c r="U44" s="325" t="s">
        <v>806</v>
      </c>
      <c r="V44" s="311">
        <v>5.3328</v>
      </c>
      <c r="W44" s="311">
        <v>2.2144</v>
      </c>
      <c r="X44" s="309">
        <v>45.8992</v>
      </c>
      <c r="Y44" s="311">
        <v>0.0001</v>
      </c>
      <c r="Z44" s="310" t="s">
        <v>355</v>
      </c>
      <c r="AA44" s="314">
        <v>4094.080785</v>
      </c>
    </row>
    <row r="45" spans="1:27" s="316" customFormat="1" ht="9" customHeight="1">
      <c r="A45" s="324"/>
      <c r="B45" s="308" t="s">
        <v>809</v>
      </c>
      <c r="C45" s="313">
        <f>SUM(D45+AA45)</f>
        <v>87.715687</v>
      </c>
      <c r="D45" s="313">
        <f>SUM(E45:Z45)</f>
        <v>12.042399999999999</v>
      </c>
      <c r="E45" s="309">
        <v>0.3199</v>
      </c>
      <c r="F45" s="309">
        <v>0.01</v>
      </c>
      <c r="G45" s="309">
        <v>0.1888</v>
      </c>
      <c r="H45" s="325" t="s">
        <v>806</v>
      </c>
      <c r="I45" s="311">
        <v>6.3743</v>
      </c>
      <c r="J45" s="310" t="s">
        <v>806</v>
      </c>
      <c r="K45" s="310" t="s">
        <v>806</v>
      </c>
      <c r="L45" s="310" t="s">
        <v>806</v>
      </c>
      <c r="M45" s="310" t="s">
        <v>806</v>
      </c>
      <c r="N45" s="312" t="s">
        <v>806</v>
      </c>
      <c r="O45" s="324"/>
      <c r="P45" s="308" t="s">
        <v>809</v>
      </c>
      <c r="Q45" s="309">
        <v>0.5951</v>
      </c>
      <c r="R45" s="309">
        <v>3.7652</v>
      </c>
      <c r="S45" s="310" t="s">
        <v>806</v>
      </c>
      <c r="T45" s="310" t="s">
        <v>806</v>
      </c>
      <c r="U45" s="325" t="s">
        <v>806</v>
      </c>
      <c r="V45" s="310" t="s">
        <v>806</v>
      </c>
      <c r="W45" s="310" t="s">
        <v>806</v>
      </c>
      <c r="X45" s="309">
        <v>0.7891</v>
      </c>
      <c r="Y45" s="310" t="s">
        <v>806</v>
      </c>
      <c r="Z45" s="310" t="s">
        <v>355</v>
      </c>
      <c r="AA45" s="314">
        <v>75.673287</v>
      </c>
    </row>
    <row r="46" spans="1:27" s="26" customFormat="1" ht="1.5" customHeight="1">
      <c r="A46" s="576" t="s">
        <v>817</v>
      </c>
      <c r="B46" s="305"/>
      <c r="C46" s="30"/>
      <c r="D46" s="30"/>
      <c r="E46" s="30"/>
      <c r="F46" s="30"/>
      <c r="G46" s="30"/>
      <c r="H46" s="461"/>
      <c r="I46" s="304"/>
      <c r="J46" s="30"/>
      <c r="K46" s="30"/>
      <c r="L46" s="30"/>
      <c r="M46" s="31"/>
      <c r="N46" s="32"/>
      <c r="O46" s="576" t="s">
        <v>817</v>
      </c>
      <c r="P46" s="305"/>
      <c r="Q46" s="30"/>
      <c r="R46" s="30"/>
      <c r="S46" s="30"/>
      <c r="T46" s="30"/>
      <c r="U46" s="31"/>
      <c r="V46" s="30"/>
      <c r="W46" s="30"/>
      <c r="X46" s="30"/>
      <c r="Y46" s="309"/>
      <c r="Z46" s="30"/>
      <c r="AA46" s="32"/>
    </row>
    <row r="47" spans="1:27" s="316" customFormat="1" ht="9" customHeight="1">
      <c r="A47" s="577"/>
      <c r="B47" s="308" t="s">
        <v>805</v>
      </c>
      <c r="C47" s="309">
        <f aca="true" t="shared" si="6" ref="C47:K47">SUM(C48:C50)</f>
        <v>8371.750161</v>
      </c>
      <c r="D47" s="309">
        <f t="shared" si="6"/>
        <v>7232.953917</v>
      </c>
      <c r="E47" s="309">
        <f t="shared" si="6"/>
        <v>223.36067699999998</v>
      </c>
      <c r="F47" s="309">
        <f t="shared" si="6"/>
        <v>65.1841</v>
      </c>
      <c r="G47" s="309">
        <f t="shared" si="6"/>
        <v>0.1133</v>
      </c>
      <c r="H47" s="462">
        <f t="shared" si="6"/>
        <v>349.769255</v>
      </c>
      <c r="I47" s="313">
        <f t="shared" si="6"/>
        <v>3760.323207</v>
      </c>
      <c r="J47" s="309">
        <f t="shared" si="6"/>
        <v>6.3403</v>
      </c>
      <c r="K47" s="309">
        <f t="shared" si="6"/>
        <v>23.5603</v>
      </c>
      <c r="L47" s="310" t="s">
        <v>806</v>
      </c>
      <c r="M47" s="309">
        <f>SUM(M48:M50)</f>
        <v>2.3529</v>
      </c>
      <c r="N47" s="312" t="s">
        <v>806</v>
      </c>
      <c r="O47" s="577"/>
      <c r="P47" s="308" t="s">
        <v>805</v>
      </c>
      <c r="Q47" s="313">
        <f>SUM(Q48:Q50)</f>
        <v>293.303642</v>
      </c>
      <c r="R47" s="309">
        <f>SUM(R48:R50)</f>
        <v>534.163864</v>
      </c>
      <c r="S47" s="309">
        <f>SUM(S48:S50)</f>
        <v>2.1359</v>
      </c>
      <c r="T47" s="310" t="s">
        <v>806</v>
      </c>
      <c r="U47" s="311">
        <f>SUM(U48:U50)</f>
        <v>25.747693</v>
      </c>
      <c r="V47" s="311">
        <f>SUM(V48:V50)</f>
        <v>286.054194</v>
      </c>
      <c r="W47" s="309">
        <f>SUM(W48:W50)</f>
        <v>14.424624</v>
      </c>
      <c r="X47" s="309">
        <f>SUM(X48:X50)</f>
        <v>1646.1199609999999</v>
      </c>
      <c r="Y47" s="310" t="s">
        <v>806</v>
      </c>
      <c r="Z47" s="310" t="s">
        <v>355</v>
      </c>
      <c r="AA47" s="314">
        <f>SUM(AA48:AA50)</f>
        <v>1138.7962440000001</v>
      </c>
    </row>
    <row r="48" spans="1:27" s="316" customFormat="1" ht="9" customHeight="1">
      <c r="A48" s="577"/>
      <c r="B48" s="308" t="s">
        <v>807</v>
      </c>
      <c r="C48" s="313">
        <f>SUM(D48+AA48)</f>
        <v>2636.85715</v>
      </c>
      <c r="D48" s="313">
        <f>SUM(E48:Z48)</f>
        <v>2326.156548</v>
      </c>
      <c r="E48" s="309">
        <v>6.5667</v>
      </c>
      <c r="F48" s="309">
        <v>8.4579</v>
      </c>
      <c r="G48" s="309">
        <v>0.014</v>
      </c>
      <c r="H48" s="462">
        <v>26.1765</v>
      </c>
      <c r="I48" s="313">
        <v>112.985519</v>
      </c>
      <c r="J48" s="309">
        <v>6.3403</v>
      </c>
      <c r="K48" s="309">
        <v>6.9082</v>
      </c>
      <c r="L48" s="310" t="s">
        <v>806</v>
      </c>
      <c r="M48" s="310" t="s">
        <v>806</v>
      </c>
      <c r="N48" s="312" t="s">
        <v>806</v>
      </c>
      <c r="O48" s="577"/>
      <c r="P48" s="308" t="s">
        <v>807</v>
      </c>
      <c r="Q48" s="313">
        <v>256.208143</v>
      </c>
      <c r="R48" s="309">
        <v>64.697227</v>
      </c>
      <c r="S48" s="309">
        <v>0.8649</v>
      </c>
      <c r="T48" s="310" t="s">
        <v>806</v>
      </c>
      <c r="U48" s="311">
        <v>25.747693</v>
      </c>
      <c r="V48" s="311">
        <v>283.159454</v>
      </c>
      <c r="W48" s="309">
        <v>4.9412</v>
      </c>
      <c r="X48" s="309">
        <v>1523.088812</v>
      </c>
      <c r="Y48" s="310" t="s">
        <v>806</v>
      </c>
      <c r="Z48" s="310" t="s">
        <v>355</v>
      </c>
      <c r="AA48" s="314">
        <v>310.700602</v>
      </c>
    </row>
    <row r="49" spans="1:27" s="316" customFormat="1" ht="9" customHeight="1">
      <c r="A49" s="577"/>
      <c r="B49" s="308" t="s">
        <v>808</v>
      </c>
      <c r="C49" s="313">
        <f>SUM(D49+AA49)</f>
        <v>5711.888073</v>
      </c>
      <c r="D49" s="313">
        <f>SUM(E49:Z49)</f>
        <v>4887.346569</v>
      </c>
      <c r="E49" s="309">
        <v>215.319977</v>
      </c>
      <c r="F49" s="309">
        <v>56.2633</v>
      </c>
      <c r="G49" s="309">
        <v>0.0993</v>
      </c>
      <c r="H49" s="311">
        <v>323.592755</v>
      </c>
      <c r="I49" s="309">
        <v>3644.867588</v>
      </c>
      <c r="J49" s="310" t="s">
        <v>806</v>
      </c>
      <c r="K49" s="309">
        <v>16.6521</v>
      </c>
      <c r="L49" s="310" t="s">
        <v>806</v>
      </c>
      <c r="M49" s="309">
        <v>2.3529</v>
      </c>
      <c r="N49" s="312" t="s">
        <v>806</v>
      </c>
      <c r="O49" s="577"/>
      <c r="P49" s="308" t="s">
        <v>808</v>
      </c>
      <c r="Q49" s="313">
        <v>36.526199</v>
      </c>
      <c r="R49" s="309">
        <v>456.326737</v>
      </c>
      <c r="S49" s="311">
        <v>1.271</v>
      </c>
      <c r="T49" s="310" t="s">
        <v>806</v>
      </c>
      <c r="U49" s="325" t="s">
        <v>806</v>
      </c>
      <c r="V49" s="309">
        <v>2.89474</v>
      </c>
      <c r="W49" s="309">
        <v>9.464024</v>
      </c>
      <c r="X49" s="309">
        <v>121.715949</v>
      </c>
      <c r="Y49" s="310" t="s">
        <v>806</v>
      </c>
      <c r="Z49" s="310" t="s">
        <v>355</v>
      </c>
      <c r="AA49" s="314">
        <v>824.541504</v>
      </c>
    </row>
    <row r="50" spans="1:27" s="316" customFormat="1" ht="9" customHeight="1">
      <c r="A50" s="324"/>
      <c r="B50" s="308" t="s">
        <v>809</v>
      </c>
      <c r="C50" s="313">
        <f>SUM(D50+AA50)</f>
        <v>23.004938000000003</v>
      </c>
      <c r="D50" s="313">
        <f>SUM(E50:Z50)</f>
        <v>19.4508</v>
      </c>
      <c r="E50" s="309">
        <v>1.474</v>
      </c>
      <c r="F50" s="309">
        <v>0.4629</v>
      </c>
      <c r="G50" s="310" t="s">
        <v>806</v>
      </c>
      <c r="H50" s="325" t="s">
        <v>806</v>
      </c>
      <c r="I50" s="311">
        <v>2.4701</v>
      </c>
      <c r="J50" s="310" t="s">
        <v>806</v>
      </c>
      <c r="K50" s="310" t="s">
        <v>806</v>
      </c>
      <c r="L50" s="310" t="s">
        <v>806</v>
      </c>
      <c r="M50" s="310" t="s">
        <v>806</v>
      </c>
      <c r="N50" s="312" t="s">
        <v>806</v>
      </c>
      <c r="O50" s="324"/>
      <c r="P50" s="308" t="s">
        <v>809</v>
      </c>
      <c r="Q50" s="309">
        <v>0.5693</v>
      </c>
      <c r="R50" s="309">
        <v>13.1399</v>
      </c>
      <c r="S50" s="310" t="s">
        <v>806</v>
      </c>
      <c r="T50" s="310" t="s">
        <v>806</v>
      </c>
      <c r="U50" s="325" t="s">
        <v>806</v>
      </c>
      <c r="V50" s="310" t="s">
        <v>806</v>
      </c>
      <c r="W50" s="309">
        <v>0.0194</v>
      </c>
      <c r="X50" s="309">
        <v>1.3152</v>
      </c>
      <c r="Y50" s="310" t="s">
        <v>806</v>
      </c>
      <c r="Z50" s="310" t="s">
        <v>355</v>
      </c>
      <c r="AA50" s="314">
        <v>3.554138</v>
      </c>
    </row>
    <row r="51" spans="1:27" s="26" customFormat="1" ht="1.5" customHeight="1">
      <c r="A51" s="576" t="s">
        <v>818</v>
      </c>
      <c r="B51" s="305"/>
      <c r="C51" s="30"/>
      <c r="D51" s="30"/>
      <c r="E51" s="30"/>
      <c r="F51" s="30"/>
      <c r="G51" s="30"/>
      <c r="H51" s="31"/>
      <c r="I51" s="31"/>
      <c r="J51" s="30"/>
      <c r="K51" s="30"/>
      <c r="L51" s="30"/>
      <c r="M51" s="30"/>
      <c r="N51" s="32"/>
      <c r="O51" s="576" t="s">
        <v>818</v>
      </c>
      <c r="P51" s="305"/>
      <c r="Q51" s="30"/>
      <c r="R51" s="30"/>
      <c r="S51" s="30"/>
      <c r="T51" s="30"/>
      <c r="U51" s="31"/>
      <c r="V51" s="31"/>
      <c r="W51" s="30"/>
      <c r="X51" s="30"/>
      <c r="Y51" s="30"/>
      <c r="Z51" s="30"/>
      <c r="AA51" s="32"/>
    </row>
    <row r="52" spans="1:27" s="316" customFormat="1" ht="9" customHeight="1">
      <c r="A52" s="577"/>
      <c r="B52" s="308" t="s">
        <v>805</v>
      </c>
      <c r="C52" s="309">
        <f>SUM(C53:C55)</f>
        <v>6991.140522000001</v>
      </c>
      <c r="D52" s="309">
        <f>SUM(D53:D55)</f>
        <v>1465.9094300000002</v>
      </c>
      <c r="E52" s="309">
        <f aca="true" t="shared" si="7" ref="E52:K52">SUM(E53:E55)</f>
        <v>0.097681</v>
      </c>
      <c r="F52" s="309">
        <f t="shared" si="7"/>
        <v>20.207181000000002</v>
      </c>
      <c r="G52" s="309">
        <f t="shared" si="7"/>
        <v>69.429199</v>
      </c>
      <c r="H52" s="311">
        <f t="shared" si="7"/>
        <v>147.32378200000002</v>
      </c>
      <c r="I52" s="311">
        <f t="shared" si="7"/>
        <v>631.551115</v>
      </c>
      <c r="J52" s="309">
        <f t="shared" si="7"/>
        <v>408.06445099999996</v>
      </c>
      <c r="K52" s="309">
        <f t="shared" si="7"/>
        <v>0.504</v>
      </c>
      <c r="L52" s="310" t="s">
        <v>806</v>
      </c>
      <c r="M52" s="309">
        <f>SUM(M53:M55)</f>
        <v>1.2958</v>
      </c>
      <c r="N52" s="314">
        <f>SUM(N53:N55)</f>
        <v>25.497674</v>
      </c>
      <c r="O52" s="577"/>
      <c r="P52" s="308" t="s">
        <v>805</v>
      </c>
      <c r="Q52" s="313">
        <f>SUM(Q53:Q55)</f>
        <v>38.217825</v>
      </c>
      <c r="R52" s="309">
        <f>SUM(R53:R55)</f>
        <v>7.955620000000001</v>
      </c>
      <c r="S52" s="309">
        <f>SUM(S53:S55)</f>
        <v>4.614881</v>
      </c>
      <c r="T52" s="310" t="s">
        <v>806</v>
      </c>
      <c r="U52" s="325" t="s">
        <v>806</v>
      </c>
      <c r="V52" s="309">
        <f>SUM(V53:V55)</f>
        <v>10.414048</v>
      </c>
      <c r="W52" s="309">
        <f>SUM(W53:W55)</f>
        <v>6.035494</v>
      </c>
      <c r="X52" s="309">
        <f>SUM(X53:X55)</f>
        <v>34.353583</v>
      </c>
      <c r="Y52" s="309">
        <f>SUM(Y53:Y55)</f>
        <v>60.347096</v>
      </c>
      <c r="Z52" s="310" t="s">
        <v>355</v>
      </c>
      <c r="AA52" s="314">
        <f>SUM(AA53:AA55)</f>
        <v>5525.231091999999</v>
      </c>
    </row>
    <row r="53" spans="1:27" s="316" customFormat="1" ht="9" customHeight="1">
      <c r="A53" s="577"/>
      <c r="B53" s="308" t="s">
        <v>807</v>
      </c>
      <c r="C53" s="313">
        <f>SUM(D53+AA53)</f>
        <v>1042.284472</v>
      </c>
      <c r="D53" s="313">
        <f>SUM(E53:Z53)</f>
        <v>91.29152300000001</v>
      </c>
      <c r="E53" s="310" t="s">
        <v>806</v>
      </c>
      <c r="F53" s="309">
        <v>0.300944</v>
      </c>
      <c r="G53" s="309">
        <v>1.295037</v>
      </c>
      <c r="H53" s="311">
        <v>1.286176</v>
      </c>
      <c r="I53" s="311">
        <v>4.028627</v>
      </c>
      <c r="J53" s="309">
        <v>5.208516</v>
      </c>
      <c r="K53" s="310" t="s">
        <v>806</v>
      </c>
      <c r="L53" s="310" t="s">
        <v>806</v>
      </c>
      <c r="M53" s="310" t="s">
        <v>806</v>
      </c>
      <c r="N53" s="314">
        <v>0.0326</v>
      </c>
      <c r="O53" s="577"/>
      <c r="P53" s="308" t="s">
        <v>807</v>
      </c>
      <c r="Q53" s="313">
        <v>25.697364</v>
      </c>
      <c r="R53" s="309">
        <v>4.785178</v>
      </c>
      <c r="S53" s="309">
        <v>0.079</v>
      </c>
      <c r="T53" s="310" t="s">
        <v>806</v>
      </c>
      <c r="U53" s="325" t="s">
        <v>806</v>
      </c>
      <c r="V53" s="325" t="s">
        <v>806</v>
      </c>
      <c r="W53" s="309">
        <v>5.561798</v>
      </c>
      <c r="X53" s="309">
        <v>17.968911</v>
      </c>
      <c r="Y53" s="309">
        <v>25.047372</v>
      </c>
      <c r="Z53" s="310" t="s">
        <v>355</v>
      </c>
      <c r="AA53" s="314">
        <v>950.992949</v>
      </c>
    </row>
    <row r="54" spans="1:27" s="316" customFormat="1" ht="9" customHeight="1">
      <c r="A54" s="577"/>
      <c r="B54" s="308" t="s">
        <v>808</v>
      </c>
      <c r="C54" s="313">
        <f>SUM(D54+AA54)</f>
        <v>5859.548906</v>
      </c>
      <c r="D54" s="313">
        <f>SUM(E54:Z54)</f>
        <v>1369.2672910000001</v>
      </c>
      <c r="E54" s="309">
        <v>0.097681</v>
      </c>
      <c r="F54" s="309">
        <v>19.772023</v>
      </c>
      <c r="G54" s="309">
        <v>67.816658</v>
      </c>
      <c r="H54" s="311">
        <v>146.037606</v>
      </c>
      <c r="I54" s="311">
        <v>625.834849</v>
      </c>
      <c r="J54" s="309">
        <v>400.734213</v>
      </c>
      <c r="K54" s="309">
        <v>0.504</v>
      </c>
      <c r="L54" s="310" t="s">
        <v>806</v>
      </c>
      <c r="M54" s="311">
        <v>1.2958</v>
      </c>
      <c r="N54" s="314">
        <v>25.465074</v>
      </c>
      <c r="O54" s="577"/>
      <c r="P54" s="308" t="s">
        <v>808</v>
      </c>
      <c r="Q54" s="313">
        <v>12.444921</v>
      </c>
      <c r="R54" s="309">
        <v>3.107113</v>
      </c>
      <c r="S54" s="311">
        <v>4.535881</v>
      </c>
      <c r="T54" s="310" t="s">
        <v>806</v>
      </c>
      <c r="U54" s="325" t="s">
        <v>806</v>
      </c>
      <c r="V54" s="311">
        <v>10.278448</v>
      </c>
      <c r="W54" s="309">
        <v>0.43876</v>
      </c>
      <c r="X54" s="309">
        <v>16.384672</v>
      </c>
      <c r="Y54" s="309">
        <v>34.519592</v>
      </c>
      <c r="Z54" s="310" t="s">
        <v>355</v>
      </c>
      <c r="AA54" s="314">
        <v>4490.281615</v>
      </c>
    </row>
    <row r="55" spans="1:27" s="316" customFormat="1" ht="9" customHeight="1">
      <c r="A55" s="324"/>
      <c r="B55" s="308" t="s">
        <v>809</v>
      </c>
      <c r="C55" s="313">
        <f>SUM(D55+AA55)</f>
        <v>89.30714400000001</v>
      </c>
      <c r="D55" s="313">
        <f>SUM(E55:Z55)</f>
        <v>5.350616000000001</v>
      </c>
      <c r="E55" s="310" t="s">
        <v>806</v>
      </c>
      <c r="F55" s="309">
        <v>0.134214</v>
      </c>
      <c r="G55" s="309">
        <v>0.317504</v>
      </c>
      <c r="H55" s="325" t="s">
        <v>806</v>
      </c>
      <c r="I55" s="311">
        <v>1.687639</v>
      </c>
      <c r="J55" s="309">
        <v>2.121722</v>
      </c>
      <c r="K55" s="310" t="s">
        <v>806</v>
      </c>
      <c r="L55" s="310" t="s">
        <v>806</v>
      </c>
      <c r="M55" s="310" t="s">
        <v>806</v>
      </c>
      <c r="N55" s="312" t="s">
        <v>806</v>
      </c>
      <c r="O55" s="324"/>
      <c r="P55" s="308" t="s">
        <v>809</v>
      </c>
      <c r="Q55" s="309">
        <v>0.07554</v>
      </c>
      <c r="R55" s="309">
        <v>0.063329</v>
      </c>
      <c r="S55" s="310" t="s">
        <v>806</v>
      </c>
      <c r="T55" s="310" t="s">
        <v>806</v>
      </c>
      <c r="U55" s="325" t="s">
        <v>806</v>
      </c>
      <c r="V55" s="311">
        <v>0.1356</v>
      </c>
      <c r="W55" s="311">
        <v>0.034936</v>
      </c>
      <c r="X55" s="325" t="s">
        <v>806</v>
      </c>
      <c r="Y55" s="309">
        <v>0.780132</v>
      </c>
      <c r="Z55" s="310" t="s">
        <v>355</v>
      </c>
      <c r="AA55" s="314">
        <v>83.956528</v>
      </c>
    </row>
    <row r="56" spans="1:27" s="33" customFormat="1" ht="1.5" customHeight="1">
      <c r="A56" s="576" t="s">
        <v>819</v>
      </c>
      <c r="B56" s="305"/>
      <c r="C56" s="30"/>
      <c r="D56" s="30"/>
      <c r="E56" s="30"/>
      <c r="F56" s="30"/>
      <c r="G56" s="30"/>
      <c r="H56" s="31"/>
      <c r="I56" s="31"/>
      <c r="J56" s="30"/>
      <c r="K56" s="30"/>
      <c r="L56" s="30"/>
      <c r="M56" s="30"/>
      <c r="N56" s="32"/>
      <c r="O56" s="576" t="s">
        <v>819</v>
      </c>
      <c r="P56" s="305"/>
      <c r="Q56" s="30"/>
      <c r="R56" s="30"/>
      <c r="S56" s="30"/>
      <c r="T56" s="30"/>
      <c r="U56" s="31"/>
      <c r="V56" s="31"/>
      <c r="W56" s="30"/>
      <c r="X56" s="30"/>
      <c r="Y56" s="30"/>
      <c r="Z56" s="30"/>
      <c r="AA56" s="32"/>
    </row>
    <row r="57" spans="1:27" s="315" customFormat="1" ht="9" customHeight="1">
      <c r="A57" s="577"/>
      <c r="B57" s="308" t="s">
        <v>805</v>
      </c>
      <c r="C57" s="309">
        <f>SUM(C58:C60)</f>
        <v>7260.671019</v>
      </c>
      <c r="D57" s="309">
        <f>SUM(D58:D60)</f>
        <v>6117.198104</v>
      </c>
      <c r="E57" s="309">
        <f aca="true" t="shared" si="8" ref="E57:K57">SUM(E58:E60)</f>
        <v>128.91073699999998</v>
      </c>
      <c r="F57" s="309">
        <f t="shared" si="8"/>
        <v>184.47823699999998</v>
      </c>
      <c r="G57" s="309">
        <f t="shared" si="8"/>
        <v>149.312196</v>
      </c>
      <c r="H57" s="311">
        <f t="shared" si="8"/>
        <v>404.64264199999997</v>
      </c>
      <c r="I57" s="311">
        <f t="shared" si="8"/>
        <v>3354.747895</v>
      </c>
      <c r="J57" s="309">
        <f t="shared" si="8"/>
        <v>253.11191</v>
      </c>
      <c r="K57" s="309">
        <f t="shared" si="8"/>
        <v>2.0296</v>
      </c>
      <c r="L57" s="310" t="s">
        <v>806</v>
      </c>
      <c r="M57" s="310" t="s">
        <v>806</v>
      </c>
      <c r="N57" s="314">
        <f>SUM(N58:N60)</f>
        <v>33.83558</v>
      </c>
      <c r="O57" s="577"/>
      <c r="P57" s="308" t="s">
        <v>805</v>
      </c>
      <c r="Q57" s="313">
        <f>SUM(Q58:Q60)</f>
        <v>217.546171</v>
      </c>
      <c r="R57" s="309">
        <f>SUM(R58:R60)</f>
        <v>235.062314</v>
      </c>
      <c r="S57" s="309">
        <f>SUM(S58:S60)</f>
        <v>193.46660000000003</v>
      </c>
      <c r="T57" s="310" t="s">
        <v>806</v>
      </c>
      <c r="U57" s="325" t="s">
        <v>806</v>
      </c>
      <c r="V57" s="311">
        <f>SUM(V58:V60)</f>
        <v>168.8512</v>
      </c>
      <c r="W57" s="309">
        <f>SUM(W58:W60)</f>
        <v>46.851935999999995</v>
      </c>
      <c r="X57" s="309">
        <f>SUM(X58:X60)</f>
        <v>624.3250690000001</v>
      </c>
      <c r="Y57" s="309">
        <f>SUM(Y58:Y60)</f>
        <v>120.026017</v>
      </c>
      <c r="Z57" s="310" t="s">
        <v>355</v>
      </c>
      <c r="AA57" s="314">
        <f>SUM(AA58:AA60)</f>
        <v>1143.4729149999998</v>
      </c>
    </row>
    <row r="58" spans="1:27" s="316" customFormat="1" ht="9" customHeight="1">
      <c r="A58" s="577"/>
      <c r="B58" s="308" t="s">
        <v>807</v>
      </c>
      <c r="C58" s="313">
        <f>SUM(D58+AA58)</f>
        <v>1489.644895</v>
      </c>
      <c r="D58" s="313">
        <f>SUM(E58:Z58)</f>
        <v>1016.775382</v>
      </c>
      <c r="E58" s="309">
        <v>4.151561</v>
      </c>
      <c r="F58" s="309">
        <v>12.813997</v>
      </c>
      <c r="G58" s="309">
        <v>0.22</v>
      </c>
      <c r="H58" s="311">
        <v>6.911322</v>
      </c>
      <c r="I58" s="311">
        <v>80.454789</v>
      </c>
      <c r="J58" s="309">
        <v>1.772</v>
      </c>
      <c r="K58" s="310" t="s">
        <v>806</v>
      </c>
      <c r="L58" s="310" t="s">
        <v>806</v>
      </c>
      <c r="M58" s="310" t="s">
        <v>806</v>
      </c>
      <c r="N58" s="314">
        <v>0.115</v>
      </c>
      <c r="O58" s="577"/>
      <c r="P58" s="308" t="s">
        <v>807</v>
      </c>
      <c r="Q58" s="313">
        <v>182.321214</v>
      </c>
      <c r="R58" s="309">
        <v>44.313265</v>
      </c>
      <c r="S58" s="309">
        <v>14.4147</v>
      </c>
      <c r="T58" s="310" t="s">
        <v>806</v>
      </c>
      <c r="U58" s="325" t="s">
        <v>806</v>
      </c>
      <c r="V58" s="311">
        <v>63.0296</v>
      </c>
      <c r="W58" s="309">
        <v>26.723774</v>
      </c>
      <c r="X58" s="309">
        <v>555.30348</v>
      </c>
      <c r="Y58" s="309">
        <v>24.23068</v>
      </c>
      <c r="Z58" s="310" t="s">
        <v>355</v>
      </c>
      <c r="AA58" s="314">
        <v>472.869513</v>
      </c>
    </row>
    <row r="59" spans="1:27" s="316" customFormat="1" ht="9" customHeight="1">
      <c r="A59" s="577"/>
      <c r="B59" s="308" t="s">
        <v>808</v>
      </c>
      <c r="C59" s="313">
        <f>SUM(D59+AA59)</f>
        <v>5724.359658</v>
      </c>
      <c r="D59" s="313">
        <f>SUM(E59:Z59)</f>
        <v>5062.192935</v>
      </c>
      <c r="E59" s="309">
        <v>124.608876</v>
      </c>
      <c r="F59" s="309">
        <v>169.631039</v>
      </c>
      <c r="G59" s="309">
        <v>149.092196</v>
      </c>
      <c r="H59" s="311">
        <v>397.73132</v>
      </c>
      <c r="I59" s="311">
        <v>3248.924019</v>
      </c>
      <c r="J59" s="309">
        <v>251.33991</v>
      </c>
      <c r="K59" s="309">
        <v>2.0296</v>
      </c>
      <c r="L59" s="310" t="s">
        <v>806</v>
      </c>
      <c r="M59" s="310" t="s">
        <v>806</v>
      </c>
      <c r="N59" s="314">
        <v>33.72058</v>
      </c>
      <c r="O59" s="577"/>
      <c r="P59" s="308" t="s">
        <v>808</v>
      </c>
      <c r="Q59" s="313">
        <v>33.759658</v>
      </c>
      <c r="R59" s="309">
        <v>187.347549</v>
      </c>
      <c r="S59" s="311">
        <v>178.3754</v>
      </c>
      <c r="T59" s="310" t="s">
        <v>806</v>
      </c>
      <c r="U59" s="325" t="s">
        <v>806</v>
      </c>
      <c r="V59" s="309">
        <v>105.8216</v>
      </c>
      <c r="W59" s="309">
        <v>20.128162</v>
      </c>
      <c r="X59" s="309">
        <v>63.887689</v>
      </c>
      <c r="Y59" s="309">
        <v>95.795337</v>
      </c>
      <c r="Z59" s="310" t="s">
        <v>355</v>
      </c>
      <c r="AA59" s="314">
        <v>662.166723</v>
      </c>
    </row>
    <row r="60" spans="1:27" s="316" customFormat="1" ht="9" customHeight="1">
      <c r="A60" s="324"/>
      <c r="B60" s="308" t="s">
        <v>809</v>
      </c>
      <c r="C60" s="313">
        <f>SUM(D60+AA60)</f>
        <v>46.66646599999999</v>
      </c>
      <c r="D60" s="313">
        <f>SUM(E60:Z60)</f>
        <v>38.229786999999995</v>
      </c>
      <c r="E60" s="309">
        <v>0.1503</v>
      </c>
      <c r="F60" s="309">
        <v>2.033201</v>
      </c>
      <c r="G60" s="310" t="s">
        <v>806</v>
      </c>
      <c r="H60" s="325" t="s">
        <v>806</v>
      </c>
      <c r="I60" s="311">
        <v>25.369087</v>
      </c>
      <c r="J60" s="310" t="s">
        <v>806</v>
      </c>
      <c r="K60" s="310" t="s">
        <v>806</v>
      </c>
      <c r="L60" s="310" t="s">
        <v>806</v>
      </c>
      <c r="M60" s="310" t="s">
        <v>806</v>
      </c>
      <c r="N60" s="312" t="s">
        <v>806</v>
      </c>
      <c r="O60" s="324"/>
      <c r="P60" s="308" t="s">
        <v>809</v>
      </c>
      <c r="Q60" s="309">
        <v>1.465299</v>
      </c>
      <c r="R60" s="309">
        <v>3.4015</v>
      </c>
      <c r="S60" s="309">
        <v>0.6765</v>
      </c>
      <c r="T60" s="310" t="s">
        <v>806</v>
      </c>
      <c r="U60" s="325" t="s">
        <v>806</v>
      </c>
      <c r="V60" s="325" t="s">
        <v>806</v>
      </c>
      <c r="W60" s="325" t="s">
        <v>806</v>
      </c>
      <c r="X60" s="309">
        <v>5.1339</v>
      </c>
      <c r="Y60" s="310" t="s">
        <v>806</v>
      </c>
      <c r="Z60" s="310" t="s">
        <v>355</v>
      </c>
      <c r="AA60" s="314">
        <v>8.436679</v>
      </c>
    </row>
    <row r="61" spans="1:27" s="33" customFormat="1" ht="1.5" customHeight="1">
      <c r="A61" s="576" t="s">
        <v>820</v>
      </c>
      <c r="B61" s="305"/>
      <c r="C61" s="30"/>
      <c r="D61" s="30"/>
      <c r="E61" s="30"/>
      <c r="F61" s="30"/>
      <c r="G61" s="30"/>
      <c r="H61" s="31"/>
      <c r="I61" s="31"/>
      <c r="J61" s="30"/>
      <c r="K61" s="309"/>
      <c r="L61" s="309"/>
      <c r="M61" s="30"/>
      <c r="N61" s="32"/>
      <c r="O61" s="576" t="s">
        <v>820</v>
      </c>
      <c r="P61" s="305"/>
      <c r="Q61" s="30"/>
      <c r="R61" s="30"/>
      <c r="S61" s="30"/>
      <c r="T61" s="30"/>
      <c r="U61" s="31"/>
      <c r="V61" s="31"/>
      <c r="W61" s="30"/>
      <c r="X61" s="30"/>
      <c r="Y61" s="309"/>
      <c r="Z61" s="30"/>
      <c r="AA61" s="32"/>
    </row>
    <row r="62" spans="1:27" s="315" customFormat="1" ht="9" customHeight="1">
      <c r="A62" s="577"/>
      <c r="B62" s="308" t="s">
        <v>805</v>
      </c>
      <c r="C62" s="309">
        <f>SUM(C63:C65)</f>
        <v>8305.92522</v>
      </c>
      <c r="D62" s="309">
        <f>SUM(D63:D65)</f>
        <v>7877.018284</v>
      </c>
      <c r="E62" s="309">
        <f aca="true" t="shared" si="9" ref="E62:M62">SUM(E63:E65)</f>
        <v>354.45294900000005</v>
      </c>
      <c r="F62" s="309">
        <f t="shared" si="9"/>
        <v>12.866599999999998</v>
      </c>
      <c r="G62" s="309">
        <f t="shared" si="9"/>
        <v>0.0298</v>
      </c>
      <c r="H62" s="311">
        <f t="shared" si="9"/>
        <v>215.43692099999998</v>
      </c>
      <c r="I62" s="311">
        <f t="shared" si="9"/>
        <v>5743.807847</v>
      </c>
      <c r="J62" s="309">
        <f t="shared" si="9"/>
        <v>13.30546</v>
      </c>
      <c r="K62" s="309">
        <f t="shared" si="9"/>
        <v>10.72758</v>
      </c>
      <c r="L62" s="310" t="s">
        <v>806</v>
      </c>
      <c r="M62" s="309">
        <f t="shared" si="9"/>
        <v>3.758628</v>
      </c>
      <c r="N62" s="312" t="s">
        <v>806</v>
      </c>
      <c r="O62" s="577"/>
      <c r="P62" s="308" t="s">
        <v>805</v>
      </c>
      <c r="Q62" s="313">
        <f>SUM(Q63:Q65)</f>
        <v>344.629986</v>
      </c>
      <c r="R62" s="309">
        <f>SUM(R63:R65)</f>
        <v>909.272444</v>
      </c>
      <c r="S62" s="309">
        <f>SUM(S63:S65)</f>
        <v>5.186605999999999</v>
      </c>
      <c r="T62" s="310" t="s">
        <v>806</v>
      </c>
      <c r="U62" s="311">
        <f>SUM(U63:U65)</f>
        <v>22.689593</v>
      </c>
      <c r="V62" s="309">
        <f>SUM(V63:V65)</f>
        <v>105.734626</v>
      </c>
      <c r="W62" s="309">
        <f>SUM(W63:W65)</f>
        <v>16.600364</v>
      </c>
      <c r="X62" s="309">
        <f>SUM(X63:X65)</f>
        <v>118.51888</v>
      </c>
      <c r="Y62" s="310" t="s">
        <v>806</v>
      </c>
      <c r="Z62" s="310" t="s">
        <v>355</v>
      </c>
      <c r="AA62" s="314">
        <f>SUM(AA63:AA65)</f>
        <v>428.906936</v>
      </c>
    </row>
    <row r="63" spans="1:27" s="316" customFormat="1" ht="9" customHeight="1">
      <c r="A63" s="577"/>
      <c r="B63" s="308" t="s">
        <v>807</v>
      </c>
      <c r="C63" s="313">
        <f>SUM(D63+AA63)</f>
        <v>803.7732520000001</v>
      </c>
      <c r="D63" s="313">
        <f>SUM(E63:Z63)</f>
        <v>723.4073500000001</v>
      </c>
      <c r="E63" s="309">
        <v>2.311486</v>
      </c>
      <c r="F63" s="309">
        <v>0.7176</v>
      </c>
      <c r="G63" s="309">
        <v>0.0178</v>
      </c>
      <c r="H63" s="311">
        <v>0.794827</v>
      </c>
      <c r="I63" s="311">
        <v>81.169375</v>
      </c>
      <c r="J63" s="309">
        <v>0.5321</v>
      </c>
      <c r="K63" s="309">
        <v>0.712914</v>
      </c>
      <c r="L63" s="310" t="s">
        <v>806</v>
      </c>
      <c r="M63" s="310" t="s">
        <v>806</v>
      </c>
      <c r="N63" s="312" t="s">
        <v>806</v>
      </c>
      <c r="O63" s="577"/>
      <c r="P63" s="308" t="s">
        <v>807</v>
      </c>
      <c r="Q63" s="313">
        <v>317.602591</v>
      </c>
      <c r="R63" s="309">
        <v>90.65073</v>
      </c>
      <c r="S63" s="309">
        <v>0.722795</v>
      </c>
      <c r="T63" s="310" t="s">
        <v>806</v>
      </c>
      <c r="U63" s="311">
        <v>22.506355</v>
      </c>
      <c r="V63" s="311">
        <v>105.102491</v>
      </c>
      <c r="W63" s="309">
        <v>5.502221</v>
      </c>
      <c r="X63" s="309">
        <v>95.064065</v>
      </c>
      <c r="Y63" s="310" t="s">
        <v>806</v>
      </c>
      <c r="Z63" s="310" t="s">
        <v>355</v>
      </c>
      <c r="AA63" s="314">
        <v>80.365902</v>
      </c>
    </row>
    <row r="64" spans="1:27" s="316" customFormat="1" ht="9" customHeight="1">
      <c r="A64" s="577"/>
      <c r="B64" s="308" t="s">
        <v>808</v>
      </c>
      <c r="C64" s="313">
        <f>SUM(D64+AA64)</f>
        <v>7455.0831339999995</v>
      </c>
      <c r="D64" s="313">
        <f>SUM(E64:Z64)</f>
        <v>7111.878804999999</v>
      </c>
      <c r="E64" s="309">
        <v>349.332463</v>
      </c>
      <c r="F64" s="309">
        <v>12.149</v>
      </c>
      <c r="G64" s="309">
        <v>0.012</v>
      </c>
      <c r="H64" s="311">
        <v>214.642094</v>
      </c>
      <c r="I64" s="311">
        <v>5631.437672</v>
      </c>
      <c r="J64" s="309">
        <v>12.23736</v>
      </c>
      <c r="K64" s="309">
        <v>10.014666</v>
      </c>
      <c r="L64" s="310" t="s">
        <v>806</v>
      </c>
      <c r="M64" s="311">
        <v>3.758628</v>
      </c>
      <c r="N64" s="312" t="s">
        <v>806</v>
      </c>
      <c r="O64" s="577"/>
      <c r="P64" s="308" t="s">
        <v>808</v>
      </c>
      <c r="Q64" s="313">
        <v>25.427784</v>
      </c>
      <c r="R64" s="309">
        <v>815.564696</v>
      </c>
      <c r="S64" s="311">
        <v>4.452811</v>
      </c>
      <c r="T64" s="310" t="s">
        <v>806</v>
      </c>
      <c r="U64" s="311">
        <v>0.183238</v>
      </c>
      <c r="V64" s="309">
        <v>0.632135</v>
      </c>
      <c r="W64" s="309">
        <v>10.648343</v>
      </c>
      <c r="X64" s="309">
        <v>21.385915</v>
      </c>
      <c r="Y64" s="310" t="s">
        <v>806</v>
      </c>
      <c r="Z64" s="310" t="s">
        <v>355</v>
      </c>
      <c r="AA64" s="314">
        <v>343.204329</v>
      </c>
    </row>
    <row r="65" spans="1:27" s="316" customFormat="1" ht="9" customHeight="1">
      <c r="A65" s="324"/>
      <c r="B65" s="308" t="s">
        <v>809</v>
      </c>
      <c r="C65" s="313">
        <f>SUM(D65+AA65)</f>
        <v>47.06883400000001</v>
      </c>
      <c r="D65" s="313">
        <f>SUM(E65:Z65)</f>
        <v>41.73212900000001</v>
      </c>
      <c r="E65" s="309">
        <v>2.809</v>
      </c>
      <c r="F65" s="310" t="s">
        <v>806</v>
      </c>
      <c r="G65" s="310" t="s">
        <v>806</v>
      </c>
      <c r="H65" s="325" t="s">
        <v>806</v>
      </c>
      <c r="I65" s="311">
        <v>31.2008</v>
      </c>
      <c r="J65" s="309">
        <v>0.536</v>
      </c>
      <c r="K65" s="310" t="s">
        <v>806</v>
      </c>
      <c r="L65" s="310" t="s">
        <v>806</v>
      </c>
      <c r="M65" s="310" t="s">
        <v>806</v>
      </c>
      <c r="N65" s="312" t="s">
        <v>806</v>
      </c>
      <c r="O65" s="324"/>
      <c r="P65" s="308" t="s">
        <v>809</v>
      </c>
      <c r="Q65" s="313">
        <v>1.599611</v>
      </c>
      <c r="R65" s="309">
        <v>3.057018</v>
      </c>
      <c r="S65" s="309">
        <v>0.011</v>
      </c>
      <c r="T65" s="310" t="s">
        <v>806</v>
      </c>
      <c r="U65" s="325" t="s">
        <v>806</v>
      </c>
      <c r="V65" s="310" t="s">
        <v>806</v>
      </c>
      <c r="W65" s="309">
        <v>0.4498</v>
      </c>
      <c r="X65" s="309">
        <v>2.0689</v>
      </c>
      <c r="Y65" s="310" t="s">
        <v>806</v>
      </c>
      <c r="Z65" s="310" t="s">
        <v>355</v>
      </c>
      <c r="AA65" s="314">
        <v>5.336705</v>
      </c>
    </row>
    <row r="66" spans="1:27" s="33" customFormat="1" ht="1.5" customHeight="1">
      <c r="A66" s="576" t="s">
        <v>821</v>
      </c>
      <c r="B66" s="305"/>
      <c r="C66" s="30"/>
      <c r="D66" s="30"/>
      <c r="E66" s="30"/>
      <c r="F66" s="30"/>
      <c r="G66" s="30"/>
      <c r="H66" s="31"/>
      <c r="I66" s="31"/>
      <c r="J66" s="30"/>
      <c r="K66" s="309"/>
      <c r="L66" s="309"/>
      <c r="M66" s="30"/>
      <c r="N66" s="32"/>
      <c r="O66" s="576" t="s">
        <v>821</v>
      </c>
      <c r="P66" s="305"/>
      <c r="Q66" s="30"/>
      <c r="R66" s="30"/>
      <c r="S66" s="30"/>
      <c r="T66" s="30"/>
      <c r="U66" s="31"/>
      <c r="V66" s="31"/>
      <c r="W66" s="30"/>
      <c r="X66" s="30"/>
      <c r="Y66" s="30"/>
      <c r="Z66" s="30"/>
      <c r="AA66" s="32"/>
    </row>
    <row r="67" spans="1:27" s="315" customFormat="1" ht="9" customHeight="1">
      <c r="A67" s="577"/>
      <c r="B67" s="308" t="s">
        <v>805</v>
      </c>
      <c r="C67" s="309">
        <f>SUM(C68:C70)</f>
        <v>9135.401432</v>
      </c>
      <c r="D67" s="309">
        <f>SUM(D68:D70)</f>
        <v>7886.861069000001</v>
      </c>
      <c r="E67" s="309">
        <f aca="true" t="shared" si="10" ref="E67:M67">SUM(E68:E70)</f>
        <v>279.557768</v>
      </c>
      <c r="F67" s="309">
        <f t="shared" si="10"/>
        <v>10.005618</v>
      </c>
      <c r="G67" s="309">
        <f t="shared" si="10"/>
        <v>0.102</v>
      </c>
      <c r="H67" s="311">
        <f t="shared" si="10"/>
        <v>1077.542512</v>
      </c>
      <c r="I67" s="311">
        <f t="shared" si="10"/>
        <v>4627.508783</v>
      </c>
      <c r="J67" s="309">
        <f t="shared" si="10"/>
        <v>89.99305600000001</v>
      </c>
      <c r="K67" s="310" t="s">
        <v>806</v>
      </c>
      <c r="L67" s="310" t="s">
        <v>806</v>
      </c>
      <c r="M67" s="309">
        <f t="shared" si="10"/>
        <v>3.3494</v>
      </c>
      <c r="N67" s="312" t="s">
        <v>806</v>
      </c>
      <c r="O67" s="577"/>
      <c r="P67" s="308" t="s">
        <v>805</v>
      </c>
      <c r="Q67" s="313">
        <f>SUM(Q68:Q70)</f>
        <v>381.175374</v>
      </c>
      <c r="R67" s="309">
        <f>SUM(R68:R70)</f>
        <v>800.2412720000001</v>
      </c>
      <c r="S67" s="309">
        <f>SUM(S68:S70)</f>
        <v>25.422627</v>
      </c>
      <c r="T67" s="310" t="s">
        <v>806</v>
      </c>
      <c r="U67" s="311">
        <f>SUM(U68:U70)</f>
        <v>12.467251</v>
      </c>
      <c r="V67" s="309">
        <f>SUM(V68:V70)</f>
        <v>447.658409</v>
      </c>
      <c r="W67" s="309">
        <f>SUM(W68:W70)</f>
        <v>5.834479</v>
      </c>
      <c r="X67" s="309">
        <f>SUM(X68:X70)</f>
        <v>126.00252</v>
      </c>
      <c r="Y67" s="310" t="s">
        <v>806</v>
      </c>
      <c r="Z67" s="310" t="s">
        <v>355</v>
      </c>
      <c r="AA67" s="314">
        <f>SUM(AA68:AA70)</f>
        <v>1248.540363</v>
      </c>
    </row>
    <row r="68" spans="1:27" s="316" customFormat="1" ht="9" customHeight="1">
      <c r="A68" s="577"/>
      <c r="B68" s="308" t="s">
        <v>807</v>
      </c>
      <c r="C68" s="313">
        <f>SUM(D68+AA68)</f>
        <v>1606.1017350000002</v>
      </c>
      <c r="D68" s="313">
        <f>SUM(E68:Z68)</f>
        <v>1381.1719200000002</v>
      </c>
      <c r="E68" s="309">
        <v>8.616924</v>
      </c>
      <c r="F68" s="309">
        <v>0.232153</v>
      </c>
      <c r="G68" s="309">
        <v>0.102</v>
      </c>
      <c r="H68" s="311">
        <v>199.996611</v>
      </c>
      <c r="I68" s="311">
        <v>121.906237</v>
      </c>
      <c r="J68" s="309">
        <v>85.960862</v>
      </c>
      <c r="K68" s="310" t="s">
        <v>806</v>
      </c>
      <c r="L68" s="310" t="s">
        <v>806</v>
      </c>
      <c r="M68" s="310" t="s">
        <v>806</v>
      </c>
      <c r="N68" s="312" t="s">
        <v>806</v>
      </c>
      <c r="O68" s="577"/>
      <c r="P68" s="308" t="s">
        <v>807</v>
      </c>
      <c r="Q68" s="313">
        <v>363.083787</v>
      </c>
      <c r="R68" s="309">
        <v>25.731384</v>
      </c>
      <c r="S68" s="309">
        <v>25.254527</v>
      </c>
      <c r="T68" s="310" t="s">
        <v>806</v>
      </c>
      <c r="U68" s="311">
        <v>12.097183</v>
      </c>
      <c r="V68" s="311">
        <v>445.423286</v>
      </c>
      <c r="W68" s="309">
        <v>3.3613</v>
      </c>
      <c r="X68" s="309">
        <v>89.405666</v>
      </c>
      <c r="Y68" s="310" t="s">
        <v>806</v>
      </c>
      <c r="Z68" s="310" t="s">
        <v>355</v>
      </c>
      <c r="AA68" s="314">
        <v>224.929815</v>
      </c>
    </row>
    <row r="69" spans="1:27" s="316" customFormat="1" ht="9" customHeight="1">
      <c r="A69" s="577"/>
      <c r="B69" s="308" t="s">
        <v>808</v>
      </c>
      <c r="C69" s="313">
        <f>SUM(D69+AA69)</f>
        <v>7474.0492730000005</v>
      </c>
      <c r="D69" s="313">
        <f>SUM(E69:Z69)</f>
        <v>6466.800897000001</v>
      </c>
      <c r="E69" s="309">
        <v>268.024644</v>
      </c>
      <c r="F69" s="309">
        <v>9.773465</v>
      </c>
      <c r="G69" s="310" t="s">
        <v>806</v>
      </c>
      <c r="H69" s="311">
        <v>877.545901</v>
      </c>
      <c r="I69" s="311">
        <v>4493.154971</v>
      </c>
      <c r="J69" s="309">
        <v>4.032194</v>
      </c>
      <c r="K69" s="310" t="s">
        <v>806</v>
      </c>
      <c r="L69" s="310" t="s">
        <v>806</v>
      </c>
      <c r="M69" s="311">
        <v>3.3494</v>
      </c>
      <c r="N69" s="312" t="s">
        <v>806</v>
      </c>
      <c r="O69" s="577"/>
      <c r="P69" s="308" t="s">
        <v>808</v>
      </c>
      <c r="Q69" s="313">
        <v>17.86066</v>
      </c>
      <c r="R69" s="309">
        <v>761.974138</v>
      </c>
      <c r="S69" s="311">
        <v>0.1681</v>
      </c>
      <c r="T69" s="310" t="s">
        <v>806</v>
      </c>
      <c r="U69" s="311">
        <v>0.370068</v>
      </c>
      <c r="V69" s="309">
        <v>2.235123</v>
      </c>
      <c r="W69" s="309">
        <v>2.473179</v>
      </c>
      <c r="X69" s="309">
        <v>25.839054</v>
      </c>
      <c r="Y69" s="310" t="s">
        <v>806</v>
      </c>
      <c r="Z69" s="310" t="s">
        <v>355</v>
      </c>
      <c r="AA69" s="314">
        <v>1007.248376</v>
      </c>
    </row>
    <row r="70" spans="1:27" s="316" customFormat="1" ht="9" customHeight="1">
      <c r="A70" s="324"/>
      <c r="B70" s="308" t="s">
        <v>809</v>
      </c>
      <c r="C70" s="313">
        <f>SUM(D70+AA70)</f>
        <v>55.250423999999995</v>
      </c>
      <c r="D70" s="313">
        <f>SUM(E70:Z70)</f>
        <v>38.888251999999994</v>
      </c>
      <c r="E70" s="309">
        <v>2.9162</v>
      </c>
      <c r="F70" s="310" t="s">
        <v>806</v>
      </c>
      <c r="G70" s="310" t="s">
        <v>806</v>
      </c>
      <c r="H70" s="325" t="s">
        <v>806</v>
      </c>
      <c r="I70" s="311">
        <v>12.447575</v>
      </c>
      <c r="J70" s="310" t="s">
        <v>806</v>
      </c>
      <c r="K70" s="310" t="s">
        <v>806</v>
      </c>
      <c r="L70" s="310" t="s">
        <v>806</v>
      </c>
      <c r="M70" s="310" t="s">
        <v>806</v>
      </c>
      <c r="N70" s="312" t="s">
        <v>806</v>
      </c>
      <c r="O70" s="324"/>
      <c r="P70" s="308" t="s">
        <v>809</v>
      </c>
      <c r="Q70" s="313">
        <v>0.230927</v>
      </c>
      <c r="R70" s="309">
        <v>12.53575</v>
      </c>
      <c r="S70" s="310" t="s">
        <v>806</v>
      </c>
      <c r="T70" s="310" t="s">
        <v>806</v>
      </c>
      <c r="U70" s="325" t="s">
        <v>806</v>
      </c>
      <c r="V70" s="310" t="s">
        <v>806</v>
      </c>
      <c r="W70" s="310" t="s">
        <v>806</v>
      </c>
      <c r="X70" s="309">
        <v>10.7578</v>
      </c>
      <c r="Y70" s="310" t="s">
        <v>806</v>
      </c>
      <c r="Z70" s="310" t="s">
        <v>355</v>
      </c>
      <c r="AA70" s="314">
        <v>16.362172</v>
      </c>
    </row>
    <row r="71" spans="1:27" s="33" customFormat="1" ht="1.5" customHeight="1">
      <c r="A71" s="576" t="s">
        <v>822</v>
      </c>
      <c r="B71" s="305"/>
      <c r="C71" s="30"/>
      <c r="D71" s="30"/>
      <c r="E71" s="30"/>
      <c r="F71" s="30"/>
      <c r="G71" s="30"/>
      <c r="H71" s="31"/>
      <c r="I71" s="31"/>
      <c r="J71" s="30"/>
      <c r="K71" s="309"/>
      <c r="L71" s="30"/>
      <c r="M71" s="30"/>
      <c r="N71" s="32"/>
      <c r="O71" s="576" t="s">
        <v>822</v>
      </c>
      <c r="P71" s="305"/>
      <c r="Q71" s="304"/>
      <c r="R71" s="30"/>
      <c r="S71" s="30"/>
      <c r="T71" s="30"/>
      <c r="U71" s="31"/>
      <c r="V71" s="30"/>
      <c r="W71" s="30"/>
      <c r="X71" s="30"/>
      <c r="Y71" s="30"/>
      <c r="Z71" s="30"/>
      <c r="AA71" s="32"/>
    </row>
    <row r="72" spans="1:27" s="315" customFormat="1" ht="9" customHeight="1">
      <c r="A72" s="577"/>
      <c r="B72" s="308" t="s">
        <v>805</v>
      </c>
      <c r="C72" s="309">
        <f>SUM(C73:C75)</f>
        <v>33036.53832000001</v>
      </c>
      <c r="D72" s="309">
        <f>SUM(D73:D75)</f>
        <v>31151.545430000013</v>
      </c>
      <c r="E72" s="309">
        <f>SUM(E73:E75)</f>
        <v>10.206499999999998</v>
      </c>
      <c r="F72" s="309">
        <f>SUM(F73:F75)</f>
        <v>0.6533</v>
      </c>
      <c r="G72" s="309">
        <f>SUM(G73:G75)</f>
        <v>30.203711</v>
      </c>
      <c r="H72" s="325" t="s">
        <v>806</v>
      </c>
      <c r="I72" s="311">
        <f>SUM(I73:I75)</f>
        <v>2320.5105630000003</v>
      </c>
      <c r="J72" s="309">
        <f>SUM(J73:J75)</f>
        <v>24771.237454000002</v>
      </c>
      <c r="K72" s="310" t="s">
        <v>806</v>
      </c>
      <c r="L72" s="310" t="s">
        <v>806</v>
      </c>
      <c r="M72" s="309">
        <f>SUM(M73:M75)</f>
        <v>3.3168</v>
      </c>
      <c r="N72" s="312" t="s">
        <v>806</v>
      </c>
      <c r="O72" s="577"/>
      <c r="P72" s="308" t="s">
        <v>805</v>
      </c>
      <c r="Q72" s="313">
        <f>SUM(Q73:Q75)</f>
        <v>86.07800300000001</v>
      </c>
      <c r="R72" s="309">
        <f>SUM(R73:R75)</f>
        <v>24.3489</v>
      </c>
      <c r="S72" s="309">
        <f>SUM(S73:S75)</f>
        <v>102.29220000000001</v>
      </c>
      <c r="T72" s="310" t="s">
        <v>806</v>
      </c>
      <c r="U72" s="325" t="s">
        <v>806</v>
      </c>
      <c r="V72" s="309">
        <f>SUM(V73:V75)</f>
        <v>3581.723226</v>
      </c>
      <c r="W72" s="309">
        <f>SUM(W73:W75)</f>
        <v>6.1601</v>
      </c>
      <c r="X72" s="309">
        <f>SUM(X73:X75)</f>
        <v>21.129403</v>
      </c>
      <c r="Y72" s="309">
        <f>SUM(Y73:Y75)</f>
        <v>193.68527</v>
      </c>
      <c r="Z72" s="310" t="s">
        <v>355</v>
      </c>
      <c r="AA72" s="314">
        <f>SUM(AA73:AA75)</f>
        <v>1884.99289</v>
      </c>
    </row>
    <row r="73" spans="1:27" s="316" customFormat="1" ht="9" customHeight="1">
      <c r="A73" s="577"/>
      <c r="B73" s="308" t="s">
        <v>807</v>
      </c>
      <c r="C73" s="313">
        <f>SUM(D73+AA73)</f>
        <v>29656.76190900001</v>
      </c>
      <c r="D73" s="313">
        <f>SUM(E73:Z73)</f>
        <v>28400.95795800001</v>
      </c>
      <c r="E73" s="309">
        <v>2.3648</v>
      </c>
      <c r="F73" s="309">
        <v>0.6372</v>
      </c>
      <c r="G73" s="309">
        <v>9.0826</v>
      </c>
      <c r="H73" s="325" t="s">
        <v>806</v>
      </c>
      <c r="I73" s="311">
        <v>1186.646102</v>
      </c>
      <c r="J73" s="309">
        <v>23209.660854</v>
      </c>
      <c r="K73" s="310" t="s">
        <v>806</v>
      </c>
      <c r="L73" s="310" t="s">
        <v>806</v>
      </c>
      <c r="M73" s="311">
        <v>3.3168</v>
      </c>
      <c r="N73" s="312" t="s">
        <v>806</v>
      </c>
      <c r="O73" s="577"/>
      <c r="P73" s="308" t="s">
        <v>807</v>
      </c>
      <c r="Q73" s="313">
        <v>81.055203</v>
      </c>
      <c r="R73" s="309">
        <v>23.3738</v>
      </c>
      <c r="S73" s="309">
        <v>82.7121</v>
      </c>
      <c r="T73" s="310" t="s">
        <v>806</v>
      </c>
      <c r="U73" s="325" t="s">
        <v>806</v>
      </c>
      <c r="V73" s="309">
        <v>3581.723226</v>
      </c>
      <c r="W73" s="309">
        <v>6.1601</v>
      </c>
      <c r="X73" s="309">
        <v>20.722903</v>
      </c>
      <c r="Y73" s="309">
        <v>193.50227</v>
      </c>
      <c r="Z73" s="310" t="s">
        <v>355</v>
      </c>
      <c r="AA73" s="314">
        <v>1255.803951</v>
      </c>
    </row>
    <row r="74" spans="1:27" s="316" customFormat="1" ht="9" customHeight="1">
      <c r="A74" s="577"/>
      <c r="B74" s="308" t="s">
        <v>808</v>
      </c>
      <c r="C74" s="313">
        <f>SUM(D74+AA74)</f>
        <v>3340.6444110000007</v>
      </c>
      <c r="D74" s="313">
        <f>SUM(E74:Z74)</f>
        <v>2715.5543720000005</v>
      </c>
      <c r="E74" s="309">
        <v>7.7087</v>
      </c>
      <c r="F74" s="309">
        <v>0.0161</v>
      </c>
      <c r="G74" s="309">
        <v>20.723611</v>
      </c>
      <c r="H74" s="325" t="s">
        <v>806</v>
      </c>
      <c r="I74" s="311">
        <v>1119.413161</v>
      </c>
      <c r="J74" s="309">
        <v>1541.5253</v>
      </c>
      <c r="K74" s="310" t="s">
        <v>806</v>
      </c>
      <c r="L74" s="310" t="s">
        <v>806</v>
      </c>
      <c r="M74" s="310" t="s">
        <v>806</v>
      </c>
      <c r="N74" s="312" t="s">
        <v>806</v>
      </c>
      <c r="O74" s="577"/>
      <c r="P74" s="308" t="s">
        <v>808</v>
      </c>
      <c r="Q74" s="311">
        <v>5.0228</v>
      </c>
      <c r="R74" s="311">
        <v>0.9751</v>
      </c>
      <c r="S74" s="311">
        <v>19.5801</v>
      </c>
      <c r="T74" s="310" t="s">
        <v>806</v>
      </c>
      <c r="U74" s="325" t="s">
        <v>806</v>
      </c>
      <c r="V74" s="310" t="s">
        <v>806</v>
      </c>
      <c r="W74" s="310" t="s">
        <v>806</v>
      </c>
      <c r="X74" s="309">
        <v>0.4065</v>
      </c>
      <c r="Y74" s="309">
        <v>0.183</v>
      </c>
      <c r="Z74" s="310" t="s">
        <v>355</v>
      </c>
      <c r="AA74" s="314">
        <v>625.090039</v>
      </c>
    </row>
    <row r="75" spans="1:27" s="316" customFormat="1" ht="9" customHeight="1" thickBot="1">
      <c r="A75" s="317"/>
      <c r="B75" s="318" t="s">
        <v>809</v>
      </c>
      <c r="C75" s="319">
        <f>SUM(D75+AA75)</f>
        <v>39.132000000000005</v>
      </c>
      <c r="D75" s="319">
        <f>SUM(E75:Z75)</f>
        <v>35.033100000000005</v>
      </c>
      <c r="E75" s="320">
        <v>0.133</v>
      </c>
      <c r="F75" s="321" t="s">
        <v>806</v>
      </c>
      <c r="G75" s="320">
        <v>0.3975</v>
      </c>
      <c r="H75" s="460" t="s">
        <v>806</v>
      </c>
      <c r="I75" s="322">
        <v>14.4513</v>
      </c>
      <c r="J75" s="320">
        <v>20.0513</v>
      </c>
      <c r="K75" s="321" t="s">
        <v>806</v>
      </c>
      <c r="L75" s="321" t="s">
        <v>806</v>
      </c>
      <c r="M75" s="321" t="s">
        <v>806</v>
      </c>
      <c r="N75" s="323" t="s">
        <v>806</v>
      </c>
      <c r="O75" s="317"/>
      <c r="P75" s="318" t="s">
        <v>809</v>
      </c>
      <c r="Q75" s="321" t="s">
        <v>806</v>
      </c>
      <c r="R75" s="321" t="s">
        <v>806</v>
      </c>
      <c r="S75" s="321" t="s">
        <v>806</v>
      </c>
      <c r="T75" s="321" t="s">
        <v>806</v>
      </c>
      <c r="U75" s="460" t="s">
        <v>806</v>
      </c>
      <c r="V75" s="321" t="s">
        <v>806</v>
      </c>
      <c r="W75" s="321" t="s">
        <v>806</v>
      </c>
      <c r="X75" s="321" t="s">
        <v>806</v>
      </c>
      <c r="Y75" s="321" t="s">
        <v>806</v>
      </c>
      <c r="Z75" s="321" t="s">
        <v>806</v>
      </c>
      <c r="AA75" s="348">
        <v>4.0989</v>
      </c>
    </row>
    <row r="76" spans="1:26" s="26" customFormat="1" ht="10.5" customHeight="1">
      <c r="A76" s="425" t="s">
        <v>404</v>
      </c>
      <c r="H76" s="33" t="s">
        <v>192</v>
      </c>
      <c r="J76" s="33"/>
      <c r="K76" s="33"/>
      <c r="L76" s="33"/>
      <c r="M76" s="33"/>
      <c r="N76" s="33"/>
      <c r="O76" s="436" t="s">
        <v>404</v>
      </c>
      <c r="P76" s="306"/>
      <c r="T76" s="33"/>
      <c r="U76" s="33" t="s">
        <v>192</v>
      </c>
      <c r="V76" s="33"/>
      <c r="W76" s="33"/>
      <c r="X76" s="33"/>
      <c r="Y76" s="33"/>
      <c r="Z76" s="33"/>
    </row>
    <row r="77" spans="1:26" s="26" customFormat="1" ht="10.5" customHeight="1">
      <c r="A77" s="425" t="s">
        <v>193</v>
      </c>
      <c r="H77" s="33" t="s">
        <v>194</v>
      </c>
      <c r="I77" s="33"/>
      <c r="J77" s="33"/>
      <c r="K77" s="33"/>
      <c r="L77" s="33"/>
      <c r="M77" s="33"/>
      <c r="N77" s="33"/>
      <c r="O77" s="436" t="s">
        <v>193</v>
      </c>
      <c r="P77" s="306"/>
      <c r="Q77" s="43"/>
      <c r="T77" s="33"/>
      <c r="U77" s="33" t="s">
        <v>194</v>
      </c>
      <c r="V77" s="33"/>
      <c r="W77" s="33"/>
      <c r="X77" s="33"/>
      <c r="Y77" s="33"/>
      <c r="Z77" s="33"/>
    </row>
    <row r="78" ht="13.5">
      <c r="Q78" s="294"/>
    </row>
    <row r="79" ht="13.5">
      <c r="Q79" s="294"/>
    </row>
    <row r="80" ht="13.5">
      <c r="Q80" s="294"/>
    </row>
    <row r="81" ht="13.5">
      <c r="Q81" s="294"/>
    </row>
    <row r="82" ht="13.5">
      <c r="Q82" s="294"/>
    </row>
    <row r="83" ht="13.5">
      <c r="Q83" s="294"/>
    </row>
    <row r="84" ht="13.5">
      <c r="Q84" s="294"/>
    </row>
    <row r="85" ht="13.5">
      <c r="Q85" s="294"/>
    </row>
    <row r="86" ht="13.5">
      <c r="Q86" s="294"/>
    </row>
    <row r="87" ht="13.5">
      <c r="Q87" s="294"/>
    </row>
    <row r="88" ht="13.5">
      <c r="Q88" s="294"/>
    </row>
    <row r="89" spans="17:18" ht="13.5">
      <c r="Q89" s="294"/>
      <c r="R89" s="23"/>
    </row>
    <row r="90" spans="16:18" ht="13.5">
      <c r="P90" s="302"/>
      <c r="R90" s="23"/>
    </row>
    <row r="91" spans="16:18" ht="13.5">
      <c r="P91" s="302"/>
      <c r="R91" s="23"/>
    </row>
    <row r="92" ht="13.5">
      <c r="P92" s="302"/>
    </row>
  </sheetData>
  <mergeCells count="42">
    <mergeCell ref="O41:O44"/>
    <mergeCell ref="O7:O10"/>
    <mergeCell ref="O11:O14"/>
    <mergeCell ref="U2:AA2"/>
    <mergeCell ref="O26:O29"/>
    <mergeCell ref="O31:O34"/>
    <mergeCell ref="O36:O39"/>
    <mergeCell ref="AA4:AA5"/>
    <mergeCell ref="Q4:T4"/>
    <mergeCell ref="O2:T2"/>
    <mergeCell ref="O51:O54"/>
    <mergeCell ref="O61:O64"/>
    <mergeCell ref="O66:O69"/>
    <mergeCell ref="O71:O74"/>
    <mergeCell ref="O56:O59"/>
    <mergeCell ref="O4:O5"/>
    <mergeCell ref="P4:P5"/>
    <mergeCell ref="V4:Z4"/>
    <mergeCell ref="O16:O19"/>
    <mergeCell ref="O21:O24"/>
    <mergeCell ref="O46:O49"/>
    <mergeCell ref="A2:G2"/>
    <mergeCell ref="H2:N2"/>
    <mergeCell ref="D4:G4"/>
    <mergeCell ref="I4:M4"/>
    <mergeCell ref="C4:C5"/>
    <mergeCell ref="B4:B5"/>
    <mergeCell ref="A31:A34"/>
    <mergeCell ref="A4:A5"/>
    <mergeCell ref="A71:A74"/>
    <mergeCell ref="A66:A69"/>
    <mergeCell ref="A61:A64"/>
    <mergeCell ref="A56:A59"/>
    <mergeCell ref="A51:A54"/>
    <mergeCell ref="A46:A49"/>
    <mergeCell ref="A41:A44"/>
    <mergeCell ref="A36:A39"/>
    <mergeCell ref="A7:A10"/>
    <mergeCell ref="A26:A29"/>
    <mergeCell ref="A21:A24"/>
    <mergeCell ref="A16:A19"/>
    <mergeCell ref="A11:A14"/>
  </mergeCells>
  <printOptions horizontalCentered="1"/>
  <pageMargins left="1.1811023622047245" right="1.1811023622047245" top="1.5748031496062993" bottom="1.535433070866142" header="0.5118110236220472" footer="0.9055118110236221"/>
  <pageSetup firstPageNumber="1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3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20.625" style="26" customWidth="1"/>
    <col min="2" max="5" width="13.625" style="26" customWidth="1"/>
    <col min="6" max="9" width="12.625" style="26" customWidth="1"/>
    <col min="10" max="11" width="12.125" style="26" customWidth="1"/>
    <col min="12" max="16384" width="8.875" style="26" customWidth="1"/>
  </cols>
  <sheetData>
    <row r="1" spans="1:11" s="8" customFormat="1" ht="18" customHeight="1">
      <c r="A1" s="424" t="s">
        <v>830</v>
      </c>
      <c r="K1" s="76" t="s">
        <v>831</v>
      </c>
    </row>
    <row r="2" spans="1:11" s="25" customFormat="1" ht="34.5" customHeight="1">
      <c r="A2" s="531" t="s">
        <v>345</v>
      </c>
      <c r="B2" s="540"/>
      <c r="C2" s="540"/>
      <c r="D2" s="540"/>
      <c r="E2" s="540"/>
      <c r="F2" s="599" t="s">
        <v>407</v>
      </c>
      <c r="G2" s="599"/>
      <c r="H2" s="599"/>
      <c r="I2" s="599"/>
      <c r="J2" s="599"/>
      <c r="K2" s="599"/>
    </row>
    <row r="3" spans="1:11" s="8" customFormat="1" ht="16.5" customHeight="1">
      <c r="A3" s="138"/>
      <c r="B3" s="138"/>
      <c r="C3" s="138"/>
      <c r="D3" s="600" t="s">
        <v>408</v>
      </c>
      <c r="E3" s="601"/>
      <c r="F3" s="349"/>
      <c r="G3" s="349"/>
      <c r="H3" s="349"/>
      <c r="I3" s="349"/>
      <c r="J3" s="349"/>
      <c r="K3" s="349"/>
    </row>
    <row r="4" spans="2:11" s="8" customFormat="1" ht="16.5" customHeight="1" thickBot="1">
      <c r="B4" s="170"/>
      <c r="C4" s="170"/>
      <c r="D4" s="602" t="s">
        <v>409</v>
      </c>
      <c r="E4" s="603"/>
      <c r="F4" s="170"/>
      <c r="G4" s="170"/>
      <c r="H4" s="170"/>
      <c r="I4" s="170"/>
      <c r="J4" s="170"/>
      <c r="K4" s="170"/>
    </row>
    <row r="5" spans="1:11" s="8" customFormat="1" ht="19.5" customHeight="1">
      <c r="A5" s="573" t="s">
        <v>85</v>
      </c>
      <c r="B5" s="596" t="s">
        <v>360</v>
      </c>
      <c r="C5" s="520"/>
      <c r="D5" s="520"/>
      <c r="E5" s="520"/>
      <c r="F5" s="520" t="s">
        <v>361</v>
      </c>
      <c r="G5" s="520"/>
      <c r="H5" s="520"/>
      <c r="I5" s="595"/>
      <c r="J5" s="594" t="s">
        <v>362</v>
      </c>
      <c r="K5" s="505"/>
    </row>
    <row r="6" spans="1:11" s="8" customFormat="1" ht="27.75" customHeight="1">
      <c r="A6" s="604"/>
      <c r="B6" s="606" t="s">
        <v>206</v>
      </c>
      <c r="C6" s="598"/>
      <c r="D6" s="607" t="s">
        <v>364</v>
      </c>
      <c r="E6" s="608"/>
      <c r="F6" s="609" t="s">
        <v>365</v>
      </c>
      <c r="G6" s="610"/>
      <c r="H6" s="597" t="s">
        <v>207</v>
      </c>
      <c r="I6" s="598"/>
      <c r="J6" s="592" t="s">
        <v>363</v>
      </c>
      <c r="K6" s="593"/>
    </row>
    <row r="7" spans="1:11" s="8" customFormat="1" ht="27.75" customHeight="1" thickBot="1">
      <c r="A7" s="605"/>
      <c r="B7" s="184" t="s">
        <v>823</v>
      </c>
      <c r="C7" s="185" t="s">
        <v>824</v>
      </c>
      <c r="D7" s="186" t="s">
        <v>823</v>
      </c>
      <c r="E7" s="186" t="s">
        <v>824</v>
      </c>
      <c r="F7" s="187" t="s">
        <v>823</v>
      </c>
      <c r="G7" s="186" t="s">
        <v>824</v>
      </c>
      <c r="H7" s="186" t="s">
        <v>823</v>
      </c>
      <c r="I7" s="186" t="s">
        <v>824</v>
      </c>
      <c r="J7" s="186" t="s">
        <v>823</v>
      </c>
      <c r="K7" s="188" t="s">
        <v>824</v>
      </c>
    </row>
    <row r="8" spans="1:11" s="23" customFormat="1" ht="17.25" customHeight="1">
      <c r="A8" s="224" t="s">
        <v>825</v>
      </c>
      <c r="B8" s="124">
        <v>21.6971</v>
      </c>
      <c r="C8" s="126">
        <v>5832.6745</v>
      </c>
      <c r="D8" s="126">
        <v>21.6971</v>
      </c>
      <c r="E8" s="126">
        <v>4948.1009</v>
      </c>
      <c r="F8" s="190" t="s">
        <v>826</v>
      </c>
      <c r="G8" s="126">
        <v>685.8429</v>
      </c>
      <c r="H8" s="189" t="s">
        <v>826</v>
      </c>
      <c r="I8" s="126">
        <v>198.7307</v>
      </c>
      <c r="J8" s="130">
        <v>48</v>
      </c>
      <c r="K8" s="129">
        <v>7001</v>
      </c>
    </row>
    <row r="9" spans="1:11" s="23" customFormat="1" ht="17.25" customHeight="1">
      <c r="A9" s="224" t="s">
        <v>86</v>
      </c>
      <c r="B9" s="124">
        <v>20.1609</v>
      </c>
      <c r="C9" s="126">
        <v>5852.8354</v>
      </c>
      <c r="D9" s="126">
        <v>18.322</v>
      </c>
      <c r="E9" s="126">
        <v>4966.4229</v>
      </c>
      <c r="F9" s="125">
        <v>1.8389</v>
      </c>
      <c r="G9" s="126">
        <v>687.6818</v>
      </c>
      <c r="H9" s="189" t="s">
        <v>178</v>
      </c>
      <c r="I9" s="126">
        <v>198.7307</v>
      </c>
      <c r="J9" s="130">
        <v>45</v>
      </c>
      <c r="K9" s="129">
        <v>7046</v>
      </c>
    </row>
    <row r="10" spans="1:11" s="23" customFormat="1" ht="17.25" customHeight="1">
      <c r="A10" s="224" t="s">
        <v>87</v>
      </c>
      <c r="B10" s="124">
        <v>11.3948</v>
      </c>
      <c r="C10" s="126">
        <v>5864.2302</v>
      </c>
      <c r="D10" s="126">
        <v>11.3948</v>
      </c>
      <c r="E10" s="126">
        <v>4977.8177</v>
      </c>
      <c r="F10" s="190" t="s">
        <v>178</v>
      </c>
      <c r="G10" s="126">
        <v>687.6818</v>
      </c>
      <c r="H10" s="189" t="s">
        <v>178</v>
      </c>
      <c r="I10" s="126">
        <v>198.7307</v>
      </c>
      <c r="J10" s="130">
        <v>24</v>
      </c>
      <c r="K10" s="129">
        <v>7070</v>
      </c>
    </row>
    <row r="11" spans="1:11" s="23" customFormat="1" ht="8.25" customHeight="1">
      <c r="A11" s="224"/>
      <c r="B11" s="124"/>
      <c r="C11" s="126"/>
      <c r="D11" s="126"/>
      <c r="E11" s="126"/>
      <c r="F11" s="190"/>
      <c r="G11" s="126"/>
      <c r="H11" s="189"/>
      <c r="I11" s="126"/>
      <c r="J11" s="130"/>
      <c r="K11" s="129"/>
    </row>
    <row r="12" spans="1:11" s="23" customFormat="1" ht="17.25" customHeight="1">
      <c r="A12" s="224" t="s">
        <v>88</v>
      </c>
      <c r="B12" s="124">
        <v>4.6759</v>
      </c>
      <c r="C12" s="126">
        <v>5869.5361</v>
      </c>
      <c r="D12" s="126">
        <v>4.6717</v>
      </c>
      <c r="E12" s="126">
        <v>4983.1194</v>
      </c>
      <c r="F12" s="190" t="s">
        <v>178</v>
      </c>
      <c r="G12" s="126">
        <v>687.6818</v>
      </c>
      <c r="H12" s="126">
        <v>0.0042</v>
      </c>
      <c r="I12" s="126">
        <v>198.7349</v>
      </c>
      <c r="J12" s="130">
        <v>16</v>
      </c>
      <c r="K12" s="129">
        <v>7086</v>
      </c>
    </row>
    <row r="13" spans="1:11" s="23" customFormat="1" ht="17.25" customHeight="1">
      <c r="A13" s="224" t="s">
        <v>89</v>
      </c>
      <c r="B13" s="124">
        <v>14.9288</v>
      </c>
      <c r="C13" s="126">
        <v>5884.4649</v>
      </c>
      <c r="D13" s="126">
        <v>14.4896</v>
      </c>
      <c r="E13" s="126">
        <v>4997.609</v>
      </c>
      <c r="F13" s="125">
        <v>0.3205</v>
      </c>
      <c r="G13" s="126">
        <v>688.0023</v>
      </c>
      <c r="H13" s="126">
        <v>0.1187</v>
      </c>
      <c r="I13" s="126">
        <v>198.8536</v>
      </c>
      <c r="J13" s="130">
        <v>36</v>
      </c>
      <c r="K13" s="129">
        <v>7122</v>
      </c>
    </row>
    <row r="14" spans="1:11" s="23" customFormat="1" ht="17.25" customHeight="1">
      <c r="A14" s="224" t="s">
        <v>90</v>
      </c>
      <c r="B14" s="124">
        <v>5.8735</v>
      </c>
      <c r="C14" s="125">
        <v>5890.3281</v>
      </c>
      <c r="D14" s="126">
        <v>5.675</v>
      </c>
      <c r="E14" s="126">
        <v>5003.2837</v>
      </c>
      <c r="F14" s="125">
        <v>0.1546</v>
      </c>
      <c r="G14" s="126">
        <v>688.1469</v>
      </c>
      <c r="H14" s="126">
        <v>0.0439</v>
      </c>
      <c r="I14" s="126">
        <v>198.8975</v>
      </c>
      <c r="J14" s="130">
        <v>24</v>
      </c>
      <c r="K14" s="129">
        <v>7146</v>
      </c>
    </row>
    <row r="15" spans="1:11" s="23" customFormat="1" ht="8.25" customHeight="1">
      <c r="A15" s="224"/>
      <c r="B15" s="124"/>
      <c r="C15" s="125"/>
      <c r="D15" s="126"/>
      <c r="E15" s="125"/>
      <c r="F15" s="125"/>
      <c r="G15" s="125"/>
      <c r="H15" s="126"/>
      <c r="I15" s="126"/>
      <c r="J15" s="129"/>
      <c r="K15" s="129"/>
    </row>
    <row r="16" spans="1:11" s="23" customFormat="1" ht="17.25" customHeight="1">
      <c r="A16" s="224" t="s">
        <v>91</v>
      </c>
      <c r="B16" s="124">
        <v>1.1003</v>
      </c>
      <c r="C16" s="125">
        <v>5891.4284</v>
      </c>
      <c r="D16" s="126">
        <v>1.1003</v>
      </c>
      <c r="E16" s="125">
        <v>5004.384</v>
      </c>
      <c r="F16" s="190" t="s">
        <v>178</v>
      </c>
      <c r="G16" s="125">
        <v>688.1469</v>
      </c>
      <c r="H16" s="189" t="s">
        <v>178</v>
      </c>
      <c r="I16" s="126">
        <v>261.8975</v>
      </c>
      <c r="J16" s="129">
        <v>7</v>
      </c>
      <c r="K16" s="129">
        <v>7153</v>
      </c>
    </row>
    <row r="17" spans="1:11" s="23" customFormat="1" ht="17.25" customHeight="1">
      <c r="A17" s="224" t="s">
        <v>92</v>
      </c>
      <c r="B17" s="124">
        <v>0.3112</v>
      </c>
      <c r="C17" s="125">
        <v>5891.7396</v>
      </c>
      <c r="D17" s="126">
        <v>0.3112</v>
      </c>
      <c r="E17" s="125">
        <v>5004.6952</v>
      </c>
      <c r="F17" s="190" t="s">
        <v>178</v>
      </c>
      <c r="G17" s="125">
        <v>688.1469</v>
      </c>
      <c r="H17" s="189" t="s">
        <v>178</v>
      </c>
      <c r="I17" s="126">
        <v>198.8975</v>
      </c>
      <c r="J17" s="129">
        <v>1</v>
      </c>
      <c r="K17" s="129">
        <v>7154</v>
      </c>
    </row>
    <row r="18" spans="1:11" s="23" customFormat="1" ht="17.25" customHeight="1">
      <c r="A18" s="224" t="s">
        <v>93</v>
      </c>
      <c r="B18" s="124">
        <v>0.1076</v>
      </c>
      <c r="C18" s="125">
        <v>5891.847</v>
      </c>
      <c r="D18" s="126">
        <v>0.1076</v>
      </c>
      <c r="E18" s="125">
        <v>5004.8028</v>
      </c>
      <c r="F18" s="190" t="s">
        <v>178</v>
      </c>
      <c r="G18" s="125">
        <v>688.1467</v>
      </c>
      <c r="H18" s="189" t="s">
        <v>178</v>
      </c>
      <c r="I18" s="126">
        <v>198.8975</v>
      </c>
      <c r="J18" s="129">
        <v>2</v>
      </c>
      <c r="K18" s="129">
        <v>7156</v>
      </c>
    </row>
    <row r="19" spans="1:11" s="23" customFormat="1" ht="8.25" customHeight="1">
      <c r="A19" s="224"/>
      <c r="B19" s="125"/>
      <c r="C19" s="125"/>
      <c r="D19" s="126"/>
      <c r="E19" s="125"/>
      <c r="F19" s="190"/>
      <c r="G19" s="125"/>
      <c r="H19" s="189"/>
      <c r="I19" s="126"/>
      <c r="J19" s="129"/>
      <c r="K19" s="129"/>
    </row>
    <row r="20" spans="1:11" s="23" customFormat="1" ht="17.25" customHeight="1">
      <c r="A20" s="224" t="s">
        <v>827</v>
      </c>
      <c r="B20" s="125">
        <f>SUM(B22:B38)</f>
        <v>1.8708</v>
      </c>
      <c r="C20" s="125">
        <f aca="true" t="shared" si="0" ref="C20:K20">SUM(C22:C38)</f>
        <v>5893.717999999999</v>
      </c>
      <c r="D20" s="125">
        <f t="shared" si="0"/>
        <v>1.8024</v>
      </c>
      <c r="E20" s="125">
        <f t="shared" si="0"/>
        <v>5006.6052</v>
      </c>
      <c r="F20" s="125">
        <f t="shared" si="0"/>
        <v>0.0684</v>
      </c>
      <c r="G20" s="125">
        <f t="shared" si="0"/>
        <v>688.2153000000001</v>
      </c>
      <c r="H20" s="189" t="s">
        <v>178</v>
      </c>
      <c r="I20" s="125">
        <f t="shared" si="0"/>
        <v>198.8975</v>
      </c>
      <c r="J20" s="136">
        <f t="shared" si="0"/>
        <v>3</v>
      </c>
      <c r="K20" s="444">
        <f t="shared" si="0"/>
        <v>7159</v>
      </c>
    </row>
    <row r="21" spans="1:11" s="23" customFormat="1" ht="8.25" customHeight="1">
      <c r="A21" s="251"/>
      <c r="B21" s="125"/>
      <c r="C21" s="125"/>
      <c r="D21" s="126"/>
      <c r="E21" s="125"/>
      <c r="F21" s="125"/>
      <c r="G21" s="125"/>
      <c r="H21" s="126"/>
      <c r="I21" s="126"/>
      <c r="J21" s="129"/>
      <c r="K21" s="129"/>
    </row>
    <row r="22" spans="1:11" s="44" customFormat="1" ht="17.25" customHeight="1">
      <c r="A22" s="194" t="s">
        <v>179</v>
      </c>
      <c r="B22" s="189" t="s">
        <v>178</v>
      </c>
      <c r="C22" s="125">
        <f>E22+G22+I22</f>
        <v>217.1259</v>
      </c>
      <c r="D22" s="189" t="s">
        <v>178</v>
      </c>
      <c r="E22" s="125">
        <v>202.675</v>
      </c>
      <c r="F22" s="190" t="s">
        <v>178</v>
      </c>
      <c r="G22" s="125">
        <v>11.075</v>
      </c>
      <c r="H22" s="189" t="s">
        <v>178</v>
      </c>
      <c r="I22" s="126">
        <v>3.3759</v>
      </c>
      <c r="J22" s="192" t="s">
        <v>180</v>
      </c>
      <c r="K22" s="129">
        <v>355</v>
      </c>
    </row>
    <row r="23" spans="1:11" s="8" customFormat="1" ht="8.25" customHeight="1">
      <c r="A23" s="45"/>
      <c r="B23" s="124"/>
      <c r="C23" s="125"/>
      <c r="D23" s="126"/>
      <c r="E23" s="125"/>
      <c r="F23" s="125"/>
      <c r="G23" s="125"/>
      <c r="H23" s="126"/>
      <c r="I23" s="126"/>
      <c r="J23" s="129"/>
      <c r="K23" s="129"/>
    </row>
    <row r="24" spans="1:11" s="44" customFormat="1" ht="17.25" customHeight="1">
      <c r="A24" s="194" t="s">
        <v>94</v>
      </c>
      <c r="B24" s="126">
        <v>0.549</v>
      </c>
      <c r="C24" s="125">
        <f aca="true" t="shared" si="1" ref="C24:C37">E24+G24+I24</f>
        <v>497.8269</v>
      </c>
      <c r="D24" s="126">
        <v>0.549</v>
      </c>
      <c r="E24" s="125">
        <v>432.3845</v>
      </c>
      <c r="F24" s="190" t="s">
        <v>180</v>
      </c>
      <c r="G24" s="125">
        <v>41.5416</v>
      </c>
      <c r="H24" s="189" t="s">
        <v>178</v>
      </c>
      <c r="I24" s="126">
        <v>23.9008</v>
      </c>
      <c r="J24" s="192">
        <v>1</v>
      </c>
      <c r="K24" s="129">
        <v>572</v>
      </c>
    </row>
    <row r="25" spans="1:11" s="44" customFormat="1" ht="17.25" customHeight="1">
      <c r="A25" s="194" t="s">
        <v>181</v>
      </c>
      <c r="B25" s="189" t="s">
        <v>178</v>
      </c>
      <c r="C25" s="125">
        <f t="shared" si="1"/>
        <v>284.0947</v>
      </c>
      <c r="D25" s="189" t="s">
        <v>178</v>
      </c>
      <c r="E25" s="125">
        <v>220.8046</v>
      </c>
      <c r="F25" s="190" t="s">
        <v>178</v>
      </c>
      <c r="G25" s="125">
        <v>59.7987</v>
      </c>
      <c r="H25" s="189" t="s">
        <v>178</v>
      </c>
      <c r="I25" s="126">
        <v>3.4914</v>
      </c>
      <c r="J25" s="192" t="s">
        <v>180</v>
      </c>
      <c r="K25" s="129">
        <v>385</v>
      </c>
    </row>
    <row r="26" spans="1:11" s="44" customFormat="1" ht="17.25" customHeight="1">
      <c r="A26" s="194" t="s">
        <v>182</v>
      </c>
      <c r="B26" s="189" t="s">
        <v>178</v>
      </c>
      <c r="C26" s="125">
        <f t="shared" si="1"/>
        <v>222.6987</v>
      </c>
      <c r="D26" s="189" t="s">
        <v>178</v>
      </c>
      <c r="E26" s="125">
        <v>206.2231</v>
      </c>
      <c r="F26" s="190" t="s">
        <v>178</v>
      </c>
      <c r="G26" s="125">
        <v>11.2425</v>
      </c>
      <c r="H26" s="189" t="s">
        <v>178</v>
      </c>
      <c r="I26" s="126">
        <v>5.2331</v>
      </c>
      <c r="J26" s="192" t="s">
        <v>180</v>
      </c>
      <c r="K26" s="129">
        <v>273</v>
      </c>
    </row>
    <row r="27" spans="1:11" s="8" customFormat="1" ht="8.25" customHeight="1">
      <c r="A27" s="45"/>
      <c r="B27" s="124"/>
      <c r="C27" s="125"/>
      <c r="D27" s="126"/>
      <c r="E27" s="125"/>
      <c r="F27" s="125"/>
      <c r="G27" s="125"/>
      <c r="H27" s="126"/>
      <c r="I27" s="126"/>
      <c r="J27" s="129"/>
      <c r="K27" s="129"/>
    </row>
    <row r="28" spans="1:11" s="44" customFormat="1" ht="17.25" customHeight="1">
      <c r="A28" s="194" t="s">
        <v>183</v>
      </c>
      <c r="B28" s="124">
        <v>0.0684</v>
      </c>
      <c r="C28" s="125">
        <f t="shared" si="1"/>
        <v>393.14410000000004</v>
      </c>
      <c r="D28" s="189" t="s">
        <v>178</v>
      </c>
      <c r="E28" s="125">
        <v>324.4211</v>
      </c>
      <c r="F28" s="125">
        <v>0.0684</v>
      </c>
      <c r="G28" s="125">
        <v>47.12</v>
      </c>
      <c r="H28" s="126"/>
      <c r="I28" s="126">
        <v>21.603</v>
      </c>
      <c r="J28" s="129">
        <v>1</v>
      </c>
      <c r="K28" s="129">
        <v>521</v>
      </c>
    </row>
    <row r="29" spans="1:11" s="44" customFormat="1" ht="17.25" customHeight="1">
      <c r="A29" s="194" t="s">
        <v>184</v>
      </c>
      <c r="B29" s="189" t="s">
        <v>178</v>
      </c>
      <c r="C29" s="125">
        <f t="shared" si="1"/>
        <v>730.0101999999999</v>
      </c>
      <c r="D29" s="189" t="s">
        <v>180</v>
      </c>
      <c r="E29" s="125">
        <v>561.6172</v>
      </c>
      <c r="F29" s="190" t="s">
        <v>178</v>
      </c>
      <c r="G29" s="125">
        <v>134.257</v>
      </c>
      <c r="H29" s="189" t="s">
        <v>178</v>
      </c>
      <c r="I29" s="126">
        <v>34.136</v>
      </c>
      <c r="J29" s="192" t="s">
        <v>180</v>
      </c>
      <c r="K29" s="129">
        <v>755</v>
      </c>
    </row>
    <row r="30" spans="1:11" s="44" customFormat="1" ht="17.25" customHeight="1">
      <c r="A30" s="194" t="s">
        <v>185</v>
      </c>
      <c r="B30" s="126">
        <v>1.2534</v>
      </c>
      <c r="C30" s="125">
        <f t="shared" si="1"/>
        <v>640.9231</v>
      </c>
      <c r="D30" s="126">
        <v>1.2534</v>
      </c>
      <c r="E30" s="125">
        <v>569.2378</v>
      </c>
      <c r="F30" s="190" t="s">
        <v>178</v>
      </c>
      <c r="G30" s="125">
        <v>64.6964</v>
      </c>
      <c r="H30" s="189" t="s">
        <v>178</v>
      </c>
      <c r="I30" s="126">
        <v>6.9889</v>
      </c>
      <c r="J30" s="192">
        <v>1</v>
      </c>
      <c r="K30" s="129">
        <v>764</v>
      </c>
    </row>
    <row r="31" spans="1:11" s="8" customFormat="1" ht="8.25" customHeight="1">
      <c r="A31" s="45"/>
      <c r="B31" s="124"/>
      <c r="C31" s="125"/>
      <c r="D31" s="126"/>
      <c r="E31" s="125"/>
      <c r="F31" s="125"/>
      <c r="G31" s="125"/>
      <c r="H31" s="126"/>
      <c r="I31" s="126"/>
      <c r="J31" s="129"/>
      <c r="K31" s="129"/>
    </row>
    <row r="32" spans="1:11" s="44" customFormat="1" ht="17.25" customHeight="1">
      <c r="A32" s="194" t="s">
        <v>186</v>
      </c>
      <c r="B32" s="189" t="s">
        <v>178</v>
      </c>
      <c r="C32" s="125">
        <f t="shared" si="1"/>
        <v>651.9793</v>
      </c>
      <c r="D32" s="189" t="s">
        <v>178</v>
      </c>
      <c r="E32" s="125">
        <v>627.3616</v>
      </c>
      <c r="F32" s="190" t="s">
        <v>178</v>
      </c>
      <c r="G32" s="125">
        <v>17.8411</v>
      </c>
      <c r="H32" s="189" t="s">
        <v>178</v>
      </c>
      <c r="I32" s="126">
        <v>6.7766</v>
      </c>
      <c r="J32" s="192" t="s">
        <v>180</v>
      </c>
      <c r="K32" s="129">
        <v>789</v>
      </c>
    </row>
    <row r="33" spans="1:11" s="44" customFormat="1" ht="17.25" customHeight="1">
      <c r="A33" s="194" t="s">
        <v>187</v>
      </c>
      <c r="B33" s="189" t="s">
        <v>178</v>
      </c>
      <c r="C33" s="125">
        <f t="shared" si="1"/>
        <v>222.28910000000002</v>
      </c>
      <c r="D33" s="189" t="s">
        <v>178</v>
      </c>
      <c r="E33" s="125">
        <v>137.8951</v>
      </c>
      <c r="F33" s="190" t="s">
        <v>178</v>
      </c>
      <c r="G33" s="125">
        <v>81.8315</v>
      </c>
      <c r="H33" s="189" t="s">
        <v>178</v>
      </c>
      <c r="I33" s="126">
        <v>2.5625</v>
      </c>
      <c r="J33" s="192" t="s">
        <v>180</v>
      </c>
      <c r="K33" s="129">
        <v>360</v>
      </c>
    </row>
    <row r="34" spans="1:11" s="44" customFormat="1" ht="17.25" customHeight="1">
      <c r="A34" s="194" t="s">
        <v>188</v>
      </c>
      <c r="B34" s="189" t="s">
        <v>178</v>
      </c>
      <c r="C34" s="125">
        <f t="shared" si="1"/>
        <v>341.3723</v>
      </c>
      <c r="D34" s="189" t="s">
        <v>178</v>
      </c>
      <c r="E34" s="125">
        <v>212.4201</v>
      </c>
      <c r="F34" s="190" t="s">
        <v>178</v>
      </c>
      <c r="G34" s="125">
        <v>121.1981</v>
      </c>
      <c r="H34" s="189" t="s">
        <v>178</v>
      </c>
      <c r="I34" s="126">
        <v>7.7541</v>
      </c>
      <c r="J34" s="192" t="s">
        <v>180</v>
      </c>
      <c r="K34" s="129">
        <v>420</v>
      </c>
    </row>
    <row r="35" spans="1:11" s="8" customFormat="1" ht="8.25" customHeight="1">
      <c r="A35" s="45"/>
      <c r="B35" s="124"/>
      <c r="C35" s="125"/>
      <c r="D35" s="126"/>
      <c r="E35" s="125"/>
      <c r="F35" s="125"/>
      <c r="G35" s="125"/>
      <c r="H35" s="126"/>
      <c r="I35" s="126"/>
      <c r="J35" s="129"/>
      <c r="K35" s="129"/>
    </row>
    <row r="36" spans="1:11" s="44" customFormat="1" ht="17.25" customHeight="1">
      <c r="A36" s="194" t="s">
        <v>189</v>
      </c>
      <c r="B36" s="189" t="s">
        <v>178</v>
      </c>
      <c r="C36" s="125">
        <f t="shared" si="1"/>
        <v>650.7036</v>
      </c>
      <c r="D36" s="189" t="s">
        <v>178</v>
      </c>
      <c r="E36" s="125">
        <v>568.3627</v>
      </c>
      <c r="F36" s="190" t="s">
        <v>178</v>
      </c>
      <c r="G36" s="125">
        <v>23.4242</v>
      </c>
      <c r="H36" s="189" t="s">
        <v>178</v>
      </c>
      <c r="I36" s="126">
        <v>58.9167</v>
      </c>
      <c r="J36" s="192" t="s">
        <v>180</v>
      </c>
      <c r="K36" s="129">
        <v>849</v>
      </c>
    </row>
    <row r="37" spans="1:11" s="44" customFormat="1" ht="17.25" customHeight="1">
      <c r="A37" s="194" t="s">
        <v>190</v>
      </c>
      <c r="B37" s="189" t="s">
        <v>178</v>
      </c>
      <c r="C37" s="125">
        <f t="shared" si="1"/>
        <v>990.2993</v>
      </c>
      <c r="D37" s="189" t="s">
        <v>180</v>
      </c>
      <c r="E37" s="125">
        <v>924.9637</v>
      </c>
      <c r="F37" s="190" t="s">
        <v>178</v>
      </c>
      <c r="G37" s="125">
        <v>41.1771</v>
      </c>
      <c r="H37" s="189" t="s">
        <v>178</v>
      </c>
      <c r="I37" s="126">
        <v>24.1585</v>
      </c>
      <c r="J37" s="192" t="s">
        <v>180</v>
      </c>
      <c r="K37" s="129">
        <v>1094</v>
      </c>
    </row>
    <row r="38" spans="1:11" s="44" customFormat="1" ht="17.25" customHeight="1" thickBot="1">
      <c r="A38" s="439" t="s">
        <v>191</v>
      </c>
      <c r="B38" s="440" t="s">
        <v>178</v>
      </c>
      <c r="C38" s="438">
        <f>E38+G38</f>
        <v>51.2508</v>
      </c>
      <c r="D38" s="440" t="s">
        <v>178</v>
      </c>
      <c r="E38" s="128">
        <v>18.2387</v>
      </c>
      <c r="F38" s="441" t="s">
        <v>178</v>
      </c>
      <c r="G38" s="128">
        <v>33.0121</v>
      </c>
      <c r="H38" s="440" t="s">
        <v>178</v>
      </c>
      <c r="I38" s="440" t="s">
        <v>178</v>
      </c>
      <c r="J38" s="442" t="s">
        <v>180</v>
      </c>
      <c r="K38" s="443">
        <v>22</v>
      </c>
    </row>
    <row r="39" spans="1:6" s="8" customFormat="1" ht="18" customHeight="1">
      <c r="A39" s="421" t="s">
        <v>828</v>
      </c>
      <c r="F39" s="23" t="s">
        <v>829</v>
      </c>
    </row>
  </sheetData>
  <mergeCells count="13">
    <mergeCell ref="A5:A7"/>
    <mergeCell ref="B6:C6"/>
    <mergeCell ref="D6:E6"/>
    <mergeCell ref="F6:G6"/>
    <mergeCell ref="A2:E2"/>
    <mergeCell ref="F2:K2"/>
    <mergeCell ref="D3:E3"/>
    <mergeCell ref="D4:E4"/>
    <mergeCell ref="J6:K6"/>
    <mergeCell ref="J5:K5"/>
    <mergeCell ref="F5:I5"/>
    <mergeCell ref="B5:E5"/>
    <mergeCell ref="H6:I6"/>
  </mergeCells>
  <printOptions/>
  <pageMargins left="1.1811023622047245" right="1.1811023622047245" top="1.5748031496062993" bottom="1.5748031496062993" header="0.5118110236220472" footer="0.9055118110236221"/>
  <pageSetup firstPageNumber="1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3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24.625" style="4" customWidth="1"/>
    <col min="2" max="5" width="12.625" style="4" customWidth="1"/>
    <col min="6" max="9" width="18.625" style="4" customWidth="1"/>
    <col min="10" max="16384" width="8.875" style="4" customWidth="1"/>
  </cols>
  <sheetData>
    <row r="1" spans="1:9" s="8" customFormat="1" ht="18" customHeight="1">
      <c r="A1" s="424" t="s">
        <v>143</v>
      </c>
      <c r="I1" s="76" t="s">
        <v>388</v>
      </c>
    </row>
    <row r="2" spans="1:9" s="25" customFormat="1" ht="34.5" customHeight="1">
      <c r="A2" s="531" t="s">
        <v>350</v>
      </c>
      <c r="B2" s="540"/>
      <c r="C2" s="540"/>
      <c r="D2" s="540"/>
      <c r="E2" s="540"/>
      <c r="F2" s="539" t="s">
        <v>97</v>
      </c>
      <c r="G2" s="539"/>
      <c r="H2" s="539"/>
      <c r="I2" s="539"/>
    </row>
    <row r="3" spans="2:9" s="8" customFormat="1" ht="15.75" customHeight="1" thickBot="1">
      <c r="B3" s="138"/>
      <c r="C3" s="138"/>
      <c r="D3" s="138"/>
      <c r="E3" s="422" t="s">
        <v>410</v>
      </c>
      <c r="F3" s="76"/>
      <c r="G3" s="138"/>
      <c r="H3" s="138"/>
      <c r="I3" s="93" t="s">
        <v>394</v>
      </c>
    </row>
    <row r="4" spans="1:9" s="8" customFormat="1" ht="31.5" customHeight="1">
      <c r="A4" s="195" t="s">
        <v>208</v>
      </c>
      <c r="B4" s="196" t="s">
        <v>348</v>
      </c>
      <c r="C4" s="197" t="s">
        <v>347</v>
      </c>
      <c r="D4" s="197" t="s">
        <v>349</v>
      </c>
      <c r="E4" s="198" t="s">
        <v>213</v>
      </c>
      <c r="F4" s="611" t="s">
        <v>209</v>
      </c>
      <c r="G4" s="612"/>
      <c r="H4" s="612"/>
      <c r="I4" s="612"/>
    </row>
    <row r="5" spans="1:10" s="8" customFormat="1" ht="19.5" customHeight="1">
      <c r="A5" s="199" t="s">
        <v>303</v>
      </c>
      <c r="B5" s="131" t="s">
        <v>210</v>
      </c>
      <c r="C5" s="132" t="s">
        <v>832</v>
      </c>
      <c r="D5" s="132" t="s">
        <v>833</v>
      </c>
      <c r="E5" s="139" t="s">
        <v>95</v>
      </c>
      <c r="F5" s="202" t="s">
        <v>834</v>
      </c>
      <c r="G5" s="202" t="s">
        <v>304</v>
      </c>
      <c r="H5" s="202" t="s">
        <v>305</v>
      </c>
      <c r="I5" s="259" t="s">
        <v>835</v>
      </c>
      <c r="J5" s="350"/>
    </row>
    <row r="6" spans="1:10" s="8" customFormat="1" ht="31.5" customHeight="1" thickBot="1">
      <c r="A6" s="46" t="s">
        <v>836</v>
      </c>
      <c r="B6" s="58" t="s">
        <v>837</v>
      </c>
      <c r="C6" s="133" t="s">
        <v>838</v>
      </c>
      <c r="D6" s="134" t="s">
        <v>839</v>
      </c>
      <c r="E6" s="133" t="s">
        <v>306</v>
      </c>
      <c r="F6" s="134" t="s">
        <v>765</v>
      </c>
      <c r="G6" s="134" t="s">
        <v>307</v>
      </c>
      <c r="H6" s="134" t="s">
        <v>249</v>
      </c>
      <c r="I6" s="258" t="s">
        <v>302</v>
      </c>
      <c r="J6" s="257"/>
    </row>
    <row r="7" spans="1:9" s="23" customFormat="1" ht="18" customHeight="1">
      <c r="A7" s="194" t="s">
        <v>825</v>
      </c>
      <c r="B7" s="135">
        <v>3763</v>
      </c>
      <c r="C7" s="136">
        <v>2853</v>
      </c>
      <c r="D7" s="136">
        <v>13607</v>
      </c>
      <c r="E7" s="130">
        <v>3686</v>
      </c>
      <c r="F7" s="125">
        <v>3399.1273</v>
      </c>
      <c r="G7" s="126">
        <v>2861.5801</v>
      </c>
      <c r="H7" s="126">
        <v>285.1817</v>
      </c>
      <c r="I7" s="127">
        <v>252.3655</v>
      </c>
    </row>
    <row r="8" spans="1:9" s="23" customFormat="1" ht="18" customHeight="1">
      <c r="A8" s="194" t="s">
        <v>86</v>
      </c>
      <c r="B8" s="135">
        <v>3777</v>
      </c>
      <c r="C8" s="136">
        <v>2830</v>
      </c>
      <c r="D8" s="136">
        <v>13532</v>
      </c>
      <c r="E8" s="130">
        <v>3797</v>
      </c>
      <c r="F8" s="125">
        <v>3479.9263</v>
      </c>
      <c r="G8" s="126">
        <v>2886.0757</v>
      </c>
      <c r="H8" s="126">
        <v>324.5452</v>
      </c>
      <c r="I8" s="127">
        <v>269.3054</v>
      </c>
    </row>
    <row r="9" spans="1:9" s="23" customFormat="1" ht="18" customHeight="1">
      <c r="A9" s="194" t="s">
        <v>87</v>
      </c>
      <c r="B9" s="135">
        <v>3671</v>
      </c>
      <c r="C9" s="136">
        <v>2827</v>
      </c>
      <c r="D9" s="136">
        <v>13151</v>
      </c>
      <c r="E9" s="130">
        <v>3660</v>
      </c>
      <c r="F9" s="125">
        <v>3409.437</v>
      </c>
      <c r="G9" s="126">
        <v>2818.9825</v>
      </c>
      <c r="H9" s="126">
        <v>324.2379</v>
      </c>
      <c r="I9" s="127">
        <v>266.2166</v>
      </c>
    </row>
    <row r="10" spans="1:9" s="23" customFormat="1" ht="7.5" customHeight="1">
      <c r="A10" s="254"/>
      <c r="B10" s="135"/>
      <c r="C10" s="136"/>
      <c r="D10" s="136"/>
      <c r="E10" s="130"/>
      <c r="F10" s="125"/>
      <c r="G10" s="126"/>
      <c r="H10" s="126"/>
      <c r="I10" s="127"/>
    </row>
    <row r="11" spans="1:9" s="23" customFormat="1" ht="18" customHeight="1">
      <c r="A11" s="194" t="s">
        <v>88</v>
      </c>
      <c r="B11" s="135">
        <v>3601</v>
      </c>
      <c r="C11" s="136">
        <v>2702</v>
      </c>
      <c r="D11" s="136">
        <v>12906</v>
      </c>
      <c r="E11" s="130">
        <v>3578</v>
      </c>
      <c r="F11" s="125">
        <v>3361.2005</v>
      </c>
      <c r="G11" s="126">
        <v>2773.4585</v>
      </c>
      <c r="H11" s="126">
        <v>322.8118</v>
      </c>
      <c r="I11" s="127">
        <v>264.9302</v>
      </c>
    </row>
    <row r="12" spans="1:9" s="23" customFormat="1" ht="18" customHeight="1">
      <c r="A12" s="194" t="s">
        <v>89</v>
      </c>
      <c r="B12" s="135">
        <v>3954</v>
      </c>
      <c r="C12" s="136">
        <v>4052</v>
      </c>
      <c r="D12" s="136">
        <v>13554</v>
      </c>
      <c r="E12" s="130">
        <v>3649</v>
      </c>
      <c r="F12" s="125">
        <v>3300.951</v>
      </c>
      <c r="G12" s="126">
        <v>2748.6469</v>
      </c>
      <c r="H12" s="126">
        <v>319.4188</v>
      </c>
      <c r="I12" s="127">
        <v>232.8853</v>
      </c>
    </row>
    <row r="13" spans="1:9" s="23" customFormat="1" ht="18" customHeight="1">
      <c r="A13" s="194" t="s">
        <v>90</v>
      </c>
      <c r="B13" s="137">
        <v>3581</v>
      </c>
      <c r="C13" s="130">
        <v>3546</v>
      </c>
      <c r="D13" s="130">
        <v>12180</v>
      </c>
      <c r="E13" s="130">
        <v>3263</v>
      </c>
      <c r="F13" s="125">
        <v>2980.2157</v>
      </c>
      <c r="G13" s="126">
        <v>2558.0737</v>
      </c>
      <c r="H13" s="126">
        <v>238.4629</v>
      </c>
      <c r="I13" s="127">
        <v>183.6791</v>
      </c>
    </row>
    <row r="14" spans="1:9" s="23" customFormat="1" ht="7.5" customHeight="1">
      <c r="A14" s="254"/>
      <c r="B14" s="135"/>
      <c r="C14" s="130"/>
      <c r="D14" s="130"/>
      <c r="E14" s="130"/>
      <c r="F14" s="125"/>
      <c r="G14" s="126"/>
      <c r="H14" s="126"/>
      <c r="I14" s="127"/>
    </row>
    <row r="15" spans="1:9" s="23" customFormat="1" ht="18" customHeight="1">
      <c r="A15" s="194" t="s">
        <v>96</v>
      </c>
      <c r="B15" s="135">
        <v>3749</v>
      </c>
      <c r="C15" s="136">
        <v>4290</v>
      </c>
      <c r="D15" s="136">
        <v>12505</v>
      </c>
      <c r="E15" s="130">
        <v>3295</v>
      </c>
      <c r="F15" s="125">
        <v>2992.6757</v>
      </c>
      <c r="G15" s="126">
        <v>2579.1514</v>
      </c>
      <c r="H15" s="126">
        <v>235.5767</v>
      </c>
      <c r="I15" s="127">
        <v>177.9476</v>
      </c>
    </row>
    <row r="16" spans="1:9" s="23" customFormat="1" ht="18" customHeight="1">
      <c r="A16" s="194" t="s">
        <v>92</v>
      </c>
      <c r="B16" s="135">
        <v>3674</v>
      </c>
      <c r="C16" s="136">
        <v>4287</v>
      </c>
      <c r="D16" s="136">
        <v>12297</v>
      </c>
      <c r="E16" s="130">
        <v>3226</v>
      </c>
      <c r="F16" s="125">
        <f>SUM(G16:I16)</f>
        <v>2945.1504</v>
      </c>
      <c r="G16" s="126">
        <v>2538.6713</v>
      </c>
      <c r="H16" s="126">
        <v>231.8087</v>
      </c>
      <c r="I16" s="127">
        <v>174.6704</v>
      </c>
    </row>
    <row r="17" spans="1:9" s="23" customFormat="1" ht="18" customHeight="1">
      <c r="A17" s="194" t="s">
        <v>93</v>
      </c>
      <c r="B17" s="135">
        <v>3917</v>
      </c>
      <c r="C17" s="136">
        <v>4589</v>
      </c>
      <c r="D17" s="136">
        <v>10417</v>
      </c>
      <c r="E17" s="130">
        <v>3124</v>
      </c>
      <c r="F17" s="125">
        <v>2505.6001</v>
      </c>
      <c r="G17" s="126">
        <v>2201.6206</v>
      </c>
      <c r="H17" s="126">
        <v>140.46659999999997</v>
      </c>
      <c r="I17" s="127">
        <v>163.5129</v>
      </c>
    </row>
    <row r="18" spans="1:9" s="23" customFormat="1" ht="7.5" customHeight="1">
      <c r="A18" s="254"/>
      <c r="B18" s="135"/>
      <c r="C18" s="136"/>
      <c r="D18" s="136"/>
      <c r="E18" s="130"/>
      <c r="F18" s="125"/>
      <c r="G18" s="126"/>
      <c r="H18" s="126"/>
      <c r="I18" s="127"/>
    </row>
    <row r="19" spans="1:9" s="23" customFormat="1" ht="18" customHeight="1">
      <c r="A19" s="194" t="s">
        <v>827</v>
      </c>
      <c r="B19" s="135">
        <f>SUM(B21:B39)</f>
        <v>3762</v>
      </c>
      <c r="C19" s="130">
        <f aca="true" t="shared" si="0" ref="C19:I19">SUM(C21:C39)</f>
        <v>4374</v>
      </c>
      <c r="D19" s="130">
        <f t="shared" si="0"/>
        <v>10003</v>
      </c>
      <c r="E19" s="130">
        <f t="shared" si="0"/>
        <v>3022</v>
      </c>
      <c r="F19" s="125">
        <f t="shared" si="0"/>
        <v>2426.987484</v>
      </c>
      <c r="G19" s="126">
        <f t="shared" si="0"/>
        <v>2130.508054</v>
      </c>
      <c r="H19" s="126">
        <f t="shared" si="0"/>
        <v>140.00928999999996</v>
      </c>
      <c r="I19" s="127">
        <f t="shared" si="0"/>
        <v>156.47014000000001</v>
      </c>
    </row>
    <row r="20" spans="1:9" s="23" customFormat="1" ht="7.5" customHeight="1">
      <c r="A20" s="254"/>
      <c r="B20" s="135"/>
      <c r="C20" s="136"/>
      <c r="D20" s="136"/>
      <c r="E20" s="130"/>
      <c r="F20" s="125"/>
      <c r="G20" s="126"/>
      <c r="H20" s="126"/>
      <c r="I20" s="127"/>
    </row>
    <row r="21" spans="1:10" s="44" customFormat="1" ht="18" customHeight="1">
      <c r="A21" s="252" t="s">
        <v>179</v>
      </c>
      <c r="B21" s="135">
        <v>119</v>
      </c>
      <c r="C21" s="136">
        <v>144</v>
      </c>
      <c r="D21" s="136">
        <v>317</v>
      </c>
      <c r="E21" s="130">
        <v>52</v>
      </c>
      <c r="F21" s="125">
        <f>SUM(G21:I21)</f>
        <v>49.49101</v>
      </c>
      <c r="G21" s="126">
        <v>47.66381</v>
      </c>
      <c r="H21" s="126">
        <v>0.0016</v>
      </c>
      <c r="I21" s="127">
        <v>1.8256</v>
      </c>
      <c r="J21" s="437"/>
    </row>
    <row r="22" spans="1:9" s="8" customFormat="1" ht="7.5" customHeight="1">
      <c r="A22" s="253"/>
      <c r="B22" s="135"/>
      <c r="C22" s="136"/>
      <c r="D22" s="136"/>
      <c r="E22" s="130"/>
      <c r="F22" s="125"/>
      <c r="G22" s="126"/>
      <c r="H22" s="126"/>
      <c r="I22" s="127"/>
    </row>
    <row r="23" spans="1:9" s="44" customFormat="1" ht="18" customHeight="1">
      <c r="A23" s="252" t="s">
        <v>94</v>
      </c>
      <c r="B23" s="135">
        <v>271</v>
      </c>
      <c r="C23" s="136">
        <v>708</v>
      </c>
      <c r="D23" s="136">
        <v>878</v>
      </c>
      <c r="E23" s="130">
        <v>189</v>
      </c>
      <c r="F23" s="125">
        <f>SUM(G23:I23)</f>
        <v>202.8525</v>
      </c>
      <c r="G23" s="126">
        <v>175.7441</v>
      </c>
      <c r="H23" s="126">
        <v>3.6113</v>
      </c>
      <c r="I23" s="127">
        <v>23.4971</v>
      </c>
    </row>
    <row r="24" spans="1:9" s="44" customFormat="1" ht="18" customHeight="1">
      <c r="A24" s="252" t="s">
        <v>181</v>
      </c>
      <c r="B24" s="135">
        <v>140</v>
      </c>
      <c r="C24" s="136">
        <v>46</v>
      </c>
      <c r="D24" s="136">
        <v>428</v>
      </c>
      <c r="E24" s="130">
        <v>176</v>
      </c>
      <c r="F24" s="125">
        <f>SUM(G24:I24)</f>
        <v>157.554602</v>
      </c>
      <c r="G24" s="126">
        <v>151.091401</v>
      </c>
      <c r="H24" s="126">
        <v>5.0477</v>
      </c>
      <c r="I24" s="127">
        <v>1.415501</v>
      </c>
    </row>
    <row r="25" spans="1:9" s="44" customFormat="1" ht="18" customHeight="1">
      <c r="A25" s="252" t="s">
        <v>182</v>
      </c>
      <c r="B25" s="135">
        <v>386</v>
      </c>
      <c r="C25" s="136">
        <v>185</v>
      </c>
      <c r="D25" s="136">
        <v>769</v>
      </c>
      <c r="E25" s="130">
        <v>265</v>
      </c>
      <c r="F25" s="125">
        <f aca="true" t="shared" si="1" ref="F25:F36">SUM(G25:I25)</f>
        <v>210.5645</v>
      </c>
      <c r="G25" s="126">
        <v>189.4666</v>
      </c>
      <c r="H25" s="126">
        <v>13.3569</v>
      </c>
      <c r="I25" s="127">
        <v>7.741</v>
      </c>
    </row>
    <row r="26" spans="1:9" s="8" customFormat="1" ht="7.5" customHeight="1">
      <c r="A26" s="253"/>
      <c r="B26" s="135"/>
      <c r="C26" s="136"/>
      <c r="D26" s="136"/>
      <c r="E26" s="130"/>
      <c r="F26" s="125"/>
      <c r="G26" s="126"/>
      <c r="H26" s="126"/>
      <c r="I26" s="127"/>
    </row>
    <row r="27" spans="1:9" s="44" customFormat="1" ht="18" customHeight="1">
      <c r="A27" s="252" t="s">
        <v>183</v>
      </c>
      <c r="B27" s="135">
        <v>177</v>
      </c>
      <c r="C27" s="136">
        <v>171</v>
      </c>
      <c r="D27" s="136">
        <v>435</v>
      </c>
      <c r="E27" s="130">
        <v>138</v>
      </c>
      <c r="F27" s="125">
        <f t="shared" si="1"/>
        <v>101.98094499999999</v>
      </c>
      <c r="G27" s="126">
        <v>97.656154</v>
      </c>
      <c r="H27" s="126">
        <v>4.0316</v>
      </c>
      <c r="I27" s="127">
        <v>0.293191</v>
      </c>
    </row>
    <row r="28" spans="1:9" s="44" customFormat="1" ht="18" customHeight="1">
      <c r="A28" s="252" t="s">
        <v>184</v>
      </c>
      <c r="B28" s="135">
        <v>324</v>
      </c>
      <c r="C28" s="136">
        <v>739</v>
      </c>
      <c r="D28" s="136">
        <v>798</v>
      </c>
      <c r="E28" s="130">
        <v>199</v>
      </c>
      <c r="F28" s="125">
        <f t="shared" si="1"/>
        <v>154.122704</v>
      </c>
      <c r="G28" s="126">
        <v>139.117676</v>
      </c>
      <c r="H28" s="126">
        <v>10.81599</v>
      </c>
      <c r="I28" s="127">
        <v>4.189038</v>
      </c>
    </row>
    <row r="29" spans="1:9" s="44" customFormat="1" ht="18" customHeight="1">
      <c r="A29" s="252" t="s">
        <v>185</v>
      </c>
      <c r="B29" s="135">
        <v>297</v>
      </c>
      <c r="C29" s="136">
        <v>384</v>
      </c>
      <c r="D29" s="136">
        <v>945</v>
      </c>
      <c r="E29" s="130">
        <v>250</v>
      </c>
      <c r="F29" s="125">
        <f t="shared" si="1"/>
        <v>196.336167</v>
      </c>
      <c r="G29" s="126">
        <v>178.428067</v>
      </c>
      <c r="H29" s="126">
        <v>1.2621</v>
      </c>
      <c r="I29" s="127">
        <v>16.646</v>
      </c>
    </row>
    <row r="30" spans="1:9" s="8" customFormat="1" ht="7.5" customHeight="1">
      <c r="A30" s="253"/>
      <c r="B30" s="135"/>
      <c r="C30" s="136"/>
      <c r="D30" s="136"/>
      <c r="E30" s="130"/>
      <c r="F30" s="125"/>
      <c r="G30" s="126"/>
      <c r="H30" s="126"/>
      <c r="I30" s="127"/>
    </row>
    <row r="31" spans="1:9" s="44" customFormat="1" ht="18" customHeight="1">
      <c r="A31" s="252" t="s">
        <v>186</v>
      </c>
      <c r="B31" s="135">
        <v>340</v>
      </c>
      <c r="C31" s="136">
        <v>351</v>
      </c>
      <c r="D31" s="136">
        <v>861</v>
      </c>
      <c r="E31" s="130">
        <v>306</v>
      </c>
      <c r="F31" s="125">
        <f t="shared" si="1"/>
        <v>194.9136</v>
      </c>
      <c r="G31" s="126">
        <v>186.5396</v>
      </c>
      <c r="H31" s="127">
        <v>1.5198</v>
      </c>
      <c r="I31" s="127">
        <v>6.8542</v>
      </c>
    </row>
    <row r="32" spans="1:9" s="44" customFormat="1" ht="18" customHeight="1">
      <c r="A32" s="252" t="s">
        <v>187</v>
      </c>
      <c r="B32" s="135">
        <v>83</v>
      </c>
      <c r="C32" s="136">
        <v>105</v>
      </c>
      <c r="D32" s="136">
        <v>188</v>
      </c>
      <c r="E32" s="130">
        <v>48</v>
      </c>
      <c r="F32" s="125">
        <f t="shared" si="1"/>
        <v>42.491400000000006</v>
      </c>
      <c r="G32" s="126">
        <v>22.3428</v>
      </c>
      <c r="H32" s="126">
        <v>19.6154</v>
      </c>
      <c r="I32" s="127">
        <v>0.5332</v>
      </c>
    </row>
    <row r="33" spans="1:9" s="44" customFormat="1" ht="18" customHeight="1">
      <c r="A33" s="252" t="s">
        <v>188</v>
      </c>
      <c r="B33" s="135">
        <v>285</v>
      </c>
      <c r="C33" s="136">
        <v>439</v>
      </c>
      <c r="D33" s="136">
        <v>605</v>
      </c>
      <c r="E33" s="130">
        <v>224</v>
      </c>
      <c r="F33" s="125">
        <f t="shared" si="1"/>
        <v>194.85459500000002</v>
      </c>
      <c r="G33" s="126">
        <v>97.790195</v>
      </c>
      <c r="H33" s="126">
        <v>67.7456</v>
      </c>
      <c r="I33" s="127">
        <v>29.3188</v>
      </c>
    </row>
    <row r="34" spans="1:9" s="8" customFormat="1" ht="7.5" customHeight="1">
      <c r="A34" s="250"/>
      <c r="B34" s="135"/>
      <c r="C34" s="136"/>
      <c r="D34" s="136"/>
      <c r="E34" s="130"/>
      <c r="F34" s="125"/>
      <c r="G34" s="126"/>
      <c r="H34" s="126"/>
      <c r="I34" s="127"/>
    </row>
    <row r="35" spans="1:9" s="44" customFormat="1" ht="18" customHeight="1">
      <c r="A35" s="249" t="s">
        <v>189</v>
      </c>
      <c r="B35" s="135">
        <v>593</v>
      </c>
      <c r="C35" s="136">
        <v>411</v>
      </c>
      <c r="D35" s="136">
        <v>1863</v>
      </c>
      <c r="E35" s="130">
        <v>631</v>
      </c>
      <c r="F35" s="125">
        <f t="shared" si="1"/>
        <v>566.242961</v>
      </c>
      <c r="G35" s="126">
        <v>506.205751</v>
      </c>
      <c r="H35" s="126">
        <v>5.0356</v>
      </c>
      <c r="I35" s="127">
        <v>55.00161</v>
      </c>
    </row>
    <row r="36" spans="1:9" s="44" customFormat="1" ht="18" customHeight="1">
      <c r="A36" s="249" t="s">
        <v>190</v>
      </c>
      <c r="B36" s="135">
        <v>747</v>
      </c>
      <c r="C36" s="136">
        <v>691</v>
      </c>
      <c r="D36" s="136">
        <v>1916</v>
      </c>
      <c r="E36" s="130">
        <v>544</v>
      </c>
      <c r="F36" s="125">
        <f t="shared" si="1"/>
        <v>355.58250000000004</v>
      </c>
      <c r="G36" s="126">
        <v>338.4619</v>
      </c>
      <c r="H36" s="126">
        <v>7.9657</v>
      </c>
      <c r="I36" s="127">
        <v>9.1549</v>
      </c>
    </row>
    <row r="37" spans="1:9" s="44" customFormat="1" ht="18" customHeight="1">
      <c r="A37" s="249" t="s">
        <v>191</v>
      </c>
      <c r="B37" s="203" t="s">
        <v>178</v>
      </c>
      <c r="C37" s="204" t="s">
        <v>178</v>
      </c>
      <c r="D37" s="204" t="s">
        <v>178</v>
      </c>
      <c r="E37" s="191" t="s">
        <v>178</v>
      </c>
      <c r="F37" s="190" t="s">
        <v>178</v>
      </c>
      <c r="G37" s="189" t="s">
        <v>178</v>
      </c>
      <c r="H37" s="189" t="s">
        <v>178</v>
      </c>
      <c r="I37" s="193" t="s">
        <v>178</v>
      </c>
    </row>
    <row r="38" spans="1:9" s="8" customFormat="1" ht="1.5" customHeight="1" thickBot="1">
      <c r="A38" s="47"/>
      <c r="B38" s="48"/>
      <c r="C38" s="49"/>
      <c r="D38" s="49"/>
      <c r="E38" s="49"/>
      <c r="F38" s="56"/>
      <c r="G38" s="49"/>
      <c r="H38" s="65"/>
      <c r="I38" s="66"/>
    </row>
    <row r="39" spans="1:6" s="8" customFormat="1" ht="15.75" customHeight="1">
      <c r="A39" s="421" t="s">
        <v>411</v>
      </c>
      <c r="F39" s="23" t="s">
        <v>161</v>
      </c>
    </row>
  </sheetData>
  <mergeCells count="3">
    <mergeCell ref="F4:I4"/>
    <mergeCell ref="A2:E2"/>
    <mergeCell ref="F2:I2"/>
  </mergeCells>
  <printOptions/>
  <pageMargins left="1.1811023622047245" right="1.1811023622047245" top="1.5748031496062993" bottom="1.5748031496062993" header="0.5118110236220472" footer="0.9055118110236221"/>
  <pageSetup firstPageNumber="1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R4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6.125" style="4" customWidth="1"/>
    <col min="2" max="2" width="6.625" style="4" customWidth="1"/>
    <col min="3" max="3" width="7.625" style="4" customWidth="1"/>
    <col min="4" max="4" width="9.125" style="4" customWidth="1"/>
    <col min="5" max="7" width="6.625" style="4" customWidth="1"/>
    <col min="8" max="8" width="7.625" style="4" customWidth="1"/>
    <col min="9" max="9" width="8.125" style="4" customWidth="1"/>
    <col min="10" max="14" width="7.625" style="3" customWidth="1"/>
    <col min="15" max="15" width="9.625" style="3" customWidth="1"/>
    <col min="16" max="16" width="10.125" style="3" customWidth="1"/>
    <col min="17" max="17" width="9.625" style="3" customWidth="1"/>
    <col min="18" max="18" width="7.625" style="3" customWidth="1"/>
    <col min="19" max="16384" width="8.875" style="4" customWidth="1"/>
  </cols>
  <sheetData>
    <row r="1" spans="1:18" s="8" customFormat="1" ht="18" customHeight="1">
      <c r="A1" s="424" t="s">
        <v>875</v>
      </c>
      <c r="J1" s="23"/>
      <c r="K1" s="23"/>
      <c r="L1" s="23"/>
      <c r="M1" s="23"/>
      <c r="N1" s="23"/>
      <c r="O1" s="23"/>
      <c r="P1" s="23"/>
      <c r="Q1" s="23"/>
      <c r="R1" s="76" t="s">
        <v>876</v>
      </c>
    </row>
    <row r="2" spans="1:18" s="25" customFormat="1" ht="24.75" customHeight="1">
      <c r="A2" s="531" t="s">
        <v>351</v>
      </c>
      <c r="B2" s="540"/>
      <c r="C2" s="540"/>
      <c r="D2" s="540"/>
      <c r="E2" s="540"/>
      <c r="F2" s="540"/>
      <c r="G2" s="540"/>
      <c r="H2" s="540"/>
      <c r="I2" s="540"/>
      <c r="J2" s="529" t="s">
        <v>352</v>
      </c>
      <c r="K2" s="529"/>
      <c r="L2" s="529"/>
      <c r="M2" s="529"/>
      <c r="N2" s="529"/>
      <c r="O2" s="529"/>
      <c r="P2" s="529"/>
      <c r="Q2" s="529"/>
      <c r="R2" s="529"/>
    </row>
    <row r="3" spans="1:18" s="8" customFormat="1" ht="15.75" customHeight="1" thickBot="1">
      <c r="A3" s="24"/>
      <c r="B3" s="6"/>
      <c r="C3" s="6"/>
      <c r="D3" s="6"/>
      <c r="E3" s="6"/>
      <c r="F3" s="6"/>
      <c r="G3" s="6"/>
      <c r="H3" s="6"/>
      <c r="I3" s="423" t="s">
        <v>144</v>
      </c>
      <c r="K3" s="23"/>
      <c r="L3" s="23"/>
      <c r="M3" s="23"/>
      <c r="N3" s="23"/>
      <c r="O3" s="23"/>
      <c r="P3" s="23"/>
      <c r="Q3" s="23"/>
      <c r="R3" s="24" t="s">
        <v>421</v>
      </c>
    </row>
    <row r="4" spans="1:18" s="26" customFormat="1" ht="18" customHeight="1">
      <c r="A4" s="617" t="s">
        <v>840</v>
      </c>
      <c r="B4" s="616" t="s">
        <v>211</v>
      </c>
      <c r="C4" s="614"/>
      <c r="D4" s="614"/>
      <c r="E4" s="614"/>
      <c r="F4" s="614"/>
      <c r="G4" s="614"/>
      <c r="H4" s="614"/>
      <c r="I4" s="614"/>
      <c r="J4" s="614" t="s">
        <v>841</v>
      </c>
      <c r="K4" s="615"/>
      <c r="L4" s="613" t="s">
        <v>842</v>
      </c>
      <c r="M4" s="614"/>
      <c r="N4" s="615"/>
      <c r="O4" s="613" t="s">
        <v>843</v>
      </c>
      <c r="P4" s="614"/>
      <c r="Q4" s="614"/>
      <c r="R4" s="614"/>
    </row>
    <row r="5" spans="1:18" s="26" customFormat="1" ht="27.75" customHeight="1">
      <c r="A5" s="618"/>
      <c r="B5" s="205" t="s">
        <v>844</v>
      </c>
      <c r="C5" s="206" t="s">
        <v>310</v>
      </c>
      <c r="D5" s="207" t="s">
        <v>311</v>
      </c>
      <c r="E5" s="207" t="s">
        <v>312</v>
      </c>
      <c r="F5" s="207" t="s">
        <v>313</v>
      </c>
      <c r="G5" s="207" t="s">
        <v>314</v>
      </c>
      <c r="H5" s="208" t="s">
        <v>316</v>
      </c>
      <c r="I5" s="208" t="s">
        <v>845</v>
      </c>
      <c r="J5" s="463" t="s">
        <v>317</v>
      </c>
      <c r="K5" s="355" t="s">
        <v>212</v>
      </c>
      <c r="L5" s="355" t="s">
        <v>846</v>
      </c>
      <c r="M5" s="356" t="s">
        <v>321</v>
      </c>
      <c r="N5" s="357" t="s">
        <v>322</v>
      </c>
      <c r="O5" s="355" t="s">
        <v>846</v>
      </c>
      <c r="P5" s="355" t="s">
        <v>847</v>
      </c>
      <c r="Q5" s="355" t="s">
        <v>848</v>
      </c>
      <c r="R5" s="358" t="s">
        <v>212</v>
      </c>
    </row>
    <row r="6" spans="1:18" s="26" customFormat="1" ht="37.5" customHeight="1" thickBot="1">
      <c r="A6" s="29" t="s">
        <v>196</v>
      </c>
      <c r="B6" s="51" t="s">
        <v>431</v>
      </c>
      <c r="C6" s="27" t="s">
        <v>324</v>
      </c>
      <c r="D6" s="27" t="s">
        <v>325</v>
      </c>
      <c r="E6" s="27" t="s">
        <v>326</v>
      </c>
      <c r="F6" s="27" t="s">
        <v>327</v>
      </c>
      <c r="G6" s="27" t="s">
        <v>328</v>
      </c>
      <c r="H6" s="28" t="s">
        <v>330</v>
      </c>
      <c r="I6" s="28" t="s">
        <v>329</v>
      </c>
      <c r="J6" s="359" t="s">
        <v>331</v>
      </c>
      <c r="K6" s="359" t="s">
        <v>302</v>
      </c>
      <c r="L6" s="359" t="s">
        <v>431</v>
      </c>
      <c r="M6" s="360" t="s">
        <v>333</v>
      </c>
      <c r="N6" s="361" t="s">
        <v>197</v>
      </c>
      <c r="O6" s="359" t="s">
        <v>431</v>
      </c>
      <c r="P6" s="359" t="s">
        <v>198</v>
      </c>
      <c r="Q6" s="359" t="s">
        <v>199</v>
      </c>
      <c r="R6" s="362" t="s">
        <v>302</v>
      </c>
    </row>
    <row r="7" spans="1:18" s="33" customFormat="1" ht="18" customHeight="1">
      <c r="A7" s="351" t="s">
        <v>98</v>
      </c>
      <c r="B7" s="55">
        <v>24.2185</v>
      </c>
      <c r="C7" s="30">
        <v>0.1492</v>
      </c>
      <c r="D7" s="30">
        <v>18.7668</v>
      </c>
      <c r="E7" s="210" t="s">
        <v>99</v>
      </c>
      <c r="F7" s="30">
        <v>0.5068</v>
      </c>
      <c r="G7" s="30">
        <v>0.852</v>
      </c>
      <c r="H7" s="30">
        <v>1.9697</v>
      </c>
      <c r="I7" s="210" t="s">
        <v>99</v>
      </c>
      <c r="J7" s="31">
        <v>0.4842</v>
      </c>
      <c r="K7" s="30">
        <v>1.4898</v>
      </c>
      <c r="L7" s="30">
        <v>24.2185</v>
      </c>
      <c r="M7" s="30">
        <v>22.8796</v>
      </c>
      <c r="N7" s="31">
        <v>1.3389</v>
      </c>
      <c r="O7" s="74">
        <v>2763041171</v>
      </c>
      <c r="P7" s="74">
        <v>1672214417</v>
      </c>
      <c r="Q7" s="74">
        <v>1068338243</v>
      </c>
      <c r="R7" s="120">
        <v>22488511</v>
      </c>
    </row>
    <row r="8" spans="1:18" s="33" customFormat="1" ht="18" customHeight="1">
      <c r="A8" s="351" t="s">
        <v>849</v>
      </c>
      <c r="B8" s="55">
        <v>22.9121</v>
      </c>
      <c r="C8" s="30">
        <v>2.568</v>
      </c>
      <c r="D8" s="30">
        <v>18.5129</v>
      </c>
      <c r="E8" s="210" t="s">
        <v>432</v>
      </c>
      <c r="F8" s="30">
        <v>0.2323</v>
      </c>
      <c r="G8" s="210" t="s">
        <v>432</v>
      </c>
      <c r="H8" s="210" t="s">
        <v>432</v>
      </c>
      <c r="I8" s="30">
        <v>0.1584</v>
      </c>
      <c r="J8" s="31">
        <v>1.2456</v>
      </c>
      <c r="K8" s="30">
        <v>0.1949</v>
      </c>
      <c r="L8" s="30">
        <v>22.9121</v>
      </c>
      <c r="M8" s="30">
        <v>8.3088</v>
      </c>
      <c r="N8" s="31">
        <v>14.6033</v>
      </c>
      <c r="O8" s="74">
        <f>SUM(P8:R8)</f>
        <v>1616651185</v>
      </c>
      <c r="P8" s="74">
        <v>1442691947</v>
      </c>
      <c r="Q8" s="74">
        <v>165229326</v>
      </c>
      <c r="R8" s="120">
        <v>8729912</v>
      </c>
    </row>
    <row r="9" spans="1:18" s="33" customFormat="1" ht="18" customHeight="1">
      <c r="A9" s="351" t="s">
        <v>850</v>
      </c>
      <c r="B9" s="55">
        <v>41.8042</v>
      </c>
      <c r="C9" s="30">
        <v>0.9483</v>
      </c>
      <c r="D9" s="30">
        <v>33.647</v>
      </c>
      <c r="E9" s="210" t="s">
        <v>432</v>
      </c>
      <c r="F9" s="30">
        <v>6.467</v>
      </c>
      <c r="G9" s="210" t="s">
        <v>432</v>
      </c>
      <c r="H9" s="210" t="s">
        <v>432</v>
      </c>
      <c r="I9" s="30">
        <v>0.3878</v>
      </c>
      <c r="J9" s="31">
        <v>0.1456</v>
      </c>
      <c r="K9" s="30">
        <v>0.2085</v>
      </c>
      <c r="L9" s="30" t="s">
        <v>851</v>
      </c>
      <c r="M9" s="30" t="s">
        <v>354</v>
      </c>
      <c r="N9" s="31" t="s">
        <v>354</v>
      </c>
      <c r="O9" s="74">
        <f>SUM(P9:R9)</f>
        <v>6560848569</v>
      </c>
      <c r="P9" s="74">
        <v>6062120712</v>
      </c>
      <c r="Q9" s="74">
        <v>481658984</v>
      </c>
      <c r="R9" s="120">
        <v>17068873</v>
      </c>
    </row>
    <row r="10" spans="1:18" s="33" customFormat="1" ht="7.5" customHeight="1">
      <c r="A10" s="352"/>
      <c r="B10" s="55"/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30"/>
      <c r="N10" s="31"/>
      <c r="O10" s="74"/>
      <c r="P10" s="74"/>
      <c r="Q10" s="74"/>
      <c r="R10" s="120"/>
    </row>
    <row r="11" spans="1:18" s="33" customFormat="1" ht="18" customHeight="1">
      <c r="A11" s="351" t="s">
        <v>852</v>
      </c>
      <c r="B11" s="55">
        <v>46.3675</v>
      </c>
      <c r="C11" s="210" t="s">
        <v>432</v>
      </c>
      <c r="D11" s="30">
        <v>39.814</v>
      </c>
      <c r="E11" s="210" t="s">
        <v>432</v>
      </c>
      <c r="F11" s="210" t="s">
        <v>432</v>
      </c>
      <c r="G11" s="210" t="s">
        <v>432</v>
      </c>
      <c r="H11" s="210" t="s">
        <v>432</v>
      </c>
      <c r="I11" s="30">
        <v>1.1396</v>
      </c>
      <c r="J11" s="31">
        <v>4.3271</v>
      </c>
      <c r="K11" s="30">
        <v>1.0868</v>
      </c>
      <c r="L11" s="30" t="s">
        <v>851</v>
      </c>
      <c r="M11" s="30" t="s">
        <v>851</v>
      </c>
      <c r="N11" s="30" t="s">
        <v>851</v>
      </c>
      <c r="O11" s="74">
        <f>SUM(P11:R11)</f>
        <v>4618782076</v>
      </c>
      <c r="P11" s="74">
        <v>3953270405</v>
      </c>
      <c r="Q11" s="74">
        <v>664853871</v>
      </c>
      <c r="R11" s="120">
        <v>657800</v>
      </c>
    </row>
    <row r="12" spans="1:18" s="33" customFormat="1" ht="18" customHeight="1">
      <c r="A12" s="351" t="s">
        <v>853</v>
      </c>
      <c r="B12" s="55">
        <v>75.0799</v>
      </c>
      <c r="C12" s="30">
        <v>37.2411</v>
      </c>
      <c r="D12" s="30">
        <v>0.6188</v>
      </c>
      <c r="E12" s="30">
        <v>29.3393</v>
      </c>
      <c r="F12" s="30">
        <v>2.1175</v>
      </c>
      <c r="G12" s="210" t="s">
        <v>432</v>
      </c>
      <c r="H12" s="30">
        <v>5.0706</v>
      </c>
      <c r="I12" s="210" t="s">
        <v>432</v>
      </c>
      <c r="J12" s="31">
        <v>0.5978</v>
      </c>
      <c r="K12" s="30">
        <v>0.0948</v>
      </c>
      <c r="L12" s="30" t="s">
        <v>851</v>
      </c>
      <c r="M12" s="30" t="s">
        <v>851</v>
      </c>
      <c r="N12" s="30" t="s">
        <v>851</v>
      </c>
      <c r="O12" s="74">
        <f>SUM(P12:R12)</f>
        <v>2952745697</v>
      </c>
      <c r="P12" s="74">
        <v>2859994781</v>
      </c>
      <c r="Q12" s="74">
        <v>92750916</v>
      </c>
      <c r="R12" s="213" t="s">
        <v>432</v>
      </c>
    </row>
    <row r="13" spans="1:18" s="33" customFormat="1" ht="18" customHeight="1">
      <c r="A13" s="351" t="s">
        <v>854</v>
      </c>
      <c r="B13" s="75">
        <v>13.1997</v>
      </c>
      <c r="C13" s="30">
        <v>126</v>
      </c>
      <c r="D13" s="30">
        <v>11.9174</v>
      </c>
      <c r="E13" s="30">
        <v>0.002</v>
      </c>
      <c r="F13" s="210" t="s">
        <v>855</v>
      </c>
      <c r="G13" s="210" t="s">
        <v>855</v>
      </c>
      <c r="H13" s="30">
        <v>0.0029</v>
      </c>
      <c r="I13" s="30">
        <v>0.0165</v>
      </c>
      <c r="J13" s="31">
        <v>1.2483</v>
      </c>
      <c r="K13" s="210" t="s">
        <v>855</v>
      </c>
      <c r="L13" s="30" t="s">
        <v>851</v>
      </c>
      <c r="M13" s="30" t="s">
        <v>851</v>
      </c>
      <c r="N13" s="30" t="s">
        <v>851</v>
      </c>
      <c r="O13" s="74">
        <f>SUM(P13:R13)</f>
        <v>982444815</v>
      </c>
      <c r="P13" s="74">
        <v>876267825</v>
      </c>
      <c r="Q13" s="74">
        <v>106164710</v>
      </c>
      <c r="R13" s="120">
        <v>12280</v>
      </c>
    </row>
    <row r="14" spans="1:18" s="33" customFormat="1" ht="7.5" customHeight="1">
      <c r="A14" s="352"/>
      <c r="B14" s="43"/>
      <c r="C14" s="30"/>
      <c r="D14" s="30"/>
      <c r="E14" s="30"/>
      <c r="F14" s="30"/>
      <c r="G14" s="30"/>
      <c r="H14" s="30"/>
      <c r="I14" s="30"/>
      <c r="J14" s="31"/>
      <c r="K14" s="30"/>
      <c r="L14" s="30"/>
      <c r="M14" s="30"/>
      <c r="N14" s="30"/>
      <c r="O14" s="74"/>
      <c r="P14" s="74"/>
      <c r="Q14" s="74"/>
      <c r="R14" s="120"/>
    </row>
    <row r="15" spans="1:18" s="33" customFormat="1" ht="18" customHeight="1">
      <c r="A15" s="351" t="s">
        <v>856</v>
      </c>
      <c r="B15" s="30">
        <v>34.5115</v>
      </c>
      <c r="C15" s="210" t="s">
        <v>432</v>
      </c>
      <c r="D15" s="30">
        <v>20.0263</v>
      </c>
      <c r="E15" s="210" t="s">
        <v>432</v>
      </c>
      <c r="F15" s="30">
        <v>11.2034</v>
      </c>
      <c r="G15" s="210" t="s">
        <v>432</v>
      </c>
      <c r="H15" s="30">
        <v>1.8757</v>
      </c>
      <c r="I15" s="210" t="s">
        <v>432</v>
      </c>
      <c r="J15" s="31">
        <v>1.2045</v>
      </c>
      <c r="K15" s="30">
        <v>0.2016</v>
      </c>
      <c r="L15" s="30" t="s">
        <v>851</v>
      </c>
      <c r="M15" s="30" t="s">
        <v>851</v>
      </c>
      <c r="N15" s="30" t="s">
        <v>851</v>
      </c>
      <c r="O15" s="74">
        <v>2117778574</v>
      </c>
      <c r="P15" s="74">
        <v>1993525338</v>
      </c>
      <c r="Q15" s="74">
        <v>124253236</v>
      </c>
      <c r="R15" s="213" t="s">
        <v>432</v>
      </c>
    </row>
    <row r="16" spans="1:18" s="33" customFormat="1" ht="18" customHeight="1">
      <c r="A16" s="351" t="s">
        <v>857</v>
      </c>
      <c r="B16" s="30">
        <f>SUM(C15:K15)</f>
        <v>34.511500000000005</v>
      </c>
      <c r="C16" s="30">
        <v>0.0206</v>
      </c>
      <c r="D16" s="30">
        <v>29.97</v>
      </c>
      <c r="E16" s="30">
        <v>0.9155</v>
      </c>
      <c r="F16" s="30">
        <v>5.4701</v>
      </c>
      <c r="G16" s="30">
        <v>0.3896</v>
      </c>
      <c r="H16" s="30">
        <v>0.0034</v>
      </c>
      <c r="I16" s="30">
        <v>5.3141</v>
      </c>
      <c r="J16" s="31">
        <v>0.334</v>
      </c>
      <c r="K16" s="30">
        <v>0.1909</v>
      </c>
      <c r="L16" s="30" t="s">
        <v>851</v>
      </c>
      <c r="M16" s="30" t="s">
        <v>851</v>
      </c>
      <c r="N16" s="30" t="s">
        <v>851</v>
      </c>
      <c r="O16" s="74">
        <v>3146674240</v>
      </c>
      <c r="P16" s="74">
        <v>2934882431</v>
      </c>
      <c r="Q16" s="74">
        <v>211791809</v>
      </c>
      <c r="R16" s="213" t="s">
        <v>432</v>
      </c>
    </row>
    <row r="17" spans="1:18" s="33" customFormat="1" ht="18" customHeight="1">
      <c r="A17" s="351" t="s">
        <v>858</v>
      </c>
      <c r="B17" s="55">
        <v>8.0152</v>
      </c>
      <c r="C17" s="210" t="s">
        <v>855</v>
      </c>
      <c r="D17" s="30">
        <v>7.7324</v>
      </c>
      <c r="E17" s="210" t="s">
        <v>855</v>
      </c>
      <c r="F17" s="30">
        <v>0.2449</v>
      </c>
      <c r="G17" s="210" t="s">
        <v>855</v>
      </c>
      <c r="H17" s="210" t="s">
        <v>855</v>
      </c>
      <c r="I17" s="210" t="s">
        <v>855</v>
      </c>
      <c r="J17" s="31">
        <v>0.0379</v>
      </c>
      <c r="K17" s="210" t="s">
        <v>855</v>
      </c>
      <c r="L17" s="30" t="s">
        <v>851</v>
      </c>
      <c r="M17" s="30" t="s">
        <v>851</v>
      </c>
      <c r="N17" s="30" t="s">
        <v>851</v>
      </c>
      <c r="O17" s="74">
        <v>1052397038</v>
      </c>
      <c r="P17" s="74">
        <v>967843007</v>
      </c>
      <c r="Q17" s="213" t="s">
        <v>432</v>
      </c>
      <c r="R17" s="213" t="s">
        <v>432</v>
      </c>
    </row>
    <row r="18" spans="1:18" s="33" customFormat="1" ht="7.5" customHeight="1">
      <c r="A18" s="352"/>
      <c r="B18" s="55"/>
      <c r="C18" s="30"/>
      <c r="D18" s="30"/>
      <c r="E18" s="30"/>
      <c r="F18" s="30"/>
      <c r="G18" s="30"/>
      <c r="H18" s="30"/>
      <c r="I18" s="30"/>
      <c r="J18" s="31"/>
      <c r="K18" s="31"/>
      <c r="L18" s="30"/>
      <c r="M18" s="30"/>
      <c r="N18" s="30"/>
      <c r="O18" s="74"/>
      <c r="P18" s="74"/>
      <c r="Q18" s="120"/>
      <c r="R18" s="120"/>
    </row>
    <row r="19" spans="1:18" s="33" customFormat="1" ht="18" customHeight="1">
      <c r="A19" s="351" t="s">
        <v>859</v>
      </c>
      <c r="B19" s="55">
        <f>SUM(B21:B39)</f>
        <v>43.966044</v>
      </c>
      <c r="C19" s="210" t="s">
        <v>855</v>
      </c>
      <c r="D19" s="30">
        <f>SUM(D21:D39)</f>
        <v>43.482336</v>
      </c>
      <c r="E19" s="30">
        <f>SUM(E21:E39)</f>
        <v>0.101</v>
      </c>
      <c r="F19" s="210" t="s">
        <v>855</v>
      </c>
      <c r="G19" s="210" t="s">
        <v>432</v>
      </c>
      <c r="H19" s="30">
        <f>SUM(H21:H39)</f>
        <v>0.0458</v>
      </c>
      <c r="I19" s="210" t="s">
        <v>855</v>
      </c>
      <c r="J19" s="31">
        <f>SUM(J21:J39)</f>
        <v>0.1953</v>
      </c>
      <c r="K19" s="30">
        <f>SUM(K21:K39)</f>
        <v>0.141608</v>
      </c>
      <c r="L19" s="210" t="s">
        <v>855</v>
      </c>
      <c r="M19" s="210" t="s">
        <v>855</v>
      </c>
      <c r="N19" s="210" t="s">
        <v>855</v>
      </c>
      <c r="O19" s="74">
        <f>SUM(O21:O39)</f>
        <v>2914285533</v>
      </c>
      <c r="P19" s="74">
        <f>SUM(P21:P39)</f>
        <v>2818736744</v>
      </c>
      <c r="Q19" s="74">
        <f>SUM(Q21:Q39)</f>
        <v>95548789</v>
      </c>
      <c r="R19" s="213" t="s">
        <v>432</v>
      </c>
    </row>
    <row r="20" spans="1:18" s="33" customFormat="1" ht="7.5" customHeight="1">
      <c r="A20" s="352"/>
      <c r="B20" s="55"/>
      <c r="C20" s="30"/>
      <c r="D20" s="30"/>
      <c r="E20" s="30"/>
      <c r="F20" s="30"/>
      <c r="G20" s="30"/>
      <c r="H20" s="30"/>
      <c r="I20" s="30"/>
      <c r="J20" s="31"/>
      <c r="K20" s="31"/>
      <c r="L20" s="30"/>
      <c r="M20" s="30"/>
      <c r="N20" s="30"/>
      <c r="O20" s="74"/>
      <c r="P20" s="74"/>
      <c r="Q20" s="120"/>
      <c r="R20" s="120"/>
    </row>
    <row r="21" spans="1:18" s="52" customFormat="1" ht="18" customHeight="1">
      <c r="A21" s="351" t="s">
        <v>860</v>
      </c>
      <c r="B21" s="55">
        <f>SUM(C21:K21)</f>
        <v>0.282336</v>
      </c>
      <c r="C21" s="210" t="s">
        <v>432</v>
      </c>
      <c r="D21" s="30">
        <v>0.236536</v>
      </c>
      <c r="E21" s="210" t="s">
        <v>855</v>
      </c>
      <c r="F21" s="210" t="s">
        <v>855</v>
      </c>
      <c r="G21" s="210" t="s">
        <v>432</v>
      </c>
      <c r="H21" s="30">
        <v>0.0458</v>
      </c>
      <c r="I21" s="210" t="s">
        <v>855</v>
      </c>
      <c r="J21" s="211" t="s">
        <v>855</v>
      </c>
      <c r="K21" s="211" t="s">
        <v>855</v>
      </c>
      <c r="L21" s="30" t="s">
        <v>851</v>
      </c>
      <c r="M21" s="30" t="s">
        <v>851</v>
      </c>
      <c r="N21" s="30" t="s">
        <v>851</v>
      </c>
      <c r="O21" s="74">
        <f>SUM(P21:R21)</f>
        <v>65414981</v>
      </c>
      <c r="P21" s="74">
        <v>64304267</v>
      </c>
      <c r="Q21" s="120">
        <v>1110714</v>
      </c>
      <c r="R21" s="213" t="s">
        <v>432</v>
      </c>
    </row>
    <row r="22" spans="1:18" s="26" customFormat="1" ht="7.5" customHeight="1">
      <c r="A22" s="353"/>
      <c r="B22" s="55"/>
      <c r="C22" s="30"/>
      <c r="D22" s="30"/>
      <c r="E22" s="30"/>
      <c r="F22" s="30"/>
      <c r="G22" s="30"/>
      <c r="H22" s="30"/>
      <c r="I22" s="30"/>
      <c r="J22" s="31"/>
      <c r="K22" s="30"/>
      <c r="L22" s="30"/>
      <c r="M22" s="30"/>
      <c r="N22" s="30"/>
      <c r="O22" s="74"/>
      <c r="P22" s="74"/>
      <c r="Q22" s="74"/>
      <c r="R22" s="120"/>
    </row>
    <row r="23" spans="1:18" s="52" customFormat="1" ht="18" customHeight="1">
      <c r="A23" s="351" t="s">
        <v>861</v>
      </c>
      <c r="B23" s="55">
        <f aca="true" t="shared" si="0" ref="B23:B36">SUM(C23:K23)</f>
        <v>2.402436</v>
      </c>
      <c r="C23" s="210" t="s">
        <v>432</v>
      </c>
      <c r="D23" s="30">
        <v>2.402436</v>
      </c>
      <c r="E23" s="210" t="s">
        <v>855</v>
      </c>
      <c r="F23" s="210" t="s">
        <v>855</v>
      </c>
      <c r="G23" s="210" t="s">
        <v>432</v>
      </c>
      <c r="H23" s="210" t="s">
        <v>432</v>
      </c>
      <c r="I23" s="210" t="s">
        <v>432</v>
      </c>
      <c r="J23" s="211" t="s">
        <v>432</v>
      </c>
      <c r="K23" s="210" t="s">
        <v>432</v>
      </c>
      <c r="L23" s="30" t="s">
        <v>851</v>
      </c>
      <c r="M23" s="30" t="s">
        <v>851</v>
      </c>
      <c r="N23" s="30" t="s">
        <v>851</v>
      </c>
      <c r="O23" s="74">
        <f aca="true" t="shared" si="1" ref="O23:O36">SUM(P23:R23)</f>
        <v>637498019</v>
      </c>
      <c r="P23" s="74">
        <v>636442687</v>
      </c>
      <c r="Q23" s="120">
        <v>1055332</v>
      </c>
      <c r="R23" s="213" t="s">
        <v>432</v>
      </c>
    </row>
    <row r="24" spans="1:18" s="52" customFormat="1" ht="18" customHeight="1">
      <c r="A24" s="351" t="s">
        <v>862</v>
      </c>
      <c r="B24" s="210" t="s">
        <v>432</v>
      </c>
      <c r="C24" s="210" t="s">
        <v>432</v>
      </c>
      <c r="D24" s="210" t="s">
        <v>432</v>
      </c>
      <c r="E24" s="210" t="s">
        <v>855</v>
      </c>
      <c r="F24" s="210" t="s">
        <v>855</v>
      </c>
      <c r="G24" s="210" t="s">
        <v>432</v>
      </c>
      <c r="H24" s="210" t="s">
        <v>432</v>
      </c>
      <c r="I24" s="210" t="s">
        <v>432</v>
      </c>
      <c r="J24" s="31"/>
      <c r="K24" s="211" t="s">
        <v>432</v>
      </c>
      <c r="L24" s="30" t="s">
        <v>851</v>
      </c>
      <c r="M24" s="30" t="s">
        <v>851</v>
      </c>
      <c r="N24" s="30" t="s">
        <v>851</v>
      </c>
      <c r="O24" s="213" t="s">
        <v>432</v>
      </c>
      <c r="P24" s="213" t="s">
        <v>432</v>
      </c>
      <c r="Q24" s="213" t="s">
        <v>432</v>
      </c>
      <c r="R24" s="213" t="s">
        <v>432</v>
      </c>
    </row>
    <row r="25" spans="1:18" s="52" customFormat="1" ht="18" customHeight="1">
      <c r="A25" s="351" t="s">
        <v>863</v>
      </c>
      <c r="B25" s="55">
        <f t="shared" si="0"/>
        <v>0.0046</v>
      </c>
      <c r="C25" s="210" t="s">
        <v>432</v>
      </c>
      <c r="D25" s="210" t="s">
        <v>432</v>
      </c>
      <c r="E25" s="210" t="s">
        <v>855</v>
      </c>
      <c r="F25" s="210" t="s">
        <v>855</v>
      </c>
      <c r="G25" s="210" t="s">
        <v>432</v>
      </c>
      <c r="H25" s="210" t="s">
        <v>432</v>
      </c>
      <c r="I25" s="210" t="s">
        <v>432</v>
      </c>
      <c r="J25" s="31">
        <v>0.0046</v>
      </c>
      <c r="K25" s="211" t="s">
        <v>432</v>
      </c>
      <c r="L25" s="30" t="s">
        <v>851</v>
      </c>
      <c r="M25" s="30" t="s">
        <v>851</v>
      </c>
      <c r="N25" s="30" t="s">
        <v>851</v>
      </c>
      <c r="O25" s="74">
        <f t="shared" si="1"/>
        <v>212520</v>
      </c>
      <c r="P25" s="74">
        <v>212520</v>
      </c>
      <c r="Q25" s="213" t="s">
        <v>432</v>
      </c>
      <c r="R25" s="213" t="s">
        <v>432</v>
      </c>
    </row>
    <row r="26" spans="1:18" s="26" customFormat="1" ht="7.5" customHeight="1">
      <c r="A26" s="353"/>
      <c r="B26" s="55"/>
      <c r="C26" s="30"/>
      <c r="D26" s="30"/>
      <c r="E26" s="30"/>
      <c r="F26" s="30"/>
      <c r="G26" s="30"/>
      <c r="H26" s="30"/>
      <c r="I26" s="30"/>
      <c r="J26" s="31"/>
      <c r="K26" s="30"/>
      <c r="L26" s="30"/>
      <c r="M26" s="30"/>
      <c r="N26" s="30"/>
      <c r="O26" s="74"/>
      <c r="P26" s="74"/>
      <c r="Q26" s="74"/>
      <c r="R26" s="120"/>
    </row>
    <row r="27" spans="1:18" s="52" customFormat="1" ht="18" customHeight="1">
      <c r="A27" s="351" t="s">
        <v>864</v>
      </c>
      <c r="B27" s="210" t="s">
        <v>432</v>
      </c>
      <c r="C27" s="210" t="s">
        <v>432</v>
      </c>
      <c r="D27" s="210" t="s">
        <v>432</v>
      </c>
      <c r="E27" s="210" t="s">
        <v>855</v>
      </c>
      <c r="F27" s="210" t="s">
        <v>855</v>
      </c>
      <c r="G27" s="210" t="s">
        <v>432</v>
      </c>
      <c r="H27" s="210" t="s">
        <v>432</v>
      </c>
      <c r="I27" s="210" t="s">
        <v>432</v>
      </c>
      <c r="J27" s="211" t="s">
        <v>855</v>
      </c>
      <c r="K27" s="210" t="s">
        <v>432</v>
      </c>
      <c r="L27" s="30" t="s">
        <v>851</v>
      </c>
      <c r="M27" s="30" t="s">
        <v>851</v>
      </c>
      <c r="N27" s="30" t="s">
        <v>851</v>
      </c>
      <c r="O27" s="213" t="s">
        <v>432</v>
      </c>
      <c r="P27" s="213" t="s">
        <v>432</v>
      </c>
      <c r="Q27" s="213" t="s">
        <v>432</v>
      </c>
      <c r="R27" s="213" t="s">
        <v>432</v>
      </c>
    </row>
    <row r="28" spans="1:18" s="52" customFormat="1" ht="18" customHeight="1">
      <c r="A28" s="351" t="s">
        <v>865</v>
      </c>
      <c r="B28" s="55">
        <f t="shared" si="0"/>
        <v>0.213292</v>
      </c>
      <c r="C28" s="210" t="s">
        <v>432</v>
      </c>
      <c r="D28" s="30">
        <v>0.071684</v>
      </c>
      <c r="E28" s="210" t="s">
        <v>855</v>
      </c>
      <c r="F28" s="210" t="s">
        <v>855</v>
      </c>
      <c r="G28" s="210" t="s">
        <v>432</v>
      </c>
      <c r="H28" s="210" t="s">
        <v>432</v>
      </c>
      <c r="I28" s="210" t="s">
        <v>432</v>
      </c>
      <c r="J28" s="31"/>
      <c r="K28" s="30">
        <v>0.141608</v>
      </c>
      <c r="L28" s="30" t="s">
        <v>851</v>
      </c>
      <c r="M28" s="30" t="s">
        <v>851</v>
      </c>
      <c r="N28" s="30" t="s">
        <v>851</v>
      </c>
      <c r="O28" s="74">
        <f t="shared" si="1"/>
        <v>16442185</v>
      </c>
      <c r="P28" s="74">
        <v>16442185</v>
      </c>
      <c r="Q28" s="213" t="s">
        <v>432</v>
      </c>
      <c r="R28" s="213" t="s">
        <v>432</v>
      </c>
    </row>
    <row r="29" spans="1:18" s="52" customFormat="1" ht="18" customHeight="1">
      <c r="A29" s="351" t="s">
        <v>866</v>
      </c>
      <c r="B29" s="55">
        <f t="shared" si="0"/>
        <v>33.942369</v>
      </c>
      <c r="C29" s="210" t="s">
        <v>432</v>
      </c>
      <c r="D29" s="30">
        <v>33.942369</v>
      </c>
      <c r="E29" s="210" t="s">
        <v>855</v>
      </c>
      <c r="F29" s="210" t="s">
        <v>855</v>
      </c>
      <c r="G29" s="210" t="s">
        <v>432</v>
      </c>
      <c r="H29" s="210" t="s">
        <v>432</v>
      </c>
      <c r="I29" s="210" t="s">
        <v>432</v>
      </c>
      <c r="J29" s="211" t="s">
        <v>855</v>
      </c>
      <c r="K29" s="211" t="s">
        <v>855</v>
      </c>
      <c r="L29" s="30" t="s">
        <v>851</v>
      </c>
      <c r="M29" s="30" t="s">
        <v>851</v>
      </c>
      <c r="N29" s="30" t="s">
        <v>851</v>
      </c>
      <c r="O29" s="74">
        <f t="shared" si="1"/>
        <v>1671906907</v>
      </c>
      <c r="P29" s="74">
        <v>1584679906</v>
      </c>
      <c r="Q29" s="120">
        <f>85342576+1884425</f>
        <v>87227001</v>
      </c>
      <c r="R29" s="213" t="s">
        <v>432</v>
      </c>
    </row>
    <row r="30" spans="1:18" s="26" customFormat="1" ht="7.5" customHeight="1">
      <c r="A30" s="353"/>
      <c r="B30" s="55"/>
      <c r="C30" s="30"/>
      <c r="D30" s="30"/>
      <c r="E30" s="30"/>
      <c r="F30" s="30"/>
      <c r="G30" s="30"/>
      <c r="H30" s="30"/>
      <c r="I30" s="30"/>
      <c r="J30" s="31"/>
      <c r="K30" s="30"/>
      <c r="L30" s="30"/>
      <c r="M30" s="30"/>
      <c r="N30" s="30"/>
      <c r="O30" s="74"/>
      <c r="P30" s="74"/>
      <c r="Q30" s="74"/>
      <c r="R30" s="120"/>
    </row>
    <row r="31" spans="1:18" s="52" customFormat="1" ht="18" customHeight="1">
      <c r="A31" s="351" t="s">
        <v>867</v>
      </c>
      <c r="B31" s="55">
        <f t="shared" si="0"/>
        <v>1.5148</v>
      </c>
      <c r="C31" s="210" t="s">
        <v>432</v>
      </c>
      <c r="D31" s="30">
        <v>1.5148</v>
      </c>
      <c r="E31" s="210" t="s">
        <v>855</v>
      </c>
      <c r="F31" s="210" t="s">
        <v>855</v>
      </c>
      <c r="G31" s="210" t="s">
        <v>432</v>
      </c>
      <c r="H31" s="210" t="s">
        <v>432</v>
      </c>
      <c r="I31" s="210" t="s">
        <v>432</v>
      </c>
      <c r="J31" s="211" t="s">
        <v>855</v>
      </c>
      <c r="K31" s="211" t="s">
        <v>432</v>
      </c>
      <c r="L31" s="30" t="s">
        <v>851</v>
      </c>
      <c r="M31" s="30" t="s">
        <v>851</v>
      </c>
      <c r="N31" s="30" t="s">
        <v>851</v>
      </c>
      <c r="O31" s="74">
        <f t="shared" si="1"/>
        <v>66233847</v>
      </c>
      <c r="P31" s="74">
        <v>64671600</v>
      </c>
      <c r="Q31" s="120">
        <v>1562247</v>
      </c>
      <c r="R31" s="213" t="s">
        <v>432</v>
      </c>
    </row>
    <row r="32" spans="1:18" s="52" customFormat="1" ht="18" customHeight="1">
      <c r="A32" s="351" t="s">
        <v>868</v>
      </c>
      <c r="B32" s="55">
        <f t="shared" si="0"/>
        <v>5.315410999999999</v>
      </c>
      <c r="C32" s="210" t="s">
        <v>432</v>
      </c>
      <c r="D32" s="30">
        <v>5.124711</v>
      </c>
      <c r="E32" s="210" t="s">
        <v>855</v>
      </c>
      <c r="F32" s="210" t="s">
        <v>855</v>
      </c>
      <c r="G32" s="210" t="s">
        <v>432</v>
      </c>
      <c r="H32" s="210" t="s">
        <v>432</v>
      </c>
      <c r="I32" s="210" t="s">
        <v>432</v>
      </c>
      <c r="J32" s="31">
        <v>0.1907</v>
      </c>
      <c r="K32" s="211" t="s">
        <v>855</v>
      </c>
      <c r="L32" s="30" t="s">
        <v>851</v>
      </c>
      <c r="M32" s="30" t="s">
        <v>851</v>
      </c>
      <c r="N32" s="30" t="s">
        <v>851</v>
      </c>
      <c r="O32" s="74">
        <f t="shared" si="1"/>
        <v>445867948</v>
      </c>
      <c r="P32" s="74">
        <v>441274453</v>
      </c>
      <c r="Q32" s="120">
        <v>4593495</v>
      </c>
      <c r="R32" s="213" t="s">
        <v>432</v>
      </c>
    </row>
    <row r="33" spans="1:18" s="52" customFormat="1" ht="18" customHeight="1">
      <c r="A33" s="351" t="s">
        <v>869</v>
      </c>
      <c r="B33" s="55">
        <f t="shared" si="0"/>
        <v>0.26</v>
      </c>
      <c r="C33" s="210" t="s">
        <v>432</v>
      </c>
      <c r="D33" s="30">
        <v>0.159</v>
      </c>
      <c r="E33" s="30">
        <v>0.101</v>
      </c>
      <c r="F33" s="210" t="s">
        <v>855</v>
      </c>
      <c r="G33" s="30"/>
      <c r="H33" s="210" t="s">
        <v>432</v>
      </c>
      <c r="I33" s="210" t="s">
        <v>432</v>
      </c>
      <c r="J33" s="211" t="s">
        <v>432</v>
      </c>
      <c r="K33" s="211" t="s">
        <v>432</v>
      </c>
      <c r="L33" s="30" t="s">
        <v>851</v>
      </c>
      <c r="M33" s="30" t="s">
        <v>851</v>
      </c>
      <c r="N33" s="30" t="s">
        <v>851</v>
      </c>
      <c r="O33" s="74">
        <f t="shared" si="1"/>
        <v>9538480</v>
      </c>
      <c r="P33" s="74">
        <v>9538480</v>
      </c>
      <c r="Q33" s="213" t="s">
        <v>432</v>
      </c>
      <c r="R33" s="213" t="s">
        <v>432</v>
      </c>
    </row>
    <row r="34" spans="1:18" s="26" customFormat="1" ht="7.5" customHeight="1">
      <c r="A34" s="353"/>
      <c r="B34" s="55"/>
      <c r="C34" s="30"/>
      <c r="D34" s="30"/>
      <c r="E34" s="30"/>
      <c r="F34" s="30"/>
      <c r="G34" s="30"/>
      <c r="H34" s="30"/>
      <c r="I34" s="30"/>
      <c r="J34" s="31"/>
      <c r="K34" s="30"/>
      <c r="L34" s="30"/>
      <c r="M34" s="30"/>
      <c r="N34" s="30"/>
      <c r="O34" s="74"/>
      <c r="P34" s="74"/>
      <c r="Q34" s="74"/>
      <c r="R34" s="120"/>
    </row>
    <row r="35" spans="1:18" s="52" customFormat="1" ht="18" customHeight="1">
      <c r="A35" s="351" t="s">
        <v>870</v>
      </c>
      <c r="B35" s="55">
        <f t="shared" si="0"/>
        <v>0.0005</v>
      </c>
      <c r="C35" s="210" t="s">
        <v>432</v>
      </c>
      <c r="D35" s="30">
        <v>0.0005</v>
      </c>
      <c r="E35" s="210" t="s">
        <v>855</v>
      </c>
      <c r="F35" s="210" t="s">
        <v>855</v>
      </c>
      <c r="G35" s="210" t="s">
        <v>432</v>
      </c>
      <c r="H35" s="210" t="s">
        <v>855</v>
      </c>
      <c r="I35" s="210" t="s">
        <v>432</v>
      </c>
      <c r="J35" s="211" t="s">
        <v>432</v>
      </c>
      <c r="K35" s="210" t="s">
        <v>432</v>
      </c>
      <c r="L35" s="30" t="s">
        <v>851</v>
      </c>
      <c r="M35" s="30" t="s">
        <v>851</v>
      </c>
      <c r="N35" s="30" t="s">
        <v>851</v>
      </c>
      <c r="O35" s="74">
        <f t="shared" si="1"/>
        <v>8400</v>
      </c>
      <c r="P35" s="74">
        <v>8400</v>
      </c>
      <c r="Q35" s="213" t="s">
        <v>432</v>
      </c>
      <c r="R35" s="213" t="s">
        <v>432</v>
      </c>
    </row>
    <row r="36" spans="1:18" s="52" customFormat="1" ht="18" customHeight="1">
      <c r="A36" s="351" t="s">
        <v>871</v>
      </c>
      <c r="B36" s="55">
        <f t="shared" si="0"/>
        <v>0.0303</v>
      </c>
      <c r="C36" s="210" t="s">
        <v>432</v>
      </c>
      <c r="D36" s="30">
        <v>0.0303</v>
      </c>
      <c r="E36" s="210" t="s">
        <v>855</v>
      </c>
      <c r="F36" s="210" t="s">
        <v>855</v>
      </c>
      <c r="G36" s="210" t="s">
        <v>432</v>
      </c>
      <c r="H36" s="210" t="s">
        <v>432</v>
      </c>
      <c r="I36" s="210" t="s">
        <v>432</v>
      </c>
      <c r="J36" s="211" t="s">
        <v>855</v>
      </c>
      <c r="K36" s="210" t="s">
        <v>855</v>
      </c>
      <c r="L36" s="30" t="s">
        <v>851</v>
      </c>
      <c r="M36" s="30" t="s">
        <v>851</v>
      </c>
      <c r="N36" s="30" t="s">
        <v>851</v>
      </c>
      <c r="O36" s="74">
        <f t="shared" si="1"/>
        <v>1162246</v>
      </c>
      <c r="P36" s="74">
        <v>1162246</v>
      </c>
      <c r="Q36" s="212" t="s">
        <v>355</v>
      </c>
      <c r="R36" s="213" t="s">
        <v>432</v>
      </c>
    </row>
    <row r="37" spans="1:18" s="52" customFormat="1" ht="18" customHeight="1">
      <c r="A37" s="351" t="s">
        <v>872</v>
      </c>
      <c r="B37" s="354" t="s">
        <v>355</v>
      </c>
      <c r="C37" s="210" t="s">
        <v>855</v>
      </c>
      <c r="D37" s="210" t="s">
        <v>855</v>
      </c>
      <c r="E37" s="210" t="s">
        <v>432</v>
      </c>
      <c r="F37" s="210" t="s">
        <v>432</v>
      </c>
      <c r="G37" s="210" t="s">
        <v>432</v>
      </c>
      <c r="H37" s="210" t="s">
        <v>855</v>
      </c>
      <c r="I37" s="210" t="s">
        <v>432</v>
      </c>
      <c r="J37" s="211" t="s">
        <v>855</v>
      </c>
      <c r="K37" s="210" t="s">
        <v>432</v>
      </c>
      <c r="L37" s="30" t="s">
        <v>851</v>
      </c>
      <c r="M37" s="30" t="s">
        <v>851</v>
      </c>
      <c r="N37" s="30" t="s">
        <v>851</v>
      </c>
      <c r="O37" s="212" t="s">
        <v>355</v>
      </c>
      <c r="P37" s="212" t="s">
        <v>355</v>
      </c>
      <c r="Q37" s="212" t="s">
        <v>355</v>
      </c>
      <c r="R37" s="213" t="s">
        <v>432</v>
      </c>
    </row>
    <row r="38" spans="1:18" s="26" customFormat="1" ht="1.5" customHeight="1" thickBot="1">
      <c r="A38" s="159"/>
      <c r="B38" s="54"/>
      <c r="C38" s="38"/>
      <c r="D38" s="38"/>
      <c r="E38" s="38"/>
      <c r="F38" s="38"/>
      <c r="G38" s="38"/>
      <c r="H38" s="38"/>
      <c r="I38" s="38"/>
      <c r="J38" s="39"/>
      <c r="K38" s="38"/>
      <c r="L38" s="38"/>
      <c r="M38" s="38"/>
      <c r="N38" s="40"/>
      <c r="O38" s="38"/>
      <c r="P38" s="38"/>
      <c r="Q38" s="38"/>
      <c r="R38" s="40"/>
    </row>
    <row r="39" spans="1:18" s="8" customFormat="1" ht="12.75" customHeight="1">
      <c r="A39" s="421" t="s">
        <v>877</v>
      </c>
      <c r="B39" s="24"/>
      <c r="C39" s="294"/>
      <c r="D39" s="294"/>
      <c r="E39" s="294"/>
      <c r="F39" s="294"/>
      <c r="G39" s="294"/>
      <c r="H39" s="294"/>
      <c r="I39" s="294"/>
      <c r="J39" s="23" t="s">
        <v>873</v>
      </c>
      <c r="K39" s="294"/>
      <c r="L39" s="294"/>
      <c r="M39" s="294"/>
      <c r="N39" s="294"/>
      <c r="O39" s="294"/>
      <c r="P39" s="294"/>
      <c r="Q39" s="294"/>
      <c r="R39" s="294"/>
    </row>
    <row r="40" spans="1:18" s="8" customFormat="1" ht="12.75" customHeight="1">
      <c r="A40" s="421" t="s">
        <v>874</v>
      </c>
      <c r="R40" s="23"/>
    </row>
  </sheetData>
  <mergeCells count="7">
    <mergeCell ref="J2:R2"/>
    <mergeCell ref="L4:N4"/>
    <mergeCell ref="A2:I2"/>
    <mergeCell ref="O4:R4"/>
    <mergeCell ref="J4:K4"/>
    <mergeCell ref="B4:I4"/>
    <mergeCell ref="A4:A5"/>
  </mergeCells>
  <printOptions/>
  <pageMargins left="1.1811023622047245" right="1.1811023622047245" top="1.5748031496062993" bottom="1.5748031496062993" header="0.5118110236220472" footer="0.9055118110236221"/>
  <pageSetup firstPageNumber="2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S2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50390625" style="4" customWidth="1"/>
    <col min="2" max="2" width="8.625" style="4" customWidth="1"/>
    <col min="3" max="3" width="8.875" style="4" customWidth="1"/>
    <col min="4" max="4" width="10.625" style="4" customWidth="1"/>
    <col min="5" max="5" width="8.125" style="4" customWidth="1"/>
    <col min="6" max="6" width="8.25390625" style="4" customWidth="1"/>
    <col min="7" max="7" width="8.375" style="4" customWidth="1"/>
    <col min="8" max="8" width="8.625" style="69" customWidth="1"/>
    <col min="9" max="9" width="8.125" style="4" customWidth="1"/>
    <col min="10" max="10" width="8.625" style="69" customWidth="1"/>
    <col min="11" max="13" width="6.625" style="69" customWidth="1"/>
    <col min="14" max="14" width="8.125" style="69" customWidth="1"/>
    <col min="15" max="15" width="6.625" style="69" customWidth="1"/>
    <col min="16" max="16" width="7.875" style="69" customWidth="1"/>
    <col min="17" max="17" width="5.125" style="69" customWidth="1"/>
    <col min="18" max="18" width="4.375" style="4" customWidth="1"/>
    <col min="19" max="19" width="6.125" style="4" customWidth="1"/>
    <col min="20" max="16384" width="8.875" style="4" customWidth="1"/>
  </cols>
  <sheetData>
    <row r="1" spans="1:19" s="8" customFormat="1" ht="18" customHeight="1">
      <c r="A1" s="424" t="s">
        <v>143</v>
      </c>
      <c r="H1" s="23"/>
      <c r="J1" s="23"/>
      <c r="K1" s="23"/>
      <c r="L1" s="23"/>
      <c r="M1" s="23"/>
      <c r="N1" s="23"/>
      <c r="O1" s="23"/>
      <c r="P1" s="23"/>
      <c r="Q1" s="24"/>
      <c r="S1" s="76" t="s">
        <v>388</v>
      </c>
    </row>
    <row r="2" spans="1:19" s="25" customFormat="1" ht="24.75" customHeight="1">
      <c r="A2" s="531" t="s">
        <v>106</v>
      </c>
      <c r="B2" s="540"/>
      <c r="C2" s="540"/>
      <c r="D2" s="540"/>
      <c r="E2" s="540"/>
      <c r="F2" s="540"/>
      <c r="G2" s="540"/>
      <c r="H2" s="540"/>
      <c r="I2" s="529" t="s">
        <v>107</v>
      </c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" s="8" customFormat="1" ht="15.75" customHeight="1" thickBot="1">
      <c r="A3" s="24"/>
      <c r="B3" s="6"/>
      <c r="C3" s="6"/>
      <c r="D3" s="6"/>
      <c r="E3" s="6"/>
      <c r="F3" s="6"/>
      <c r="G3" s="6"/>
      <c r="H3" s="423" t="s">
        <v>884</v>
      </c>
      <c r="J3" s="23"/>
      <c r="K3" s="23"/>
      <c r="L3" s="23"/>
      <c r="M3" s="23"/>
      <c r="N3" s="23"/>
      <c r="O3" s="23"/>
      <c r="Q3" s="369"/>
      <c r="S3" s="24" t="s">
        <v>886</v>
      </c>
    </row>
    <row r="4" spans="1:19" s="8" customFormat="1" ht="22.5" customHeight="1">
      <c r="A4" s="363" t="s">
        <v>308</v>
      </c>
      <c r="B4" s="619" t="s">
        <v>732</v>
      </c>
      <c r="C4" s="521" t="s">
        <v>100</v>
      </c>
      <c r="D4" s="520"/>
      <c r="E4" s="520"/>
      <c r="F4" s="520"/>
      <c r="G4" s="520"/>
      <c r="H4" s="520"/>
      <c r="I4" s="520" t="s">
        <v>101</v>
      </c>
      <c r="J4" s="520"/>
      <c r="K4" s="620"/>
      <c r="L4" s="621" t="s">
        <v>102</v>
      </c>
      <c r="M4" s="520"/>
      <c r="N4" s="520"/>
      <c r="O4" s="520"/>
      <c r="P4" s="520"/>
      <c r="Q4" s="520"/>
      <c r="R4" s="520"/>
      <c r="S4" s="520"/>
    </row>
    <row r="5" spans="1:19" s="8" customFormat="1" ht="22.5" customHeight="1">
      <c r="A5" s="199" t="s">
        <v>309</v>
      </c>
      <c r="B5" s="510"/>
      <c r="C5" s="199" t="s">
        <v>310</v>
      </c>
      <c r="D5" s="277" t="s">
        <v>311</v>
      </c>
      <c r="E5" s="277" t="s">
        <v>312</v>
      </c>
      <c r="F5" s="277" t="s">
        <v>313</v>
      </c>
      <c r="G5" s="277" t="s">
        <v>314</v>
      </c>
      <c r="H5" s="267" t="s">
        <v>316</v>
      </c>
      <c r="I5" s="275" t="s">
        <v>315</v>
      </c>
      <c r="J5" s="277" t="s">
        <v>317</v>
      </c>
      <c r="K5" s="201" t="s">
        <v>103</v>
      </c>
      <c r="L5" s="202" t="s">
        <v>104</v>
      </c>
      <c r="M5" s="202" t="s">
        <v>305</v>
      </c>
      <c r="N5" s="202" t="s">
        <v>318</v>
      </c>
      <c r="O5" s="202" t="s">
        <v>319</v>
      </c>
      <c r="P5" s="202" t="s">
        <v>320</v>
      </c>
      <c r="Q5" s="201" t="s">
        <v>733</v>
      </c>
      <c r="R5" s="364" t="s">
        <v>734</v>
      </c>
      <c r="S5" s="276" t="s">
        <v>103</v>
      </c>
    </row>
    <row r="6" spans="1:19" s="8" customFormat="1" ht="48" customHeight="1" thickBot="1">
      <c r="A6" s="284" t="s">
        <v>323</v>
      </c>
      <c r="B6" s="370" t="s">
        <v>242</v>
      </c>
      <c r="C6" s="278" t="s">
        <v>334</v>
      </c>
      <c r="D6" s="278" t="s">
        <v>335</v>
      </c>
      <c r="E6" s="278" t="s">
        <v>326</v>
      </c>
      <c r="F6" s="278" t="s">
        <v>336</v>
      </c>
      <c r="G6" s="278" t="s">
        <v>328</v>
      </c>
      <c r="H6" s="279" t="s">
        <v>338</v>
      </c>
      <c r="I6" s="278" t="s">
        <v>337</v>
      </c>
      <c r="J6" s="278" t="s">
        <v>331</v>
      </c>
      <c r="K6" s="278" t="s">
        <v>302</v>
      </c>
      <c r="L6" s="278" t="s">
        <v>307</v>
      </c>
      <c r="M6" s="278" t="s">
        <v>339</v>
      </c>
      <c r="N6" s="278" t="s">
        <v>340</v>
      </c>
      <c r="O6" s="278" t="s">
        <v>341</v>
      </c>
      <c r="P6" s="278" t="s">
        <v>332</v>
      </c>
      <c r="Q6" s="279" t="s">
        <v>878</v>
      </c>
      <c r="R6" s="264" t="s">
        <v>879</v>
      </c>
      <c r="S6" s="284" t="s">
        <v>302</v>
      </c>
    </row>
    <row r="7" spans="1:19" s="23" customFormat="1" ht="27.75" customHeight="1">
      <c r="A7" s="365" t="s">
        <v>412</v>
      </c>
      <c r="B7" s="371">
        <v>54.3035</v>
      </c>
      <c r="C7" s="121">
        <v>2.1037</v>
      </c>
      <c r="D7" s="121">
        <v>35.8788</v>
      </c>
      <c r="E7" s="181" t="s">
        <v>359</v>
      </c>
      <c r="F7" s="181" t="s">
        <v>359</v>
      </c>
      <c r="G7" s="121">
        <v>3.8736</v>
      </c>
      <c r="H7" s="121">
        <v>0.8351</v>
      </c>
      <c r="I7" s="122">
        <v>1.8657</v>
      </c>
      <c r="J7" s="182" t="s">
        <v>359</v>
      </c>
      <c r="K7" s="121">
        <v>9.7466</v>
      </c>
      <c r="L7" s="121">
        <v>3.6619</v>
      </c>
      <c r="M7" s="121">
        <v>4.7064</v>
      </c>
      <c r="N7" s="121">
        <v>7.4889</v>
      </c>
      <c r="O7" s="121">
        <v>1.4094</v>
      </c>
      <c r="P7" s="121">
        <v>1.8288</v>
      </c>
      <c r="Q7" s="181" t="s">
        <v>359</v>
      </c>
      <c r="R7" s="181" t="s">
        <v>359</v>
      </c>
      <c r="S7" s="123">
        <v>35.2081</v>
      </c>
    </row>
    <row r="8" spans="1:19" s="23" customFormat="1" ht="27.75" customHeight="1">
      <c r="A8" s="365" t="s">
        <v>413</v>
      </c>
      <c r="B8" s="371">
        <v>36.779</v>
      </c>
      <c r="C8" s="121">
        <v>0.5282</v>
      </c>
      <c r="D8" s="121">
        <v>2.0937</v>
      </c>
      <c r="E8" s="181" t="s">
        <v>359</v>
      </c>
      <c r="F8" s="181" t="s">
        <v>359</v>
      </c>
      <c r="G8" s="121">
        <v>0.017</v>
      </c>
      <c r="H8" s="121">
        <v>4.0945</v>
      </c>
      <c r="I8" s="122">
        <v>3.4377</v>
      </c>
      <c r="J8" s="182" t="s">
        <v>359</v>
      </c>
      <c r="K8" s="121">
        <v>26.6079</v>
      </c>
      <c r="L8" s="121">
        <v>2.5984</v>
      </c>
      <c r="M8" s="121">
        <v>7.7563</v>
      </c>
      <c r="N8" s="121">
        <v>0.1272</v>
      </c>
      <c r="O8" s="121">
        <v>1.8735</v>
      </c>
      <c r="P8" s="121">
        <v>1.2754</v>
      </c>
      <c r="Q8" s="181" t="s">
        <v>359</v>
      </c>
      <c r="R8" s="181" t="s">
        <v>359</v>
      </c>
      <c r="S8" s="123">
        <v>23.1482</v>
      </c>
    </row>
    <row r="9" spans="1:19" s="23" customFormat="1" ht="27.75" customHeight="1">
      <c r="A9" s="365" t="s">
        <v>414</v>
      </c>
      <c r="B9" s="371">
        <v>18.1596</v>
      </c>
      <c r="C9" s="121">
        <v>1.535</v>
      </c>
      <c r="D9" s="121">
        <v>6.4896</v>
      </c>
      <c r="E9" s="181" t="s">
        <v>359</v>
      </c>
      <c r="F9" s="181" t="s">
        <v>359</v>
      </c>
      <c r="G9" s="121">
        <v>0.9925</v>
      </c>
      <c r="H9" s="121">
        <v>0.5036</v>
      </c>
      <c r="I9" s="122">
        <v>2.7757</v>
      </c>
      <c r="J9" s="182" t="s">
        <v>359</v>
      </c>
      <c r="K9" s="121">
        <v>5.8632</v>
      </c>
      <c r="L9" s="121" t="s">
        <v>735</v>
      </c>
      <c r="M9" s="121" t="s">
        <v>735</v>
      </c>
      <c r="N9" s="121" t="s">
        <v>735</v>
      </c>
      <c r="O9" s="121" t="s">
        <v>735</v>
      </c>
      <c r="P9" s="121" t="s">
        <v>735</v>
      </c>
      <c r="Q9" s="121" t="s">
        <v>735</v>
      </c>
      <c r="R9" s="121" t="s">
        <v>735</v>
      </c>
      <c r="S9" s="123" t="s">
        <v>354</v>
      </c>
    </row>
    <row r="10" spans="1:19" s="23" customFormat="1" ht="15" customHeight="1">
      <c r="A10" s="464"/>
      <c r="B10" s="371"/>
      <c r="C10" s="121"/>
      <c r="D10" s="121"/>
      <c r="E10" s="121"/>
      <c r="F10" s="121"/>
      <c r="G10" s="121"/>
      <c r="H10" s="121"/>
      <c r="I10" s="122"/>
      <c r="J10" s="122"/>
      <c r="K10" s="121"/>
      <c r="L10" s="121"/>
      <c r="M10" s="121"/>
      <c r="N10" s="121"/>
      <c r="O10" s="121"/>
      <c r="P10" s="121"/>
      <c r="Q10" s="121"/>
      <c r="R10" s="121"/>
      <c r="S10" s="123"/>
    </row>
    <row r="11" spans="1:19" s="23" customFormat="1" ht="27.75" customHeight="1">
      <c r="A11" s="365" t="s">
        <v>415</v>
      </c>
      <c r="B11" s="371">
        <v>17.4653</v>
      </c>
      <c r="C11" s="121">
        <v>0.8119</v>
      </c>
      <c r="D11" s="121">
        <v>9.8976</v>
      </c>
      <c r="E11" s="181" t="s">
        <v>359</v>
      </c>
      <c r="F11" s="181" t="s">
        <v>359</v>
      </c>
      <c r="G11" s="181" t="s">
        <v>359</v>
      </c>
      <c r="H11" s="121">
        <v>1.5388</v>
      </c>
      <c r="I11" s="122">
        <v>2.4235</v>
      </c>
      <c r="J11" s="182" t="s">
        <v>359</v>
      </c>
      <c r="K11" s="121">
        <v>2.7935</v>
      </c>
      <c r="L11" s="121" t="s">
        <v>735</v>
      </c>
      <c r="M11" s="121" t="s">
        <v>735</v>
      </c>
      <c r="N11" s="121" t="s">
        <v>735</v>
      </c>
      <c r="O11" s="121" t="s">
        <v>735</v>
      </c>
      <c r="P11" s="121" t="s">
        <v>735</v>
      </c>
      <c r="Q11" s="121" t="s">
        <v>735</v>
      </c>
      <c r="R11" s="121" t="s">
        <v>735</v>
      </c>
      <c r="S11" s="123" t="s">
        <v>354</v>
      </c>
    </row>
    <row r="12" spans="1:19" s="23" customFormat="1" ht="27.75" customHeight="1">
      <c r="A12" s="365" t="s">
        <v>416</v>
      </c>
      <c r="B12" s="371">
        <v>33.7131</v>
      </c>
      <c r="C12" s="121">
        <v>4.1537</v>
      </c>
      <c r="D12" s="121">
        <v>0.6802</v>
      </c>
      <c r="E12" s="181" t="s">
        <v>359</v>
      </c>
      <c r="F12" s="181" t="s">
        <v>359</v>
      </c>
      <c r="G12" s="121">
        <v>2.234</v>
      </c>
      <c r="H12" s="121">
        <v>2.6264</v>
      </c>
      <c r="I12" s="122">
        <v>20.8599</v>
      </c>
      <c r="J12" s="182" t="s">
        <v>359</v>
      </c>
      <c r="K12" s="121">
        <v>3.1589</v>
      </c>
      <c r="L12" s="121" t="s">
        <v>735</v>
      </c>
      <c r="M12" s="121" t="s">
        <v>735</v>
      </c>
      <c r="N12" s="121" t="s">
        <v>735</v>
      </c>
      <c r="O12" s="121" t="s">
        <v>735</v>
      </c>
      <c r="P12" s="121" t="s">
        <v>735</v>
      </c>
      <c r="Q12" s="121" t="s">
        <v>735</v>
      </c>
      <c r="R12" s="121" t="s">
        <v>735</v>
      </c>
      <c r="S12" s="123" t="s">
        <v>354</v>
      </c>
    </row>
    <row r="13" spans="1:19" s="23" customFormat="1" ht="27.75" customHeight="1">
      <c r="A13" s="365" t="s">
        <v>417</v>
      </c>
      <c r="B13" s="121">
        <v>44.5836</v>
      </c>
      <c r="C13" s="121">
        <v>0.3072</v>
      </c>
      <c r="D13" s="121">
        <v>4.8918</v>
      </c>
      <c r="E13" s="181" t="s">
        <v>160</v>
      </c>
      <c r="F13" s="121">
        <v>4.4503</v>
      </c>
      <c r="G13" s="121">
        <v>0.0362</v>
      </c>
      <c r="H13" s="121">
        <v>8.2053</v>
      </c>
      <c r="I13" s="122">
        <v>1.7673</v>
      </c>
      <c r="J13" s="181" t="s">
        <v>160</v>
      </c>
      <c r="K13" s="121">
        <v>24.9255</v>
      </c>
      <c r="L13" s="121" t="s">
        <v>735</v>
      </c>
      <c r="M13" s="121" t="s">
        <v>735</v>
      </c>
      <c r="N13" s="121" t="s">
        <v>735</v>
      </c>
      <c r="O13" s="121" t="s">
        <v>735</v>
      </c>
      <c r="P13" s="121" t="s">
        <v>735</v>
      </c>
      <c r="Q13" s="121" t="s">
        <v>735</v>
      </c>
      <c r="R13" s="121" t="s">
        <v>735</v>
      </c>
      <c r="S13" s="123" t="s">
        <v>354</v>
      </c>
    </row>
    <row r="14" spans="1:19" s="23" customFormat="1" ht="15" customHeight="1">
      <c r="A14" s="464"/>
      <c r="B14" s="122"/>
      <c r="C14" s="121"/>
      <c r="D14" s="121"/>
      <c r="E14" s="121"/>
      <c r="F14" s="121"/>
      <c r="G14" s="121"/>
      <c r="H14" s="121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3"/>
    </row>
    <row r="15" spans="1:19" s="23" customFormat="1" ht="27.75" customHeight="1">
      <c r="A15" s="365" t="s">
        <v>418</v>
      </c>
      <c r="B15" s="122">
        <v>72.8747</v>
      </c>
      <c r="C15" s="121">
        <v>27.7473</v>
      </c>
      <c r="D15" s="121">
        <v>6.9272</v>
      </c>
      <c r="E15" s="181" t="s">
        <v>160</v>
      </c>
      <c r="F15" s="121">
        <v>6.5115</v>
      </c>
      <c r="G15" s="121">
        <v>0.401</v>
      </c>
      <c r="H15" s="121">
        <v>7.3203</v>
      </c>
      <c r="I15" s="122">
        <v>15.2445</v>
      </c>
      <c r="J15" s="181" t="s">
        <v>160</v>
      </c>
      <c r="K15" s="121">
        <v>8.7229</v>
      </c>
      <c r="L15" s="121" t="s">
        <v>735</v>
      </c>
      <c r="M15" s="121" t="s">
        <v>735</v>
      </c>
      <c r="N15" s="121" t="s">
        <v>735</v>
      </c>
      <c r="O15" s="121" t="s">
        <v>735</v>
      </c>
      <c r="P15" s="121" t="s">
        <v>735</v>
      </c>
      <c r="Q15" s="121" t="s">
        <v>735</v>
      </c>
      <c r="R15" s="121" t="s">
        <v>735</v>
      </c>
      <c r="S15" s="123" t="s">
        <v>354</v>
      </c>
    </row>
    <row r="16" spans="1:19" s="23" customFormat="1" ht="27.75" customHeight="1">
      <c r="A16" s="365" t="s">
        <v>419</v>
      </c>
      <c r="B16" s="122">
        <v>19.7499</v>
      </c>
      <c r="C16" s="121">
        <v>10.6521</v>
      </c>
      <c r="D16" s="121">
        <v>4.1616</v>
      </c>
      <c r="E16" s="181" t="s">
        <v>160</v>
      </c>
      <c r="F16" s="121">
        <v>0.1442</v>
      </c>
      <c r="G16" s="121">
        <v>0.0239</v>
      </c>
      <c r="H16" s="121">
        <v>1.9551</v>
      </c>
      <c r="I16" s="122">
        <v>1.3987</v>
      </c>
      <c r="J16" s="121">
        <v>4</v>
      </c>
      <c r="K16" s="121">
        <v>1.4143</v>
      </c>
      <c r="L16" s="121" t="s">
        <v>735</v>
      </c>
      <c r="M16" s="121" t="s">
        <v>735</v>
      </c>
      <c r="N16" s="121" t="s">
        <v>735</v>
      </c>
      <c r="O16" s="121" t="s">
        <v>735</v>
      </c>
      <c r="P16" s="121" t="s">
        <v>735</v>
      </c>
      <c r="Q16" s="121" t="s">
        <v>735</v>
      </c>
      <c r="R16" s="121" t="s">
        <v>735</v>
      </c>
      <c r="S16" s="123" t="s">
        <v>354</v>
      </c>
    </row>
    <row r="17" spans="1:19" s="8" customFormat="1" ht="27.75" customHeight="1">
      <c r="A17" s="365" t="s">
        <v>420</v>
      </c>
      <c r="B17" s="122">
        <v>60.2999</v>
      </c>
      <c r="C17" s="366" t="s">
        <v>355</v>
      </c>
      <c r="D17" s="121">
        <v>10.5616</v>
      </c>
      <c r="E17" s="366" t="s">
        <v>355</v>
      </c>
      <c r="F17" s="122">
        <v>1.5068000000000001</v>
      </c>
      <c r="G17" s="121">
        <v>0.4668</v>
      </c>
      <c r="H17" s="121">
        <v>1.8737</v>
      </c>
      <c r="I17" s="122">
        <v>0.8332</v>
      </c>
      <c r="J17" s="366" t="s">
        <v>355</v>
      </c>
      <c r="K17" s="121">
        <v>45.0578</v>
      </c>
      <c r="L17" s="121" t="s">
        <v>735</v>
      </c>
      <c r="M17" s="121" t="s">
        <v>735</v>
      </c>
      <c r="N17" s="121" t="s">
        <v>735</v>
      </c>
      <c r="O17" s="121" t="s">
        <v>735</v>
      </c>
      <c r="P17" s="121" t="s">
        <v>735</v>
      </c>
      <c r="Q17" s="121" t="s">
        <v>735</v>
      </c>
      <c r="R17" s="121" t="s">
        <v>735</v>
      </c>
      <c r="S17" s="123" t="s">
        <v>735</v>
      </c>
    </row>
    <row r="18" spans="1:19" s="8" customFormat="1" ht="15" customHeight="1">
      <c r="A18" s="464"/>
      <c r="B18" s="122"/>
      <c r="C18" s="374"/>
      <c r="D18" s="121"/>
      <c r="E18" s="374"/>
      <c r="F18" s="122"/>
      <c r="G18" s="121"/>
      <c r="H18" s="121"/>
      <c r="I18" s="122"/>
      <c r="J18" s="374"/>
      <c r="K18" s="121"/>
      <c r="L18" s="121"/>
      <c r="M18" s="121"/>
      <c r="N18" s="121"/>
      <c r="O18" s="121"/>
      <c r="P18" s="121"/>
      <c r="Q18" s="123"/>
      <c r="R18" s="121"/>
      <c r="S18" s="123"/>
    </row>
    <row r="19" spans="1:19" s="8" customFormat="1" ht="27.75" customHeight="1">
      <c r="A19" s="365" t="s">
        <v>880</v>
      </c>
      <c r="B19" s="122">
        <f>SUM(B21:B24)</f>
        <v>39.080759</v>
      </c>
      <c r="C19" s="181" t="s">
        <v>160</v>
      </c>
      <c r="D19" s="122">
        <f>SUM(D21:D24)</f>
        <v>9.054929000000001</v>
      </c>
      <c r="E19" s="181" t="s">
        <v>160</v>
      </c>
      <c r="F19" s="122">
        <f>SUM(F21:F24)</f>
        <v>0.458156</v>
      </c>
      <c r="G19" s="122">
        <f>SUM(G21:G24)</f>
        <v>0.0198</v>
      </c>
      <c r="H19" s="122">
        <f>SUM(H21:H24)</f>
        <v>2.747373</v>
      </c>
      <c r="I19" s="122">
        <f>SUM(I21:I24)</f>
        <v>1.144202</v>
      </c>
      <c r="J19" s="181" t="s">
        <v>160</v>
      </c>
      <c r="K19" s="122">
        <f>SUM(K21:K24)</f>
        <v>24.516699</v>
      </c>
      <c r="L19" s="121" t="s">
        <v>735</v>
      </c>
      <c r="M19" s="121" t="s">
        <v>735</v>
      </c>
      <c r="N19" s="121" t="s">
        <v>735</v>
      </c>
      <c r="O19" s="121" t="s">
        <v>735</v>
      </c>
      <c r="P19" s="121" t="s">
        <v>735</v>
      </c>
      <c r="Q19" s="121" t="s">
        <v>735</v>
      </c>
      <c r="R19" s="121" t="s">
        <v>735</v>
      </c>
      <c r="S19" s="123" t="s">
        <v>735</v>
      </c>
    </row>
    <row r="20" spans="1:19" s="23" customFormat="1" ht="10.5" customHeight="1">
      <c r="A20" s="372"/>
      <c r="B20" s="371"/>
      <c r="C20" s="121"/>
      <c r="D20" s="121"/>
      <c r="E20" s="121"/>
      <c r="F20" s="121"/>
      <c r="G20" s="121"/>
      <c r="H20" s="121"/>
      <c r="I20" s="122"/>
      <c r="J20" s="121"/>
      <c r="K20" s="121"/>
      <c r="L20" s="121"/>
      <c r="M20" s="121"/>
      <c r="N20" s="121"/>
      <c r="O20" s="121"/>
      <c r="P20" s="121"/>
      <c r="Q20" s="123"/>
      <c r="R20" s="121"/>
      <c r="S20" s="123"/>
    </row>
    <row r="21" spans="1:19" s="376" customFormat="1" ht="31.5" customHeight="1">
      <c r="A21" s="367" t="s">
        <v>105</v>
      </c>
      <c r="B21" s="373">
        <f>SUM(C21:K21)</f>
        <v>36.277695</v>
      </c>
      <c r="C21" s="374">
        <v>1.1396</v>
      </c>
      <c r="D21" s="374">
        <v>8.751212</v>
      </c>
      <c r="E21" s="181" t="s">
        <v>160</v>
      </c>
      <c r="F21" s="374">
        <v>0.458156</v>
      </c>
      <c r="G21" s="374">
        <v>0.0198</v>
      </c>
      <c r="H21" s="374">
        <v>0.528028</v>
      </c>
      <c r="I21" s="375">
        <v>0.8642</v>
      </c>
      <c r="J21" s="181" t="s">
        <v>160</v>
      </c>
      <c r="K21" s="374">
        <v>24.516699</v>
      </c>
      <c r="L21" s="121" t="s">
        <v>735</v>
      </c>
      <c r="M21" s="121" t="s">
        <v>735</v>
      </c>
      <c r="N21" s="121" t="s">
        <v>735</v>
      </c>
      <c r="O21" s="121" t="s">
        <v>735</v>
      </c>
      <c r="P21" s="121" t="s">
        <v>735</v>
      </c>
      <c r="Q21" s="121" t="s">
        <v>735</v>
      </c>
      <c r="R21" s="121" t="s">
        <v>735</v>
      </c>
      <c r="S21" s="123" t="s">
        <v>735</v>
      </c>
    </row>
    <row r="22" spans="1:19" s="376" customFormat="1" ht="31.5" customHeight="1">
      <c r="A22" s="367" t="s">
        <v>200</v>
      </c>
      <c r="B22" s="368" t="s">
        <v>355</v>
      </c>
      <c r="C22" s="366" t="s">
        <v>355</v>
      </c>
      <c r="D22" s="366" t="s">
        <v>355</v>
      </c>
      <c r="E22" s="181" t="s">
        <v>778</v>
      </c>
      <c r="F22" s="181" t="s">
        <v>778</v>
      </c>
      <c r="G22" s="181" t="s">
        <v>778</v>
      </c>
      <c r="H22" s="181" t="s">
        <v>355</v>
      </c>
      <c r="I22" s="182" t="s">
        <v>355</v>
      </c>
      <c r="J22" s="181" t="s">
        <v>778</v>
      </c>
      <c r="K22" s="181" t="s">
        <v>355</v>
      </c>
      <c r="L22" s="121" t="s">
        <v>881</v>
      </c>
      <c r="M22" s="121" t="s">
        <v>881</v>
      </c>
      <c r="N22" s="121" t="s">
        <v>881</v>
      </c>
      <c r="O22" s="121" t="s">
        <v>881</v>
      </c>
      <c r="P22" s="121" t="s">
        <v>881</v>
      </c>
      <c r="Q22" s="121" t="s">
        <v>881</v>
      </c>
      <c r="R22" s="121" t="s">
        <v>881</v>
      </c>
      <c r="S22" s="123" t="s">
        <v>881</v>
      </c>
    </row>
    <row r="23" spans="1:19" s="376" customFormat="1" ht="31.5" customHeight="1">
      <c r="A23" s="367" t="s">
        <v>201</v>
      </c>
      <c r="B23" s="373">
        <f>SUM(C23:K23)</f>
        <v>0.338717</v>
      </c>
      <c r="C23" s="181" t="s">
        <v>778</v>
      </c>
      <c r="D23" s="374">
        <v>0.223717</v>
      </c>
      <c r="E23" s="181" t="s">
        <v>778</v>
      </c>
      <c r="F23" s="181" t="s">
        <v>778</v>
      </c>
      <c r="G23" s="181" t="s">
        <v>778</v>
      </c>
      <c r="H23" s="181" t="s">
        <v>778</v>
      </c>
      <c r="I23" s="122">
        <v>0.115</v>
      </c>
      <c r="J23" s="181" t="s">
        <v>778</v>
      </c>
      <c r="K23" s="181" t="s">
        <v>778</v>
      </c>
      <c r="L23" s="121" t="s">
        <v>881</v>
      </c>
      <c r="M23" s="121" t="s">
        <v>881</v>
      </c>
      <c r="N23" s="121" t="s">
        <v>881</v>
      </c>
      <c r="O23" s="121" t="s">
        <v>881</v>
      </c>
      <c r="P23" s="121" t="s">
        <v>881</v>
      </c>
      <c r="Q23" s="121" t="s">
        <v>881</v>
      </c>
      <c r="R23" s="121" t="s">
        <v>881</v>
      </c>
      <c r="S23" s="123" t="s">
        <v>881</v>
      </c>
    </row>
    <row r="24" spans="1:19" s="376" customFormat="1" ht="31.5" customHeight="1" thickBot="1">
      <c r="A24" s="185" t="s">
        <v>202</v>
      </c>
      <c r="B24" s="454">
        <f>SUM(C24:K24)</f>
        <v>2.464347</v>
      </c>
      <c r="C24" s="297" t="s">
        <v>778</v>
      </c>
      <c r="D24" s="455">
        <v>0.08</v>
      </c>
      <c r="E24" s="297" t="s">
        <v>778</v>
      </c>
      <c r="F24" s="297" t="s">
        <v>778</v>
      </c>
      <c r="G24" s="297" t="s">
        <v>778</v>
      </c>
      <c r="H24" s="455">
        <v>2.219345</v>
      </c>
      <c r="I24" s="56">
        <v>0.165002</v>
      </c>
      <c r="J24" s="297" t="s">
        <v>778</v>
      </c>
      <c r="K24" s="297" t="s">
        <v>778</v>
      </c>
      <c r="L24" s="49" t="s">
        <v>881</v>
      </c>
      <c r="M24" s="49" t="s">
        <v>881</v>
      </c>
      <c r="N24" s="49" t="s">
        <v>881</v>
      </c>
      <c r="O24" s="49" t="s">
        <v>881</v>
      </c>
      <c r="P24" s="49" t="s">
        <v>881</v>
      </c>
      <c r="Q24" s="49" t="s">
        <v>881</v>
      </c>
      <c r="R24" s="49" t="s">
        <v>881</v>
      </c>
      <c r="S24" s="50" t="s">
        <v>881</v>
      </c>
    </row>
    <row r="25" spans="1:17" s="8" customFormat="1" ht="15.75" customHeight="1">
      <c r="A25" s="427" t="s">
        <v>885</v>
      </c>
      <c r="I25" s="23" t="s">
        <v>882</v>
      </c>
      <c r="O25" s="23"/>
      <c r="P25" s="23"/>
      <c r="Q25" s="23"/>
    </row>
    <row r="26" spans="1:17" s="8" customFormat="1" ht="15.75" customHeight="1">
      <c r="A26" s="427" t="s">
        <v>883</v>
      </c>
      <c r="H26" s="23"/>
      <c r="J26" s="23"/>
      <c r="K26" s="23"/>
      <c r="L26" s="23"/>
      <c r="M26" s="23"/>
      <c r="N26" s="23"/>
      <c r="O26" s="23"/>
      <c r="P26" s="23"/>
      <c r="Q26" s="23"/>
    </row>
    <row r="27" spans="8:17" s="26" customFormat="1" ht="12.75">
      <c r="H27" s="33"/>
      <c r="J27" s="33"/>
      <c r="K27" s="33"/>
      <c r="L27" s="33"/>
      <c r="M27" s="33"/>
      <c r="N27" s="33"/>
      <c r="O27" s="33"/>
      <c r="P27" s="33"/>
      <c r="Q27" s="33"/>
    </row>
  </sheetData>
  <mergeCells count="6">
    <mergeCell ref="A2:H2"/>
    <mergeCell ref="I2:S2"/>
    <mergeCell ref="B4:B5"/>
    <mergeCell ref="I4:K4"/>
    <mergeCell ref="C4:H4"/>
    <mergeCell ref="L4:S4"/>
  </mergeCells>
  <printOptions/>
  <pageMargins left="1.1811023622047245" right="1.1811023622047245" top="1.5748031496062993" bottom="1.5748031496062993" header="0.5118110236220472" footer="0.9055118110236221"/>
  <pageSetup firstPageNumber="2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2008-08-06T09:31:53Z</cp:lastPrinted>
  <dcterms:created xsi:type="dcterms:W3CDTF">1999-07-17T03:52:56Z</dcterms:created>
  <dcterms:modified xsi:type="dcterms:W3CDTF">2008-08-06T09:32:45Z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1103542916</vt:i4>
  </property>
  <property fmtid="{D5CDD505-2E9C-101B-9397-08002B2CF9AE}" pid="3" name="_EmailSubject">
    <vt:lpwstr>桃園縣統計要覽-土地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525294564</vt:i4>
  </property>
  <property fmtid="{D5CDD505-2E9C-101B-9397-08002B2CF9AE}" pid="7" name="_ReviewingToolsShownOnce">
    <vt:lpwstr/>
  </property>
</Properties>
</file>