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apc109-c41873\共用資料2\四、5-議員建議事項\113年\1.更新歷年報表\3.彙整\"/>
    </mc:Choice>
  </mc:AlternateContent>
  <bookViews>
    <workbookView xWindow="0" yWindow="0" windowWidth="38400" windowHeight="17655"/>
  </bookViews>
  <sheets>
    <sheet name="111年1-6月處理明細表(整併)" sheetId="1" r:id="rId1"/>
  </sheets>
  <definedNames>
    <definedName name="_xlnm._FilterDatabase" localSheetId="0" hidden="1">'111年1-6月處理明細表(整併)'!$D$5:$H$383</definedName>
    <definedName name="_xlnm.Print_Area" localSheetId="0">'111年1-6月處理明細表(整併)'!$A$1:$H$383</definedName>
    <definedName name="_xlnm.Print_Titles" localSheetId="0">'111年1-6月處理明細表(整併)'!$1:$6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3" i="1" l="1"/>
  <c r="D376" i="1"/>
  <c r="D375" i="1"/>
  <c r="D374" i="1"/>
  <c r="D371" i="1"/>
  <c r="D369" i="1"/>
  <c r="D368" i="1"/>
  <c r="D364" i="1"/>
  <c r="D362" i="1"/>
  <c r="D358" i="1"/>
  <c r="D353" i="1"/>
  <c r="D351" i="1"/>
  <c r="D347" i="1"/>
  <c r="D339" i="1"/>
  <c r="D334" i="1"/>
  <c r="D320" i="1"/>
  <c r="D314" i="1"/>
  <c r="D313" i="1"/>
  <c r="D307" i="1"/>
  <c r="D305" i="1"/>
  <c r="D300" i="1"/>
  <c r="D297" i="1"/>
  <c r="D292" i="1"/>
  <c r="D287" i="1"/>
  <c r="D285" i="1"/>
  <c r="D280" i="1"/>
  <c r="D279" i="1"/>
  <c r="D270" i="1"/>
  <c r="D268" i="1"/>
  <c r="D265" i="1"/>
  <c r="D264" i="1"/>
  <c r="D259" i="1"/>
  <c r="D254" i="1"/>
  <c r="D244" i="1"/>
  <c r="D238" i="1"/>
  <c r="D237" i="1"/>
  <c r="D235" i="1"/>
  <c r="D234" i="1"/>
  <c r="D231" i="1"/>
  <c r="D227" i="1"/>
  <c r="D226" i="1"/>
  <c r="D225" i="1"/>
  <c r="D221" i="1"/>
  <c r="D220" i="1"/>
  <c r="D219" i="1"/>
  <c r="D218" i="1"/>
  <c r="D217" i="1"/>
  <c r="D216" i="1"/>
  <c r="D215" i="1"/>
  <c r="D214" i="1"/>
  <c r="D212" i="1"/>
  <c r="D211" i="1"/>
  <c r="D208" i="1"/>
  <c r="D204" i="1"/>
  <c r="D203" i="1"/>
  <c r="D202" i="1"/>
  <c r="D198" i="1"/>
  <c r="D193" i="1"/>
  <c r="D188" i="1"/>
  <c r="D180" i="1"/>
  <c r="D177" i="1"/>
  <c r="D171" i="1"/>
  <c r="D170" i="1"/>
  <c r="D166" i="1"/>
  <c r="D165" i="1"/>
  <c r="D162" i="1"/>
  <c r="D159" i="1"/>
  <c r="D157" i="1"/>
  <c r="D156" i="1"/>
  <c r="D155" i="1"/>
  <c r="D152" i="1"/>
  <c r="D150" i="1"/>
  <c r="D149" i="1"/>
  <c r="D143" i="1"/>
  <c r="D141" i="1"/>
  <c r="D128" i="1"/>
  <c r="D6" i="1" l="1"/>
</calcChain>
</file>

<file path=xl/sharedStrings.xml><?xml version="1.0" encoding="utf-8"?>
<sst xmlns="http://schemas.openxmlformats.org/spreadsheetml/2006/main" count="2651" uniqueCount="953">
  <si>
    <r>
      <rPr>
        <b/>
        <sz val="18"/>
        <rFont val="標楷體"/>
        <family val="4"/>
        <charset val="136"/>
      </rPr>
      <t>桃園市政府</t>
    </r>
    <r>
      <rPr>
        <b/>
        <sz val="18"/>
        <rFont val="Times New Roman"/>
        <family val="1"/>
      </rPr>
      <t>111</t>
    </r>
    <r>
      <rPr>
        <b/>
        <sz val="18"/>
        <rFont val="標楷體"/>
        <family val="4"/>
        <charset val="136"/>
      </rPr>
      <t>年度對議員所提地方建設建議事項處理明細表</t>
    </r>
    <phoneticPr fontId="6" type="noConversion"/>
  </si>
  <si>
    <r>
      <t>111</t>
    </r>
    <r>
      <rPr>
        <b/>
        <sz val="18"/>
        <rFont val="標楷體"/>
        <family val="4"/>
        <charset val="136"/>
      </rPr>
      <t>年</t>
    </r>
    <r>
      <rPr>
        <b/>
        <sz val="18"/>
        <rFont val="Times New Roman"/>
        <family val="1"/>
      </rPr>
      <t>1-6</t>
    </r>
    <r>
      <rPr>
        <b/>
        <sz val="18"/>
        <rFont val="標楷體"/>
        <family val="4"/>
        <charset val="136"/>
      </rPr>
      <t>月</t>
    </r>
    <phoneticPr fontId="6" type="noConversion"/>
  </si>
  <si>
    <r>
      <rPr>
        <sz val="14"/>
        <rFont val="標楷體"/>
        <family val="4"/>
        <charset val="136"/>
      </rPr>
      <t>單位：千元</t>
    </r>
    <phoneticPr fontId="6" type="noConversion"/>
  </si>
  <si>
    <r>
      <rPr>
        <sz val="14"/>
        <rFont val="標楷體"/>
        <family val="4"/>
        <charset val="136"/>
      </rPr>
      <t>議員姓名</t>
    </r>
  </si>
  <si>
    <r>
      <rPr>
        <sz val="14"/>
        <rFont val="標楷體"/>
        <family val="4"/>
        <charset val="136"/>
      </rPr>
      <t>建議項目及內容</t>
    </r>
  </si>
  <si>
    <r>
      <rPr>
        <sz val="14"/>
        <rFont val="標楷體"/>
        <family val="4"/>
        <charset val="136"/>
      </rPr>
      <t>建議地點</t>
    </r>
  </si>
  <si>
    <r>
      <rPr>
        <sz val="14"/>
        <rFont val="標楷體"/>
        <family val="4"/>
        <charset val="136"/>
      </rPr>
      <t>核定情形</t>
    </r>
    <phoneticPr fontId="6" type="noConversion"/>
  </si>
  <si>
    <t>核定金額</t>
    <phoneticPr fontId="6" type="noConversion"/>
  </si>
  <si>
    <r>
      <rPr>
        <sz val="14"/>
        <rFont val="標楷體"/>
        <family val="4"/>
        <charset val="136"/>
      </rPr>
      <t>經費支用科目</t>
    </r>
    <phoneticPr fontId="6" type="noConversion"/>
  </si>
  <si>
    <r>
      <rPr>
        <sz val="14"/>
        <rFont val="標楷體"/>
        <family val="4"/>
        <charset val="136"/>
      </rPr>
      <t>主辦機關</t>
    </r>
  </si>
  <si>
    <r>
      <rPr>
        <sz val="14"/>
        <rFont val="標楷體"/>
        <family val="4"/>
        <charset val="136"/>
      </rPr>
      <t>招標方式</t>
    </r>
    <phoneticPr fontId="6" type="noConversion"/>
  </si>
  <si>
    <r>
      <rPr>
        <sz val="14"/>
        <rFont val="標楷體"/>
        <family val="4"/>
        <charset val="136"/>
      </rPr>
      <t>得標廠商</t>
    </r>
  </si>
  <si>
    <t>合   計</t>
    <phoneticPr fontId="6" type="noConversion"/>
  </si>
  <si>
    <t>周玉琴</t>
    <phoneticPr fontId="13" type="noConversion"/>
  </si>
  <si>
    <t>校園路面整修暨標線繪製工程</t>
    <phoneticPr fontId="13" type="noConversion"/>
  </si>
  <si>
    <t>瑞原國中</t>
    <phoneticPr fontId="13" type="noConversion"/>
  </si>
  <si>
    <t>桃園市政府地方教育發展基金-建築及設備計畫-會費、捐助、補助、分攤、照護、救濟與交流活動費</t>
    <phoneticPr fontId="6" type="noConversion"/>
  </si>
  <si>
    <t>林政賢</t>
    <phoneticPr fontId="13" type="noConversion"/>
  </si>
  <si>
    <t>國中部教室電腦設備改善計畫</t>
    <phoneticPr fontId="13" type="noConversion"/>
  </si>
  <si>
    <t>永豐高中</t>
    <phoneticPr fontId="13" type="noConversion"/>
  </si>
  <si>
    <t>桃園市政府地方教育發展基金-建築及設備計畫-會費、捐助、補助、分攤、照護、救濟與交流活動費
桃園市政府地方教育發展基金-一般行政管理計畫-會費、捐助、補助、分攤、照護、救濟與交流活動費</t>
    <phoneticPr fontId="6" type="noConversion"/>
  </si>
  <si>
    <t>共同供應契約</t>
    <phoneticPr fontId="13" type="noConversion"/>
  </si>
  <si>
    <t>現營資訊有限公司</t>
    <phoneticPr fontId="13" type="noConversion"/>
  </si>
  <si>
    <t>劉安祺</t>
    <phoneticPr fontId="13" type="noConversion"/>
  </si>
  <si>
    <t>交通導護志工裝備購置計畫</t>
    <phoneticPr fontId="13" type="noConversion"/>
  </si>
  <si>
    <t>過嶺國中</t>
    <phoneticPr fontId="13" type="noConversion"/>
  </si>
  <si>
    <t>桃園市政府地方教育發展基金-一般行政管理計畫-會費、捐助、補助、分攤、照護、救濟與交流活動費</t>
    <phoneticPr fontId="6" type="noConversion"/>
  </si>
  <si>
    <t>小額採購逕洽廠商</t>
    <phoneticPr fontId="13" type="noConversion"/>
  </si>
  <si>
    <t>游吾和</t>
    <phoneticPr fontId="13" type="noConversion"/>
  </si>
  <si>
    <t>111年汰換C棟校舍LED電子看板計畫</t>
    <phoneticPr fontId="13" type="noConversion"/>
  </si>
  <si>
    <t>圳頭國小</t>
    <phoneticPr fontId="13" type="noConversion"/>
  </si>
  <si>
    <t>振元資訊有限公司</t>
    <phoneticPr fontId="13" type="noConversion"/>
  </si>
  <si>
    <t>郭麗華</t>
    <phoneticPr fontId="13" type="noConversion"/>
  </si>
  <si>
    <t>111年連鎖磚步道整修工程</t>
    <phoneticPr fontId="13" type="noConversion"/>
  </si>
  <si>
    <t>大華國小</t>
    <phoneticPr fontId="13" type="noConversion"/>
  </si>
  <si>
    <t>永鴻企業社</t>
    <phoneticPr fontId="13" type="noConversion"/>
  </si>
  <si>
    <t>學校特色課程暨教學課後社團-二十四節令鼓隊設備</t>
    <phoneticPr fontId="13" type="noConversion"/>
  </si>
  <si>
    <t>埔心國小</t>
    <phoneticPr fontId="13" type="noConversion"/>
  </si>
  <si>
    <t>1.公開取得報價單或企劃書
2.小額採購逕洽廠商</t>
    <phoneticPr fontId="13" type="noConversion"/>
  </si>
  <si>
    <t>111年榕樹日式生理修剪美化</t>
    <phoneticPr fontId="13" type="noConversion"/>
  </si>
  <si>
    <t>松林園園藝景觀工程有限公司</t>
    <phoneticPr fontId="13" type="noConversion"/>
  </si>
  <si>
    <t>徐其萬</t>
    <phoneticPr fontId="13" type="noConversion"/>
  </si>
  <si>
    <t>111年校園環境改善工程-校舍油漆美化</t>
    <phoneticPr fontId="13" type="noConversion"/>
  </si>
  <si>
    <t>劉仁照</t>
    <phoneticPr fontId="13" type="noConversion"/>
  </si>
  <si>
    <t>北大門花圃綠美化計畫</t>
    <phoneticPr fontId="13" type="noConversion"/>
  </si>
  <si>
    <t>內壢國中</t>
    <phoneticPr fontId="13" type="noConversion"/>
  </si>
  <si>
    <t>公開取得報價單或企劃書</t>
    <phoneticPr fontId="13" type="noConversion"/>
  </si>
  <si>
    <t>瓏天有限公司</t>
    <phoneticPr fontId="13" type="noConversion"/>
  </si>
  <si>
    <t>徐玉樹</t>
    <phoneticPr fontId="13" type="noConversion"/>
  </si>
  <si>
    <t>智慧教室-平板及充電車採購</t>
    <phoneticPr fontId="13" type="noConversion"/>
  </si>
  <si>
    <t>龍星國小</t>
    <phoneticPr fontId="13" type="noConversion"/>
  </si>
  <si>
    <t>晶盛科技股份有限公司</t>
    <phoneticPr fontId="13" type="noConversion"/>
  </si>
  <si>
    <t>徐景文</t>
    <phoneticPr fontId="13" type="noConversion"/>
  </si>
  <si>
    <t>志工服務裝備採購</t>
    <phoneticPr fontId="13" type="noConversion"/>
  </si>
  <si>
    <t>忠福國小</t>
    <phoneticPr fontId="13" type="noConversion"/>
  </si>
  <si>
    <t>一山成衣廠有限公司</t>
    <phoneticPr fontId="13" type="noConversion"/>
  </si>
  <si>
    <t>校園樹木修剪美化工程</t>
    <phoneticPr fontId="13" type="noConversion"/>
  </si>
  <si>
    <t>內海國小</t>
    <phoneticPr fontId="13" type="noConversion"/>
  </si>
  <si>
    <t>111年度穿堂暨週邊整修工程</t>
    <phoneticPr fontId="13" type="noConversion"/>
  </si>
  <si>
    <t>陳睿生</t>
    <phoneticPr fontId="13" type="noConversion"/>
  </si>
  <si>
    <t>兒童樂隊樂器暨資訊設備</t>
    <phoneticPr fontId="13" type="noConversion"/>
  </si>
  <si>
    <t>頭洲國小</t>
    <phoneticPr fontId="13" type="noConversion"/>
  </si>
  <si>
    <t>陳雅倫</t>
    <phoneticPr fontId="13" type="noConversion"/>
  </si>
  <si>
    <t>視聽教室多聯式變頻冷氣</t>
    <phoneticPr fontId="13" type="noConversion"/>
  </si>
  <si>
    <t>自強國小</t>
    <phoneticPr fontId="13" type="noConversion"/>
  </si>
  <si>
    <t>東軒盟企業有限公司</t>
    <phoneticPr fontId="13" type="noConversion"/>
  </si>
  <si>
    <t>林俐玲</t>
    <phoneticPr fontId="13" type="noConversion"/>
  </si>
  <si>
    <t>樂團樂器設備採購</t>
    <phoneticPr fontId="13" type="noConversion"/>
  </si>
  <si>
    <t>文欣國小</t>
    <phoneticPr fontId="13" type="noConversion"/>
  </si>
  <si>
    <t>公開招標</t>
    <phoneticPr fontId="13" type="noConversion"/>
  </si>
  <si>
    <t>山河企業社</t>
    <phoneticPr fontId="13" type="noConversion"/>
  </si>
  <si>
    <t>呂淑真</t>
    <phoneticPr fontId="13" type="noConversion"/>
  </si>
  <si>
    <t>普通班教室及理化實驗室設備改善</t>
    <phoneticPr fontId="13" type="noConversion"/>
  </si>
  <si>
    <t>八德國中</t>
    <phoneticPr fontId="13" type="noConversion"/>
  </si>
  <si>
    <t>1.公開取得報價單或企劃書
2.共同供應契約</t>
    <phoneticPr fontId="13" type="noConversion"/>
  </si>
  <si>
    <t>1.吉邦數位有限公司
2.百恆威實業有限公司</t>
    <phoneticPr fontId="13" type="noConversion"/>
  </si>
  <si>
    <t>葉明月</t>
    <phoneticPr fontId="13" type="noConversion"/>
  </si>
  <si>
    <t>建置二年級和專科教室E化教學設備</t>
    <phoneticPr fontId="13" type="noConversion"/>
  </si>
  <si>
    <t>華勛國小</t>
    <phoneticPr fontId="13" type="noConversion"/>
  </si>
  <si>
    <t>創源國際有限公司</t>
    <phoneticPr fontId="13" type="noConversion"/>
  </si>
  <si>
    <t>林昭賢</t>
    <phoneticPr fontId="13" type="noConversion"/>
  </si>
  <si>
    <t>教學設備改善採購案</t>
    <phoneticPr fontId="13" type="noConversion"/>
  </si>
  <si>
    <t>三坑國小</t>
    <phoneticPr fontId="13" type="noConversion"/>
  </si>
  <si>
    <t>1.小額採購逕洽廠商
2.公開取得報價單或企劃書
3.共同供應契約</t>
    <phoneticPr fontId="13" type="noConversion"/>
  </si>
  <si>
    <t>1.傑飛廣告設計社。
2.現營資訊有限公司。
3.得興電器有限公司。</t>
    <phoneticPr fontId="13" type="noConversion"/>
  </si>
  <si>
    <t>活動中心前遮雨棚修繕及教學設備採購</t>
    <phoneticPr fontId="13" type="noConversion"/>
  </si>
  <si>
    <t>竹圍國中</t>
    <phoneticPr fontId="13" type="noConversion"/>
  </si>
  <si>
    <t>劉曾玉春</t>
    <phoneticPr fontId="13" type="noConversion"/>
  </si>
  <si>
    <t>老舊飲水機汰舊換新</t>
    <phoneticPr fontId="13" type="noConversion"/>
  </si>
  <si>
    <t>黃家齊
楊家俍</t>
    <phoneticPr fontId="13" type="noConversion"/>
  </si>
  <si>
    <t>111年度棒球隊培訓計畫</t>
    <phoneticPr fontId="13" type="noConversion"/>
  </si>
  <si>
    <t>平鎮高中</t>
    <phoneticPr fontId="13" type="noConversion"/>
  </si>
  <si>
    <t>張桂綿</t>
    <phoneticPr fontId="13" type="noConversion"/>
  </si>
  <si>
    <t>111年廁所搗擺整修工程</t>
    <phoneticPr fontId="13" type="noConversion"/>
  </si>
  <si>
    <t>大竹國中</t>
    <phoneticPr fontId="13" type="noConversion"/>
  </si>
  <si>
    <t>展煬實業有限公司</t>
    <phoneticPr fontId="13" type="noConversion"/>
  </si>
  <si>
    <t>褚春來</t>
    <phoneticPr fontId="13" type="noConversion"/>
  </si>
  <si>
    <t>111年脩竹樓教室牆面油漆粉刷及壁癌改善工程</t>
    <phoneticPr fontId="13" type="noConversion"/>
  </si>
  <si>
    <t>大湧工程行</t>
    <phoneticPr fontId="13" type="noConversion"/>
  </si>
  <si>
    <t>111年跆拳道器材設備</t>
    <phoneticPr fontId="13" type="noConversion"/>
  </si>
  <si>
    <t>中壢國中</t>
    <phoneticPr fontId="13" type="noConversion"/>
  </si>
  <si>
    <t>育品國際企業有限公司</t>
    <phoneticPr fontId="13" type="noConversion"/>
  </si>
  <si>
    <t>彭俊豪</t>
    <phoneticPr fontId="13" type="noConversion"/>
  </si>
  <si>
    <t>110學年度籃球教學設備</t>
    <phoneticPr fontId="13" type="noConversion"/>
  </si>
  <si>
    <t>青埔國中</t>
    <phoneticPr fontId="13" type="noConversion"/>
  </si>
  <si>
    <t>鴻銳國際體育設備有限公司</t>
    <phoneticPr fontId="13" type="noConversion"/>
  </si>
  <si>
    <t>劉熒隆</t>
    <phoneticPr fontId="13" type="noConversion"/>
  </si>
  <si>
    <t>校園監視系統設備更新案</t>
    <phoneticPr fontId="13" type="noConversion"/>
  </si>
  <si>
    <t>公開招標</t>
    <phoneticPr fontId="6" type="noConversion"/>
  </si>
  <si>
    <t>嘉俊安全系統工程有限公司</t>
    <phoneticPr fontId="6" type="noConversion"/>
  </si>
  <si>
    <t>學校後門改善工程</t>
    <phoneticPr fontId="13" type="noConversion"/>
  </si>
  <si>
    <t>菓林國小</t>
    <phoneticPr fontId="13" type="noConversion"/>
  </si>
  <si>
    <t>小額採購逕洽廠商</t>
    <phoneticPr fontId="6" type="noConversion"/>
  </si>
  <si>
    <t>擎大企業有限公司</t>
    <phoneticPr fontId="6" type="noConversion"/>
  </si>
  <si>
    <t>低年級和專科教室教學電腦購置計畫</t>
    <phoneticPr fontId="13" type="noConversion"/>
  </si>
  <si>
    <t xml:space="preserve"> 共同供應契約</t>
    <phoneticPr fontId="13" type="noConversion"/>
  </si>
  <si>
    <t>李光達</t>
    <phoneticPr fontId="13" type="noConversion"/>
  </si>
  <si>
    <t>樂學樓視聽教室及川廊全彩電視牆增設</t>
    <phoneticPr fontId="13" type="noConversion"/>
  </si>
  <si>
    <t>樂善國小</t>
    <phoneticPr fontId="13" type="noConversion"/>
  </si>
  <si>
    <t>次元光電有限公司</t>
    <phoneticPr fontId="13" type="noConversion"/>
  </si>
  <si>
    <t>黃敬平</t>
    <phoneticPr fontId="13" type="noConversion"/>
  </si>
  <si>
    <t>活動中心摺合椅及摺合桌汰舊更新採購計畫</t>
    <phoneticPr fontId="13" type="noConversion"/>
  </si>
  <si>
    <t>龍潭國中</t>
    <phoneticPr fontId="13" type="noConversion"/>
  </si>
  <si>
    <t>1.共同供應契約
2.小額採購逕洽廠商</t>
    <phoneticPr fontId="13" type="noConversion"/>
  </si>
  <si>
    <t>1.三奇興業有限公司
2.鑫來實業社</t>
    <phoneticPr fontId="13" type="noConversion"/>
  </si>
  <si>
    <t>莊玉輝</t>
    <phoneticPr fontId="13" type="noConversion"/>
  </si>
  <si>
    <t>111年度優化風雨教室視聽設備計畫</t>
    <phoneticPr fontId="13" type="noConversion"/>
  </si>
  <si>
    <t>平興國中</t>
    <phoneticPr fontId="13" type="noConversion"/>
  </si>
  <si>
    <t>辦理中</t>
  </si>
  <si>
    <t>111年改善教學環境汰換教室燈具照明</t>
    <phoneticPr fontId="13" type="noConversion"/>
  </si>
  <si>
    <t>平南國中</t>
    <phoneticPr fontId="13" type="noConversion"/>
  </si>
  <si>
    <t>111年度改善教學設備</t>
    <phoneticPr fontId="13" type="noConversion"/>
  </si>
  <si>
    <t>龜山國小</t>
    <phoneticPr fontId="13" type="noConversion"/>
  </si>
  <si>
    <t>李柏坊</t>
    <phoneticPr fontId="13" type="noConversion"/>
  </si>
  <si>
    <t>中庭廣場暨簡易籃球場地坪、排水改善工程</t>
    <phoneticPr fontId="13" type="noConversion"/>
  </si>
  <si>
    <t>仁和國小</t>
    <phoneticPr fontId="13" type="noConversion"/>
  </si>
  <si>
    <t>資訊創客教室資訊設備更新</t>
    <phoneticPr fontId="13" type="noConversion"/>
  </si>
  <si>
    <t>雙龍國小</t>
    <phoneticPr fontId="13" type="noConversion"/>
  </si>
  <si>
    <t>旭威電腦資訊有限公司</t>
    <phoneticPr fontId="13" type="noConversion"/>
  </si>
  <si>
    <t>戶外球場整建工程</t>
    <phoneticPr fontId="13" type="noConversion"/>
  </si>
  <si>
    <t>名田營造工程有限公司</t>
    <phoneticPr fontId="13" type="noConversion"/>
  </si>
  <si>
    <t>梁為超</t>
    <phoneticPr fontId="13" type="noConversion"/>
  </si>
  <si>
    <t>諮商室建置與整修工程</t>
    <phoneticPr fontId="13" type="noConversion"/>
  </si>
  <si>
    <t>陳萬得</t>
    <phoneticPr fontId="13" type="noConversion"/>
  </si>
  <si>
    <t>校園照明燈具汰舊換新採購計畫</t>
    <phoneticPr fontId="13" type="noConversion"/>
  </si>
  <si>
    <t>暐肯照明有限公司</t>
    <phoneticPr fontId="13" type="noConversion"/>
  </si>
  <si>
    <t>111年校舍及走廊油漆工程</t>
    <phoneticPr fontId="13" type="noConversion"/>
  </si>
  <si>
    <t>德龍國小</t>
    <phoneticPr fontId="13" type="noConversion"/>
  </si>
  <si>
    <t>彩星油漆工程行</t>
    <phoneticPr fontId="13" type="noConversion"/>
  </si>
  <si>
    <t>111年左側一樓川廊改善工程</t>
    <phoneticPr fontId="13" type="noConversion"/>
  </si>
  <si>
    <t>展佑土木包工業</t>
    <phoneticPr fontId="13" type="noConversion"/>
  </si>
  <si>
    <t>111年圖書館設備整修改善工程計畫</t>
    <phoneticPr fontId="13" type="noConversion"/>
  </si>
  <si>
    <t>錦興國小</t>
    <phoneticPr fontId="13" type="noConversion"/>
  </si>
  <si>
    <t>校園數位教學環境改善</t>
    <phoneticPr fontId="13" type="noConversion"/>
  </si>
  <si>
    <t>富台國小</t>
    <phoneticPr fontId="13" type="noConversion"/>
  </si>
  <si>
    <t>建置一年級和專科教室E化教學設備</t>
    <phoneticPr fontId="13" type="noConversion"/>
  </si>
  <si>
    <t>111年度智慧教室觸控顯示器採購案</t>
    <phoneticPr fontId="13" type="noConversion"/>
  </si>
  <si>
    <t>新勢國小</t>
    <phoneticPr fontId="13" type="noConversion"/>
  </si>
  <si>
    <t>楊家俍</t>
    <phoneticPr fontId="13" type="noConversion"/>
  </si>
  <si>
    <t>111年度充實教師教學用筆記型電腦申請計畫</t>
    <phoneticPr fontId="13" type="noConversion"/>
  </si>
  <si>
    <t>校園防疫整備</t>
    <phoneticPr fontId="13" type="noConversion"/>
  </si>
  <si>
    <t>南崁國小</t>
    <phoneticPr fontId="13" type="noConversion"/>
  </si>
  <si>
    <t>新亞科技有限公司</t>
    <phoneticPr fontId="13" type="noConversion"/>
  </si>
  <si>
    <t>三樓會議室屋頂防漏工程</t>
    <phoneticPr fontId="13" type="noConversion"/>
  </si>
  <si>
    <t>東安國中</t>
    <phoneticPr fontId="13" type="noConversion"/>
  </si>
  <si>
    <t>福順工程有限公司</t>
    <phoneticPr fontId="13" type="noConversion"/>
  </si>
  <si>
    <t>廚房及廊道屋頂防水防漏工程</t>
    <phoneticPr fontId="13" type="noConversion"/>
  </si>
  <si>
    <t>五權國小</t>
    <phoneticPr fontId="13" type="noConversion"/>
  </si>
  <si>
    <t>安泰營造股份有限公司</t>
    <phoneticPr fontId="13" type="noConversion"/>
  </si>
  <si>
    <t>智慧教室設備採購</t>
    <phoneticPr fontId="13" type="noConversion"/>
  </si>
  <si>
    <t>東勢國小</t>
    <phoneticPr fontId="13" type="noConversion"/>
  </si>
  <si>
    <t>全威文教數位有限公司</t>
    <phoneticPr fontId="13" type="noConversion"/>
  </si>
  <si>
    <t>電腦教室高架地板及線路改善計畫</t>
    <phoneticPr fontId="13" type="noConversion"/>
  </si>
  <si>
    <t>勗佑有限公司</t>
    <phoneticPr fontId="13" type="noConversion"/>
  </si>
  <si>
    <t>111年度校舍附屬設施及校園環境改善工程</t>
    <phoneticPr fontId="13" type="noConversion"/>
  </si>
  <si>
    <t>水美國小</t>
    <phoneticPr fontId="13" type="noConversion"/>
  </si>
  <si>
    <t>保佳地工程有限公司</t>
    <phoneticPr fontId="13" type="noConversion"/>
  </si>
  <si>
    <t>111年度宿舍圍牆彩繪</t>
    <phoneticPr fontId="13" type="noConversion"/>
  </si>
  <si>
    <t>翔順暉土木包工業</t>
    <phoneticPr fontId="13" type="noConversion"/>
  </si>
  <si>
    <t>活動中心全彩式LED字幕機採購計畫</t>
    <phoneticPr fontId="13" type="noConversion"/>
  </si>
  <si>
    <t>中庭步道地坪整修工程</t>
    <phoneticPr fontId="13" type="noConversion"/>
  </si>
  <si>
    <t>光大土木包工業</t>
    <phoneticPr fontId="13" type="noConversion"/>
  </si>
  <si>
    <t>陳美梅</t>
    <phoneticPr fontId="13" type="noConversion"/>
  </si>
  <si>
    <t>辦公環境設備改善</t>
    <phoneticPr fontId="13" type="noConversion"/>
  </si>
  <si>
    <t>大有國中</t>
    <phoneticPr fontId="13" type="noConversion"/>
  </si>
  <si>
    <t>富楊企業有限公司</t>
    <phoneticPr fontId="13" type="noConversion"/>
  </si>
  <si>
    <t>蘇家明</t>
    <phoneticPr fontId="13" type="noConversion"/>
  </si>
  <si>
    <t>111年度學校設置班級觸控式屏幕實施計畫</t>
    <phoneticPr fontId="13" type="noConversion"/>
  </si>
  <si>
    <t>桃園特殊教育學校</t>
    <phoneticPr fontId="13" type="noConversion"/>
  </si>
  <si>
    <t>111年度推動智慧教學資訊採購計畫-班級教室電腦主機採購</t>
    <phoneticPr fontId="13" type="noConversion"/>
  </si>
  <si>
    <t>大園國小</t>
    <phoneticPr fontId="13" type="noConversion"/>
  </si>
  <si>
    <t>111年運動場圍牆整修工程</t>
    <phoneticPr fontId="13" type="noConversion"/>
  </si>
  <si>
    <t>謝美英</t>
    <phoneticPr fontId="13" type="noConversion"/>
  </si>
  <si>
    <t>111年度校園LED大型看板計畫</t>
    <phoneticPr fontId="13" type="noConversion"/>
  </si>
  <si>
    <t>日光燈汰換LED燈具改善(二)</t>
    <phoneticPr fontId="13" type="noConversion"/>
  </si>
  <si>
    <t>東興國中</t>
    <phoneticPr fontId="13" type="noConversion"/>
  </si>
  <si>
    <t>暐肯照明有限公司</t>
    <phoneticPr fontId="6" type="noConversion"/>
  </si>
  <si>
    <t>風雨教室球場維護計畫</t>
    <phoneticPr fontId="13" type="noConversion"/>
  </si>
  <si>
    <t>鴻軍威有限公司</t>
    <phoneticPr fontId="13" type="noConversion"/>
  </si>
  <si>
    <t>校舍天花板油漆粉刷工程</t>
    <phoneticPr fontId="13" type="noConversion"/>
  </si>
  <si>
    <t>新榮國小</t>
    <phoneticPr fontId="13" type="noConversion"/>
  </si>
  <si>
    <t>五房油漆工程行</t>
    <phoneticPr fontId="13" type="noConversion"/>
  </si>
  <si>
    <t>辦公環境改善</t>
    <phoneticPr fontId="13" type="noConversion"/>
  </si>
  <si>
    <t xml:space="preserve">庭美有限公司 </t>
    <phoneticPr fontId="13" type="noConversion"/>
  </si>
  <si>
    <t>劉仁照
劉熒隆
徐玉樹</t>
    <phoneticPr fontId="13" type="noConversion"/>
  </si>
  <si>
    <t>111年網路改善暨虛擬化設定計畫</t>
    <phoneticPr fontId="13" type="noConversion"/>
  </si>
  <si>
    <t>祥順資訊有限公司</t>
    <phoneticPr fontId="13" type="noConversion"/>
  </si>
  <si>
    <t>黃家齊</t>
    <phoneticPr fontId="13" type="noConversion"/>
  </si>
  <si>
    <t>111年度改善及充實班級智慧行動教學設備</t>
    <phoneticPr fontId="13" type="noConversion"/>
  </si>
  <si>
    <t>會稽國中</t>
    <phoneticPr fontId="13" type="noConversion"/>
  </si>
  <si>
    <t>1.創源國際有限公司
2.現營資訊有限公司</t>
    <phoneticPr fontId="13" type="noConversion"/>
  </si>
  <si>
    <t>李家興</t>
    <phoneticPr fontId="13" type="noConversion"/>
  </si>
  <si>
    <t>111年度校舍教室照明及老舊管線改善</t>
    <phoneticPr fontId="13" type="noConversion"/>
  </si>
  <si>
    <t>桃園市政府地方教育發展基金-一般行政管理計畫-會費、捐助、補助、分攤、照護、救濟與交流活動費</t>
    <phoneticPr fontId="13" type="noConversion"/>
  </si>
  <si>
    <t>111年桃園市划船船艇維修器材設備</t>
    <phoneticPr fontId="13" type="noConversion"/>
  </si>
  <si>
    <t>武漢國中</t>
    <phoneticPr fontId="13" type="noConversion"/>
  </si>
  <si>
    <t>校園特色佈告欄採購</t>
    <phoneticPr fontId="13" type="noConversion"/>
  </si>
  <si>
    <t>111年度HiTeach智慧課堂</t>
    <phoneticPr fontId="13" type="noConversion"/>
  </si>
  <si>
    <t>永豐高中</t>
    <phoneticPr fontId="6" type="noConversion"/>
  </si>
  <si>
    <t>劉安祺
吳嘉和
謝美英
葉明月
黃敬平</t>
    <phoneticPr fontId="13" type="noConversion"/>
  </si>
  <si>
    <t>充實改善理化專科教室暨器材室教學環境設備</t>
    <phoneticPr fontId="13" type="noConversion"/>
  </si>
  <si>
    <t>龍興國中</t>
    <phoneticPr fontId="13" type="noConversion"/>
  </si>
  <si>
    <t>111年度改善校園安全監視系統設備更新計畫</t>
    <phoneticPr fontId="13" type="noConversion"/>
  </si>
  <si>
    <t>自強國中</t>
    <phoneticPr fontId="13" type="noConversion"/>
  </si>
  <si>
    <t>黃景熙</t>
    <phoneticPr fontId="13" type="noConversion"/>
  </si>
  <si>
    <t>建置雙語數位平台計畫</t>
    <phoneticPr fontId="13" type="noConversion"/>
  </si>
  <si>
    <t>陽明高中</t>
    <phoneticPr fontId="13" type="noConversion"/>
  </si>
  <si>
    <t>驊鉅數位科技有限公司</t>
    <phoneticPr fontId="13" type="noConversion"/>
  </si>
  <si>
    <t>郭蔡美英</t>
    <phoneticPr fontId="13" type="noConversion"/>
  </si>
  <si>
    <t>111年度新購教學設備</t>
    <phoneticPr fontId="13" type="noConversion"/>
  </si>
  <si>
    <t>保生國小</t>
    <phoneticPr fontId="13" type="noConversion"/>
  </si>
  <si>
    <t>陳雅倫
林正峰
牛煦庭
林俐玲
楊進福</t>
    <phoneticPr fontId="13" type="noConversion"/>
  </si>
  <si>
    <t>校史室(兼會議室)暨教學研究中心整修工程</t>
    <phoneticPr fontId="13" type="noConversion"/>
  </si>
  <si>
    <t>大崗國中</t>
    <phoneticPr fontId="13" type="noConversion"/>
  </si>
  <si>
    <t>111年棒球場草坪養護計畫</t>
    <phoneticPr fontId="13" type="noConversion"/>
  </si>
  <si>
    <t>大園國中</t>
    <phoneticPr fontId="13" type="noConversion"/>
  </si>
  <si>
    <t>昱吉草坪優化有限公司</t>
    <phoneticPr fontId="13" type="noConversion"/>
  </si>
  <si>
    <t>語言教室設備更新計畫</t>
    <phoneticPr fontId="13" type="noConversion"/>
  </si>
  <si>
    <t>凌雲國中</t>
    <phoneticPr fontId="13" type="noConversion"/>
  </si>
  <si>
    <t>段樹文</t>
    <phoneticPr fontId="13" type="noConversion"/>
  </si>
  <si>
    <t>繁星樓化糞池整修工程</t>
    <phoneticPr fontId="13" type="noConversion"/>
  </si>
  <si>
    <t>茄苳國小</t>
    <phoneticPr fontId="13" type="noConversion"/>
  </si>
  <si>
    <t>蔡永芳</t>
    <phoneticPr fontId="13" type="noConversion"/>
  </si>
  <si>
    <t>校園中庭地坪改善工程</t>
    <phoneticPr fontId="13" type="noConversion"/>
  </si>
  <si>
    <t>瑞豐國小</t>
    <phoneticPr fontId="13" type="noConversion"/>
  </si>
  <si>
    <t>各教學行政辦公室辦公設備改善採購</t>
    <phoneticPr fontId="13" type="noConversion"/>
  </si>
  <si>
    <t>1.佶俊實業有限公司
2.宏朮企業社</t>
    <phoneticPr fontId="13" type="noConversion"/>
  </si>
  <si>
    <t>籃球場整修工程</t>
    <phoneticPr fontId="13" type="noConversion"/>
  </si>
  <si>
    <t>復旦國小</t>
    <phoneticPr fontId="13" type="noConversion"/>
  </si>
  <si>
    <t>111年化學教室改善工程</t>
    <phoneticPr fontId="13" type="noConversion"/>
  </si>
  <si>
    <t>平鎮國中</t>
    <phoneticPr fontId="13" type="noConversion"/>
  </si>
  <si>
    <t>111年度教學空間設備改善工程</t>
    <phoneticPr fontId="13" type="noConversion"/>
  </si>
  <si>
    <t>飲水機汰舊更新</t>
    <phoneticPr fontId="13" type="noConversion"/>
  </si>
  <si>
    <t>龍安國小</t>
    <phoneticPr fontId="13" type="noConversion"/>
  </si>
  <si>
    <t>普德家電股份有限公司</t>
    <phoneticPr fontId="13" type="noConversion"/>
  </si>
  <si>
    <t>陳治文</t>
    <phoneticPr fontId="13" type="noConversion"/>
  </si>
  <si>
    <t>111年度辦公室系統化家具設備更新計畫</t>
    <phoneticPr fontId="13" type="noConversion"/>
  </si>
  <si>
    <t>仁善國小</t>
    <phoneticPr fontId="13" type="noConversion"/>
  </si>
  <si>
    <t>博淵辦公家具有限公司</t>
    <phoneticPr fontId="13" type="noConversion"/>
  </si>
  <si>
    <t>徐玉樹
劉熒隆</t>
    <phoneticPr fontId="13" type="noConversion"/>
  </si>
  <si>
    <t>司令台及看台整修-彩虹階梯整建工程</t>
    <phoneticPr fontId="13" type="noConversion"/>
  </si>
  <si>
    <t>潛龍國小</t>
    <phoneticPr fontId="13" type="noConversion"/>
  </si>
  <si>
    <t>A棟1樓觸控液晶顯示器設備採購</t>
    <phoneticPr fontId="13" type="noConversion"/>
  </si>
  <si>
    <t>建德國小</t>
    <phoneticPr fontId="13" type="noConversion"/>
  </si>
  <si>
    <t>路由有限公司</t>
    <phoneticPr fontId="13" type="noConversion"/>
  </si>
  <si>
    <t>謝美英
徐景文</t>
    <phoneticPr fontId="13" type="noConversion"/>
  </si>
  <si>
    <t>特教班教室整建工程</t>
    <phoneticPr fontId="13" type="noConversion"/>
  </si>
  <si>
    <t>中平國小</t>
    <phoneticPr fontId="13" type="noConversion"/>
  </si>
  <si>
    <t>觸控螢幕教學系統</t>
    <phoneticPr fontId="13" type="noConversion"/>
  </si>
  <si>
    <t>大坡國小</t>
    <phoneticPr fontId="13" type="noConversion"/>
  </si>
  <si>
    <t>頂樓教室防熱輕鋼架暨學習角整修工程</t>
    <phoneticPr fontId="13" type="noConversion"/>
  </si>
  <si>
    <t>王仙蓮</t>
    <phoneticPr fontId="13" type="noConversion"/>
  </si>
  <si>
    <t>虛擬情境數位攝影棚設備</t>
    <phoneticPr fontId="13" type="noConversion"/>
  </si>
  <si>
    <t>南崁國中</t>
    <phoneticPr fontId="13" type="noConversion"/>
  </si>
  <si>
    <t>涂權吉</t>
    <phoneticPr fontId="13" type="noConversion"/>
  </si>
  <si>
    <t>改善訓練環境及器材設備</t>
    <phoneticPr fontId="13" type="noConversion"/>
  </si>
  <si>
    <t>大同國小</t>
    <phoneticPr fontId="13" type="noConversion"/>
  </si>
  <si>
    <t>崴達貿易有限公司</t>
    <phoneticPr fontId="13" type="noConversion"/>
  </si>
  <si>
    <t>111年度學生活動中心地面鋪設更新計畫</t>
    <phoneticPr fontId="13" type="noConversion"/>
  </si>
  <si>
    <t>龍岡國中</t>
    <phoneticPr fontId="13" type="noConversion"/>
  </si>
  <si>
    <t>麗新工程有限公司</t>
    <phoneticPr fontId="13" type="noConversion"/>
  </si>
  <si>
    <t>111年度建置智慧教室觸屏</t>
    <phoneticPr fontId="13" type="noConversion"/>
  </si>
  <si>
    <t>興國國小</t>
    <phoneticPr fontId="13" type="noConversion"/>
  </si>
  <si>
    <t>111年度教室觸控螢幕(含開閤黑板)</t>
    <phoneticPr fontId="13" type="noConversion"/>
  </si>
  <si>
    <t>楊明國小</t>
    <phoneticPr fontId="13" type="noConversion"/>
  </si>
  <si>
    <t>鄭淑方</t>
    <phoneticPr fontId="13" type="noConversion"/>
  </si>
  <si>
    <t>111年度教室電腦(含螢幕)</t>
    <phoneticPr fontId="13" type="noConversion"/>
  </si>
  <si>
    <t>呂林小鳳</t>
    <phoneticPr fontId="13" type="noConversion"/>
  </si>
  <si>
    <t>2022年桃園市大勇國小棒球隊設備需求採購案</t>
    <phoneticPr fontId="13" type="noConversion"/>
  </si>
  <si>
    <t>大勇國小</t>
    <phoneticPr fontId="13" type="noConversion"/>
  </si>
  <si>
    <t>學童防災頭套</t>
    <phoneticPr fontId="13" type="noConversion"/>
  </si>
  <si>
    <t>惠捷國際有限公司</t>
    <phoneticPr fontId="13" type="noConversion"/>
  </si>
  <si>
    <t>第一、二、三棟校舍走廊女兒牆開口改善工程</t>
    <phoneticPr fontId="13" type="noConversion"/>
  </si>
  <si>
    <t>團練室冷氣空調設備安裝計畫</t>
    <phoneticPr fontId="13" type="noConversion"/>
  </si>
  <si>
    <t>共同供應契約</t>
    <phoneticPr fontId="6" type="noConversion"/>
  </si>
  <si>
    <t>年富電器有限公司</t>
    <phoneticPr fontId="13" type="noConversion"/>
  </si>
  <si>
    <t>朱珍瑤</t>
    <phoneticPr fontId="13" type="noConversion"/>
  </si>
  <si>
    <t>教室照明改善計畫</t>
    <phoneticPr fontId="13" type="noConversion"/>
  </si>
  <si>
    <t>舒翠玲</t>
    <phoneticPr fontId="13" type="noConversion"/>
  </si>
  <si>
    <t>活動中心音響燈光改善</t>
    <phoneticPr fontId="13" type="noConversion"/>
  </si>
  <si>
    <t>111年度優化教學資訊設備實施計畫</t>
    <phoneticPr fontId="13" type="noConversion"/>
  </si>
  <si>
    <t>啟文國小</t>
    <phoneticPr fontId="13" type="noConversion"/>
  </si>
  <si>
    <t>觸控教學設備採購案</t>
    <phoneticPr fontId="13" type="noConversion"/>
  </si>
  <si>
    <t>埔頂國小</t>
    <phoneticPr fontId="13" type="noConversion"/>
  </si>
  <si>
    <t>雙語教室整建工程</t>
    <phoneticPr fontId="13" type="noConversion"/>
  </si>
  <si>
    <t>快樂國小</t>
    <phoneticPr fontId="13" type="noConversion"/>
  </si>
  <si>
    <t>111年度建置教室數位互動教學設備</t>
    <phoneticPr fontId="13" type="noConversion"/>
  </si>
  <si>
    <t>石門國小</t>
    <phoneticPr fontId="13" type="noConversion"/>
  </si>
  <si>
    <t>黃婉如</t>
    <phoneticPr fontId="13" type="noConversion"/>
  </si>
  <si>
    <t>美術樓暨民族樓耐震補強工程</t>
    <phoneticPr fontId="13" type="noConversion"/>
  </si>
  <si>
    <t>桃園國小</t>
    <phoneticPr fontId="13" type="noConversion"/>
  </si>
  <si>
    <t>太陽系營造工程事業有限公司</t>
    <phoneticPr fontId="13" type="noConversion"/>
  </si>
  <si>
    <t>智慧學習教室建置</t>
    <phoneticPr fontId="13" type="noConversion"/>
  </si>
  <si>
    <t>山腳國小</t>
    <phoneticPr fontId="13" type="noConversion"/>
  </si>
  <si>
    <t>教室窗簾暨環境改善工程</t>
    <phoneticPr fontId="13" type="noConversion"/>
  </si>
  <si>
    <t>南門國小</t>
    <phoneticPr fontId="13" type="noConversion"/>
  </si>
  <si>
    <t>東大樓川廊牆面裝置藝術財物採購</t>
    <phoneticPr fontId="13" type="noConversion"/>
  </si>
  <si>
    <t>北勢國小</t>
    <phoneticPr fontId="13" type="noConversion"/>
  </si>
  <si>
    <t>校園鋪面修繕工程</t>
    <phoneticPr fontId="13" type="noConversion"/>
  </si>
  <si>
    <t>大業國小</t>
    <phoneticPr fontId="13" type="noConversion"/>
  </si>
  <si>
    <t>吳嘉和</t>
    <phoneticPr fontId="13" type="noConversion"/>
  </si>
  <si>
    <t>111年度內壢國中充實體育班訓練器材設備申請計畫</t>
  </si>
  <si>
    <t>教室觸控顯示器設備採購計畫</t>
    <phoneticPr fontId="13" type="noConversion"/>
  </si>
  <si>
    <t>武漢國小</t>
    <phoneticPr fontId="13" type="noConversion"/>
  </si>
  <si>
    <t>教室智慧數位設備更新</t>
    <phoneticPr fontId="13" type="noConversion"/>
  </si>
  <si>
    <t>111年幼兒園圍牆彩繪</t>
    <phoneticPr fontId="13" type="noConversion"/>
  </si>
  <si>
    <t>教室掃具櫃採購</t>
    <phoneticPr fontId="13" type="noConversion"/>
  </si>
  <si>
    <t>新埔國小</t>
    <phoneticPr fontId="13" type="noConversion"/>
  </si>
  <si>
    <t>褚春來</t>
  </si>
  <si>
    <t>蘆竹區福祿里五福六路56巷27弄至五福六路新闢道路工程</t>
  </si>
  <si>
    <t>蘆竹區公所</t>
  </si>
  <si>
    <t>工務業務-規劃設計工作</t>
  </si>
  <si>
    <t>徐其萬</t>
  </si>
  <si>
    <t>大園區新生北路11巷至31巷(兒二公園)用地取得</t>
  </si>
  <si>
    <t>養護工程處</t>
    <phoneticPr fontId="6" type="noConversion"/>
  </si>
  <si>
    <t>工務業務-規劃設計工作</t>
    <phoneticPr fontId="6" type="noConversion"/>
  </si>
  <si>
    <t>協議價購</t>
  </si>
  <si>
    <t>土地所有權人</t>
    <phoneticPr fontId="6" type="noConversion"/>
  </si>
  <si>
    <t>段樹文</t>
  </si>
  <si>
    <t>科技執法及移動式偵訊設備</t>
  </si>
  <si>
    <t>八德分局</t>
  </si>
  <si>
    <t>彭俊豪</t>
  </si>
  <si>
    <t>東興社區發展協會打擊樂團樂器材採購案</t>
  </si>
  <si>
    <t>中壢區公所</t>
  </si>
  <si>
    <t>學園樂器行</t>
    <phoneticPr fontId="6" type="noConversion"/>
  </si>
  <si>
    <t>朱珍瑤</t>
  </si>
  <si>
    <t>大宏里辦公處新購滅火器</t>
  </si>
  <si>
    <t>八德區公所</t>
  </si>
  <si>
    <t>周玉琴
李家興
涂權吉</t>
    <phoneticPr fontId="6" type="noConversion"/>
  </si>
  <si>
    <t>上田里廣播系統汰換及增設工程</t>
    <phoneticPr fontId="6" type="noConversion"/>
  </si>
  <si>
    <t>楊梅區公所</t>
  </si>
  <si>
    <t>大宏里辦公處變電箱美化工程</t>
  </si>
  <si>
    <t>葉明月</t>
  </si>
  <si>
    <t>內壢派出所電腦等設備採購</t>
  </si>
  <si>
    <t>中壢分局</t>
  </si>
  <si>
    <t>共同供應契約</t>
  </si>
  <si>
    <t>首聯科技有限公司</t>
    <phoneticPr fontId="6" type="noConversion"/>
  </si>
  <si>
    <t>陳睿生</t>
  </si>
  <si>
    <t>新屋區永安市民活動中心購置伴唱機及擴音設備</t>
  </si>
  <si>
    <t>新屋區公所</t>
  </si>
  <si>
    <t>1.平夌資訊有限公司_x000D_
2.甫軒科技有限公司</t>
    <phoneticPr fontId="6" type="noConversion"/>
  </si>
  <si>
    <t>新屋區石磊市民活動中心購置不銹鋼門板及廚房設備</t>
  </si>
  <si>
    <t>1.勝威泰實業有限公司
2.鉅倉五金股份有限公司</t>
    <phoneticPr fontId="6" type="noConversion"/>
  </si>
  <si>
    <t>徐玉樹</t>
  </si>
  <si>
    <t>中正里辦公處購置移動式廣播設備</t>
  </si>
  <si>
    <t>龍潭區公所</t>
  </si>
  <si>
    <t>聲德有限公司</t>
    <phoneticPr fontId="6" type="noConversion"/>
  </si>
  <si>
    <t>郭蔡美英</t>
  </si>
  <si>
    <t>觀音區廣福市民活動中心新增烤箱設備</t>
  </si>
  <si>
    <t>觀音區公所</t>
  </si>
  <si>
    <t>華昌餐飲設備行</t>
    <phoneticPr fontId="6" type="noConversion"/>
  </si>
  <si>
    <t>觀音區大崛市民活動中心購置除濕機設備</t>
  </si>
  <si>
    <t>功道電器商行</t>
    <phoneticPr fontId="6" type="noConversion"/>
  </si>
  <si>
    <t>觀音區廣福市民活動中心電力改善工程案</t>
  </si>
  <si>
    <t>東興里辦公處購置移動式廣播設備</t>
  </si>
  <si>
    <t>觀音區富林市民活動中心購置65吋液晶顯示器設備</t>
  </si>
  <si>
    <t>麗崴電腦有限公司</t>
    <phoneticPr fontId="6" type="noConversion"/>
  </si>
  <si>
    <t>觀音區富林市民活動中心購置電腦伴唱機設備</t>
  </si>
  <si>
    <t>優笙音響科技有限公司</t>
    <phoneticPr fontId="6" type="noConversion"/>
  </si>
  <si>
    <t>觀音區富源市民活動中心購置攪拌機及烤箱設備</t>
  </si>
  <si>
    <t>佑豐商行</t>
    <phoneticPr fontId="6" type="noConversion"/>
  </si>
  <si>
    <t>大福里辦公處新購滅火器</t>
  </si>
  <si>
    <t>周玉琴</t>
  </si>
  <si>
    <t>校舍走廊外牆油漆工程</t>
  </si>
  <si>
    <t>楊心國小</t>
  </si>
  <si>
    <t>1.均嘉工程有限公司
2.陳偉聖建築師事務所</t>
    <phoneticPr fontId="6" type="noConversion"/>
  </si>
  <si>
    <t>黃家齊</t>
  </si>
  <si>
    <t>改善教學設備計畫</t>
  </si>
  <si>
    <t>陽明高中</t>
  </si>
  <si>
    <t>陽明高中</t>
    <phoneticPr fontId="6" type="noConversion"/>
  </si>
  <si>
    <t>林昭賢</t>
  </si>
  <si>
    <t>八德第一市民活動中心窗戶更新工程</t>
  </si>
  <si>
    <t>舒翠玲</t>
  </si>
  <si>
    <t>第一市民活動中心安裝舞蹈鏡及防焰窗簾</t>
  </si>
  <si>
    <t>平鎮區公所</t>
  </si>
  <si>
    <t>佳鑫企業社</t>
    <phoneticPr fontId="6" type="noConversion"/>
  </si>
  <si>
    <t>陳姿伶</t>
  </si>
  <si>
    <t>刑大偵查第八隊駐地及勤務設備</t>
  </si>
  <si>
    <t>刑事警察大隊</t>
  </si>
  <si>
    <t>語辰有限公司</t>
    <phoneticPr fontId="6" type="noConversion"/>
  </si>
  <si>
    <t>新屋區後庄市民活動中心購置排風機、不鏽鋼煙罩設備</t>
  </si>
  <si>
    <t>永鎮工業有限公司</t>
    <phoneticPr fontId="6" type="noConversion"/>
  </si>
  <si>
    <t>劉安祺</t>
  </si>
  <si>
    <t>普仁派出所監視設備採購</t>
  </si>
  <si>
    <t>寬遠科技有限公司</t>
    <phoneticPr fontId="6" type="noConversion"/>
  </si>
  <si>
    <t>劉曾玉春</t>
  </si>
  <si>
    <t>中建里購置滅火器</t>
  </si>
  <si>
    <t>富豐里廣播系統汰換及增設工程</t>
  </si>
  <si>
    <t>黃景熙</t>
  </si>
  <si>
    <t>大樹里公共用滅火器設備採購</t>
  </si>
  <si>
    <t>桃園區公所</t>
  </si>
  <si>
    <t>呂淑真</t>
  </si>
  <si>
    <t>辦公及科技偵查設備</t>
  </si>
  <si>
    <t>中興路211巷8號旁水圳護欄維修工程</t>
  </si>
  <si>
    <t>邱奕勝</t>
  </si>
  <si>
    <t>華勛國小前人行道退縮改善工程</t>
  </si>
  <si>
    <t>松柏會老人文康活動中心2樓禮堂空間迴音改善工程</t>
  </si>
  <si>
    <t>中原里購置影音行動廣播設備</t>
  </si>
  <si>
    <t>自立里購置影音行動電腦廣播設備</t>
  </si>
  <si>
    <t>觀音區富林市民活動中心購置四門冰箱及電鍋設備</t>
  </si>
  <si>
    <t>鉅倉五金股份有限公司</t>
    <phoneticPr fontId="6" type="noConversion"/>
  </si>
  <si>
    <t>觀音區保障市民活動中心購置鈸鑼樂器</t>
  </si>
  <si>
    <t>八德區社區垃圾不落地宣導計畫</t>
  </si>
  <si>
    <t>環境清潔稽查大隊</t>
  </si>
  <si>
    <t>振技有限公司</t>
    <phoneticPr fontId="6" type="noConversion"/>
  </si>
  <si>
    <t>金溪里影音行動電腦廣播設備購置</t>
  </si>
  <si>
    <t>金通多媒體科技有限公司</t>
    <phoneticPr fontId="6" type="noConversion"/>
  </si>
  <si>
    <t>復華里購置影音行動廣播設備</t>
  </si>
  <si>
    <t>三民里影音行動電腦廣播設備購置</t>
  </si>
  <si>
    <t>竣力企業有限公司</t>
    <phoneticPr fontId="6" type="noConversion"/>
  </si>
  <si>
    <t>劉熒隆</t>
  </si>
  <si>
    <t>大中正市民活動中心碎紙機、烘焙烤箱購置</t>
  </si>
  <si>
    <t>1.司邁特科技有限公司
2.翊澄有限公司</t>
    <phoneticPr fontId="6" type="noConversion"/>
  </si>
  <si>
    <t>梁為超</t>
  </si>
  <si>
    <t>仁祥里辦公處購置公共用滅火器</t>
  </si>
  <si>
    <t>李家興
周玉琴
涂權吉
鄭淑方</t>
    <phoneticPr fontId="6" type="noConversion"/>
  </si>
  <si>
    <t>高上里廣播系統改善及增設工程</t>
  </si>
  <si>
    <t>111年度建置智慧教室戶動黑板實施計畫</t>
  </si>
  <si>
    <t>內壢高中</t>
  </si>
  <si>
    <t>上華市民活動中心音響設備更新</t>
  </si>
  <si>
    <t>新晶成國際企業有限公司</t>
    <phoneticPr fontId="6" type="noConversion"/>
  </si>
  <si>
    <t>吳嘉和</t>
  </si>
  <si>
    <t>內壢派出所駐地修繕工程採購</t>
  </si>
  <si>
    <t>1.美佳華室內設計工程行
2.富翔不銹鋼企業行</t>
    <phoneticPr fontId="6" type="noConversion"/>
  </si>
  <si>
    <t>呂林小鳳</t>
  </si>
  <si>
    <t>大宏市民活動中心舞台</t>
  </si>
  <si>
    <t>呂林小鳳</t>
    <phoneticPr fontId="6" type="noConversion"/>
  </si>
  <si>
    <t>大成里辦公處新購滅火器</t>
    <phoneticPr fontId="6" type="noConversion"/>
  </si>
  <si>
    <t>游吾和</t>
  </si>
  <si>
    <t>採購和太鼓樂器</t>
  </si>
  <si>
    <t>大園區公所</t>
  </si>
  <si>
    <t>嘉韻樂器行</t>
    <phoneticPr fontId="6" type="noConversion"/>
  </si>
  <si>
    <t>上林市民活動中心綜合擴大機設備更新</t>
  </si>
  <si>
    <t>金正興國際有限公司</t>
    <phoneticPr fontId="6" type="noConversion"/>
  </si>
  <si>
    <t>自強里變電箱美化工程</t>
  </si>
  <si>
    <t>陶點子創意視覺設計有限公司</t>
    <phoneticPr fontId="6" type="noConversion"/>
  </si>
  <si>
    <t>郭麗華</t>
  </si>
  <si>
    <t>錦興國小通學廊道增設工程</t>
  </si>
  <si>
    <t>錦興國小</t>
  </si>
  <si>
    <t>購置大中正市民活動中心桌上型電腦1組</t>
  </si>
  <si>
    <t>信陽電腦科技有限公司</t>
    <phoneticPr fontId="6" type="noConversion"/>
  </si>
  <si>
    <t>桃園市溪海休閒農業區展售空間設施設備充實改善計畫</t>
  </si>
  <si>
    <t>新興里廣播系統汰換更新整合工程</t>
  </si>
  <si>
    <t>徐景文</t>
  </si>
  <si>
    <t>普慶里辦公處購置冷氣機</t>
  </si>
  <si>
    <t>揚新冷氣工程有限公司</t>
    <phoneticPr fontId="6" type="noConversion"/>
  </si>
  <si>
    <t>大正里辦公處新購滅火器</t>
  </si>
  <si>
    <t>桃園區文昌公園兒童遊戲場新設工程</t>
  </si>
  <si>
    <t>余信憲</t>
  </si>
  <si>
    <t>莊敬市民活動中心設備添購</t>
  </si>
  <si>
    <t>1.博碩工程有限公司
2.沃得資訊有限公司</t>
    <phoneticPr fontId="6" type="noConversion"/>
  </si>
  <si>
    <t>桃園市龍潭區黃唐社區照顧關懷據點購置烤箱,直立式冰箱</t>
  </si>
  <si>
    <t>黃敬平</t>
  </si>
  <si>
    <t>忠貞里購置公共用滅火器及滅火器箱案</t>
  </si>
  <si>
    <t>凱能消防工程有限公司</t>
    <phoneticPr fontId="6" type="noConversion"/>
  </si>
  <si>
    <t>大成市民活動中心監控系統工程</t>
  </si>
  <si>
    <t>大同市民活動中心監控系統工程</t>
  </si>
  <si>
    <t>陳萬得</t>
  </si>
  <si>
    <t>新勢公園增設體健器材</t>
  </si>
  <si>
    <t>大安里辦公處新購滅火器</t>
  </si>
  <si>
    <t>增購非洲鼓樂器</t>
  </si>
  <si>
    <t>鴻韻樂器行</t>
    <phoneticPr fontId="6" type="noConversion"/>
  </si>
  <si>
    <t>林政賢</t>
  </si>
  <si>
    <t>多元教育樓改善教學設備計畫</t>
  </si>
  <si>
    <t>謝美英</t>
  </si>
  <si>
    <t>中福派出所電腦設備採購</t>
  </si>
  <si>
    <t>威卡資訊有限公司</t>
    <phoneticPr fontId="6" type="noConversion"/>
  </si>
  <si>
    <t>大安第二市民活動中心採購投影機設備</t>
  </si>
  <si>
    <t>邱奕勝
謝美英</t>
    <phoneticPr fontId="6" type="noConversion"/>
  </si>
  <si>
    <t>青埔派出所地坪整修工程採購</t>
  </si>
  <si>
    <t>電器用品設備暨辦公廳舍整修工程</t>
  </si>
  <si>
    <t>大園分局</t>
  </si>
  <si>
    <t>1.共同供應契約
2.小額採購逕洽廠啇</t>
  </si>
  <si>
    <t>1.亮宇室內裝修工程有限公司
2.佑慶裝潢工程行_x000D_
3.巧神廣告社
4.華菱科技股份有限公司
5.群志富電業有限公司_x000D_
6.順聲電器行</t>
    <phoneticPr fontId="6" type="noConversion"/>
  </si>
  <si>
    <t>李家興</t>
  </si>
  <si>
    <t>永平里滅火器購置補助</t>
  </si>
  <si>
    <t>光明市民活動中心及大南興市民活動中心空氣品質監測暨淨化機連動裝置系統設備</t>
  </si>
  <si>
    <t>普仁市民活動中心辦公設備採購</t>
  </si>
  <si>
    <t>竣立企業有限公司</t>
    <phoneticPr fontId="6" type="noConversion"/>
  </si>
  <si>
    <t>員警待勤室整修工程</t>
  </si>
  <si>
    <t>興仁市民活動中心天花板及水泥漆修繕工程</t>
  </si>
  <si>
    <t>崴聖企業社
立禾工程實業社</t>
    <phoneticPr fontId="6" type="noConversion"/>
  </si>
  <si>
    <t>五中市民活動中心自動化淨化機裝置及AQI公告系統</t>
  </si>
  <si>
    <t>裕成里滅火器購置補助</t>
  </si>
  <si>
    <t>祥和里辦公處購置廣播系統設備</t>
  </si>
  <si>
    <t>林正峰</t>
  </si>
  <si>
    <t>龍華里廣播系統設置工程</t>
  </si>
  <si>
    <t>龜山區公所</t>
  </si>
  <si>
    <t>自立社區公園椅汰換案</t>
  </si>
  <si>
    <t>新屋區後湖市民活動中心購置筆記型電腦及文書軟體</t>
  </si>
  <si>
    <t>平夌資訊有限公司</t>
    <phoneticPr fontId="6" type="noConversion"/>
  </si>
  <si>
    <t>新屋區下埔市民活動中心購置健身車</t>
  </si>
  <si>
    <t>棨泰健康科技股份有限公司</t>
    <phoneticPr fontId="6" type="noConversion"/>
  </si>
  <si>
    <t>龍岡市民活動中心智能監測淨化機暨AQI公告系統</t>
  </si>
  <si>
    <t>購置過嶺市民活動中心冷氣</t>
  </si>
  <si>
    <t>鄭淑方</t>
  </si>
  <si>
    <t>水美市民活動中心增購彩色數位影印機設備案</t>
  </si>
  <si>
    <t>震旦行股份有限公司中壢一分公司</t>
    <phoneticPr fontId="6" type="noConversion"/>
  </si>
  <si>
    <t>大安第一市民活動中心全彩字幕機購置</t>
  </si>
  <si>
    <t>全美廣告社</t>
    <phoneticPr fontId="6" type="noConversion"/>
  </si>
  <si>
    <t>龍友里辦公處新購滅火器</t>
  </si>
  <si>
    <t>大湳里辦公處新購滅火器</t>
  </si>
  <si>
    <t>生態教學園區改善</t>
  </si>
  <si>
    <t>東興國中</t>
  </si>
  <si>
    <t>普忠里防災教室活動隔間牆及投影設備採購</t>
  </si>
  <si>
    <t>正義里辦公處購置公用滅火器</t>
  </si>
  <si>
    <t>謝美英
徐景文</t>
    <phoneticPr fontId="6" type="noConversion"/>
  </si>
  <si>
    <t>新街金華市民活動中心3樓音響設備採購</t>
  </si>
  <si>
    <t>過嶺里購置過嶺市民活動中心冷氣設備</t>
  </si>
  <si>
    <t>山東里辦公處購置滅火器材設備</t>
  </si>
  <si>
    <t>111年度改善學校夜間照明計畫</t>
  </si>
  <si>
    <t>新屋國小</t>
  </si>
  <si>
    <t>張桂綿</t>
  </si>
  <si>
    <t>新興國小升旗台整修工程</t>
  </si>
  <si>
    <t>新興國小</t>
  </si>
  <si>
    <t>大漢里辦公處新購滅火器</t>
  </si>
  <si>
    <t>忠義里社區外牆彩繪綠美化</t>
  </si>
  <si>
    <t>夢幻星空彩繪藝術創作坊</t>
    <phoneticPr fontId="6" type="noConversion"/>
  </si>
  <si>
    <t>新屋區社子市民活動中心購置廚房設備</t>
  </si>
  <si>
    <t>新屋區石磊市民活動中心購置瓦斯蒸箱</t>
  </si>
  <si>
    <t>新屋區中興路與社子路口三色號誌代辦工程</t>
  </si>
  <si>
    <t>交通局</t>
  </si>
  <si>
    <t>上林市民活動中心戶設置遮雨棚</t>
  </si>
  <si>
    <t>陳瑛</t>
  </si>
  <si>
    <t>桌上型電腦含螢幕、沙發椅組及電器設備等18項</t>
  </si>
  <si>
    <t>大溪分局</t>
  </si>
  <si>
    <t>陳雅倫</t>
  </si>
  <si>
    <t>新嶺里民活動場所電冰箱及血壓計設備購置</t>
  </si>
  <si>
    <t>採購筆記型電腦資訊設備</t>
  </si>
  <si>
    <t>平鎮分局</t>
  </si>
  <si>
    <t>精華實業社</t>
    <phoneticPr fontId="6" type="noConversion"/>
  </si>
  <si>
    <t>桃園區陽明綜合市民活動中心2樓電腦教室電腦設備汰舊換新</t>
  </si>
  <si>
    <t>第二大隊青埔分隊廳舍後方停車場地坪修繕工程</t>
  </si>
  <si>
    <t>第二大隊青埔分隊</t>
  </si>
  <si>
    <t>涂權吉</t>
  </si>
  <si>
    <t>金溪里冷氣設備購置</t>
  </si>
  <si>
    <t>三水市民活動中心戶外型LED字幕機更換</t>
  </si>
  <si>
    <t>中正里辦公處購置廣播系統設備</t>
  </si>
  <si>
    <t>劉熒隆
林昭賢</t>
    <phoneticPr fontId="6" type="noConversion"/>
  </si>
  <si>
    <t>烏樹林里辦公處購置廣播系統設備</t>
  </si>
  <si>
    <t>普仁市民活動中心增設雨遮等工程</t>
  </si>
  <si>
    <t>彭俊豪
劉安祺
游吾和</t>
    <phoneticPr fontId="6" type="noConversion"/>
  </si>
  <si>
    <t>偵查隊辦公廳舍整修工程</t>
  </si>
  <si>
    <t>劉勝全</t>
  </si>
  <si>
    <t>桃園市蘆竹區南山路一段17號(電通市社區)車道出入口增設號誌燈代辦工程</t>
  </si>
  <si>
    <t>塔腳市民活動中心購置烤箱及周邊設備</t>
  </si>
  <si>
    <t>普仁里變電箱綠美化工程</t>
  </si>
  <si>
    <t>李家興
鄭淑方</t>
    <phoneticPr fontId="6" type="noConversion"/>
  </si>
  <si>
    <t>勤學樓走廊雨庇工程</t>
  </si>
  <si>
    <t>瑞坪里滅火器購置</t>
  </si>
  <si>
    <t>中山里滅火器購置補助</t>
  </si>
  <si>
    <t>校門增設風雨走廊工程</t>
  </si>
  <si>
    <t>海湖國小</t>
  </si>
  <si>
    <t>福林市民活動中心智能監測空氣淨化機及AQI警示系統</t>
  </si>
  <si>
    <t>建林里辦公處廣播系統設備購置</t>
  </si>
  <si>
    <t>觀音區草漯市民活動中心購置蒸箱及攪拌機設備</t>
  </si>
  <si>
    <t>龍興里台電電箱彩繪案</t>
  </si>
  <si>
    <t>興仁里辦公處變電箱美化工程</t>
  </si>
  <si>
    <t>建林市民活動中心樓梯增設工程</t>
  </si>
  <si>
    <t>駿宇企業社</t>
    <phoneticPr fontId="6" type="noConversion"/>
  </si>
  <si>
    <t>富岡里滅火器購置補助</t>
  </si>
  <si>
    <t>瑞塘里滅火器購置補助</t>
  </si>
  <si>
    <t>陳美梅</t>
  </si>
  <si>
    <t>111年度HiTeach智慧課堂</t>
  </si>
  <si>
    <t>永豐高中</t>
  </si>
  <si>
    <t>楊家俍</t>
  </si>
  <si>
    <t>龍岡派出所二樓浴廁整修工程採購</t>
  </si>
  <si>
    <t>中山里廣播系統汰換及增設工程</t>
  </si>
  <si>
    <t>上林市民活動中心新購鋁製遠心分離脫水機</t>
  </si>
  <si>
    <t>銓球食品機械有限公司</t>
    <phoneticPr fontId="6" type="noConversion"/>
  </si>
  <si>
    <t>觀音區廣興市民活動中心購置熱水器設備</t>
  </si>
  <si>
    <t>永盛瓦斯行</t>
    <phoneticPr fontId="6" type="noConversion"/>
  </si>
  <si>
    <t>觀音區廣興市民活動中心購置監視錄影系統設備</t>
  </si>
  <si>
    <t>鑫裕科技企業社</t>
    <phoneticPr fontId="6" type="noConversion"/>
  </si>
  <si>
    <t>林志強</t>
  </si>
  <si>
    <t>撒烏瓦知及崁津部落基礎設施改善工程案</t>
  </si>
  <si>
    <t>原住民族行政局</t>
  </si>
  <si>
    <t>吳宗憲</t>
  </si>
  <si>
    <t>觀音區富源市民活動中心購置行動音響及周邊設備</t>
  </si>
  <si>
    <t>禾昇音響實業社</t>
    <phoneticPr fontId="6" type="noConversion"/>
  </si>
  <si>
    <t>觀音區草漯市民活動中心購置脫粿機設備</t>
  </si>
  <si>
    <t>桃園區西埔市民活動中心購置電腦主機、螢幕及筆記型電腦設備</t>
  </si>
  <si>
    <t>桃園區中山市民活動中心購置筆記型電腦及公文櫃設備</t>
  </si>
  <si>
    <t>白鷺里辦公處購置滅火器</t>
  </si>
  <si>
    <t>高明里辦公處購置滅火器</t>
  </si>
  <si>
    <t>採購電器用品等設備</t>
  </si>
  <si>
    <t>桃園市原住民族農耕示範區阿美族傳統建築及資材貯藏室工程採購案</t>
  </si>
  <si>
    <t>瑞祥里辦公處購置滅火器</t>
  </si>
  <si>
    <t>林俐玲</t>
  </si>
  <si>
    <t>山頂里辦公處彩色數位式多功能複合機設備購置計劃</t>
  </si>
  <si>
    <t>生態探索園區工程</t>
  </si>
  <si>
    <t>莊敬國小</t>
  </si>
  <si>
    <t>大安第一市民活動中心廚房雜項設備購置案</t>
  </si>
  <si>
    <t>劉仁照</t>
  </si>
  <si>
    <t>金陵里社區綠美化-變電箱彩繪案</t>
  </si>
  <si>
    <t>百年里辦公處購置折合式會議桌設備</t>
  </si>
  <si>
    <t>高遶自然步道環境營造計畫工程</t>
  </si>
  <si>
    <t>觀光旅遊局</t>
  </si>
  <si>
    <t>龍祥里辦公處購置桌椅設備</t>
  </si>
  <si>
    <t>語言教室設備更新計畫</t>
  </si>
  <si>
    <t>凌雲國中</t>
  </si>
  <si>
    <t>採購電器用品暨辦公廳舍整修工程</t>
  </si>
  <si>
    <t>文化派出所電腦設備及宣導用LED等採購</t>
  </si>
  <si>
    <t>1.威卡資訊有限公司
2.永鴻光電事業有限公司</t>
    <phoneticPr fontId="6" type="noConversion"/>
  </si>
  <si>
    <t>瑞泰里辦公處購置滅火器</t>
  </si>
  <si>
    <t>瑞興里辦公處新購滅火器</t>
  </si>
  <si>
    <t>瑞祥市民活動中心全自動隧道式血壓計購置案</t>
  </si>
  <si>
    <t>禾崧實業有限公司</t>
    <phoneticPr fontId="6" type="noConversion"/>
  </si>
  <si>
    <t>蚵間市民活動中心購置喊話機及擴音機</t>
  </si>
  <si>
    <t>智慧教室及自造教育</t>
  </si>
  <si>
    <t>新榮國小</t>
  </si>
  <si>
    <t>幸福市民活動中心1樓舞臺鋪設地板工程</t>
  </si>
  <si>
    <t>北勢公園高壓磚地坪更新工程</t>
  </si>
  <si>
    <t>永福里電箱彩繪綠美化工程</t>
  </si>
  <si>
    <t>中壢區興仁社區照顧關懷據點烘焙食品機具設備採購案</t>
  </si>
  <si>
    <t>111年度仁祥里關懷據點教學設備</t>
  </si>
  <si>
    <t>新屋區後庄市民活動中心購置工作台、壁板、瓦斯開關水電配管工程</t>
  </si>
  <si>
    <t>望間第二市民活動中心購置投影機、布幕、伴唱機、筆電、擴音機設備</t>
  </si>
  <si>
    <t>新屋區松柏會老人文康活動中心購置筆電設備</t>
  </si>
  <si>
    <t>東流里滅火器購置補助</t>
  </si>
  <si>
    <t>金龍市民活動中心增購投影機及音響等設備</t>
  </si>
  <si>
    <t>採購血壓計設備</t>
  </si>
  <si>
    <t>採購科技偵防器材</t>
  </si>
  <si>
    <t>林昭賢
徐玉樹</t>
    <phoneticPr fontId="6" type="noConversion"/>
  </si>
  <si>
    <t>採購及汰換辦公設備</t>
  </si>
  <si>
    <t>龍潭分局</t>
  </si>
  <si>
    <t>言瑞開發科技有限公司</t>
    <phoneticPr fontId="6" type="noConversion"/>
  </si>
  <si>
    <t>大榮里辦公處新購滅火器</t>
  </si>
  <si>
    <t>東側網球場整修改善計畫</t>
  </si>
  <si>
    <t>金龍市民活動中心增購冷氣設備案</t>
  </si>
  <si>
    <t>大明里辦公處新購滅火器</t>
  </si>
  <si>
    <t>秀才里滅火器購置補助</t>
  </si>
  <si>
    <t>大同商圈裝置建物彩繪綠美化工程</t>
  </si>
  <si>
    <t>上湖市民活動中心增購冷氣機設備</t>
  </si>
  <si>
    <t>高連市民活動中心拉桿式行動音箱設備</t>
  </si>
  <si>
    <t>中壢交通中隊智能空氣淨化機系統設備採購案</t>
  </si>
  <si>
    <t>中壢交通中隊</t>
  </si>
  <si>
    <t>北港里辦公處購買非洲鼓樂器</t>
  </si>
  <si>
    <t>智慧校園教學設備改善</t>
  </si>
  <si>
    <t>武漢國中</t>
  </si>
  <si>
    <t>111年度學生活動中心地面鋪設更新計畫</t>
  </si>
  <si>
    <t>龍岡國中</t>
  </si>
  <si>
    <t>龍興派出所防水修繕工程採購</t>
  </si>
  <si>
    <t>劉仁照
黃敬平</t>
    <phoneticPr fontId="6" type="noConversion"/>
  </si>
  <si>
    <t>福林第二市民活動中心頂樓樓板鐵皮防水工程</t>
  </si>
  <si>
    <t>上華里辦公處大圖機構置</t>
  </si>
  <si>
    <t>上華里辦公處彩色數位式多功能複合機購置</t>
  </si>
  <si>
    <t>111年度校園廣播系統更新</t>
  </si>
  <si>
    <t>大華國小</t>
  </si>
  <si>
    <t>大同里滅火器購置補助</t>
  </si>
  <si>
    <t>水尾里水青路鋪面改善工程</t>
  </si>
  <si>
    <t>東社里購置公共用滅火器案</t>
  </si>
  <si>
    <t>湧光里購置環境清潔設備案</t>
  </si>
  <si>
    <t>上鈦企業有限公司</t>
    <phoneticPr fontId="6" type="noConversion"/>
  </si>
  <si>
    <t>瑞原里滅火器購置</t>
  </si>
  <si>
    <t>裕德消防工業有限公司</t>
    <phoneticPr fontId="6" type="noConversion"/>
  </si>
  <si>
    <t>新屋區頭洲市民活動中心購置血壓計及感溫噴霧機</t>
  </si>
  <si>
    <t>笨港市民活動中心購置擴大機、伴唱機、電視機、喇叭等音響設備</t>
  </si>
  <si>
    <t>桃園市龍潭區中興社區發展協會社區照顧關懷據點購置醱酵箱</t>
  </si>
  <si>
    <t>辦公設備採購</t>
  </si>
  <si>
    <t>高連市民活動中心購置舞台布幕及鏡牆設備</t>
  </si>
  <si>
    <t>新屋區後庄市民活動中心2樓天花板及更新門扇</t>
  </si>
  <si>
    <t>111年度教室觸控螢幕(含開閤黑板)</t>
  </si>
  <si>
    <t>楊明國小</t>
  </si>
  <si>
    <t>購買大中正市民活動中心隧道式血壓計、調理機</t>
  </si>
  <si>
    <t>八德第二市民活動中心窗簾更新工程</t>
  </si>
  <si>
    <t>莒光公園新設遊戲設施工程</t>
  </si>
  <si>
    <t>大湖市民活動中心空調扇汰換</t>
  </si>
  <si>
    <t>大同里自動電擊去顫器購置</t>
  </si>
  <si>
    <t>迴龍市民活動中心粉刷及設施修繕工程</t>
  </si>
  <si>
    <t>偵查隊遠端監控等設備採購</t>
  </si>
  <si>
    <t>八德第一市民活動中心電腦設備及投影機設備購置</t>
  </si>
  <si>
    <t>至善里採購滅火器設備</t>
  </si>
  <si>
    <t>龜山市民活動中心購置音響設備</t>
  </si>
  <si>
    <t>石磊市民活動中心購置風扇及攪拌機</t>
  </si>
  <si>
    <t>校園環境改善-後門廣場舖面更新工程</t>
  </si>
  <si>
    <t>潛龍國小</t>
  </si>
  <si>
    <t>中正光興市民活動中心設備新購</t>
  </si>
  <si>
    <t>山福市民活動中心購置冷氣機及安裝配線(管)</t>
  </si>
  <si>
    <t>教室觸控顯示器設備採購計畫</t>
  </si>
  <si>
    <t>武漢國小</t>
  </si>
  <si>
    <t>新屋區石牌市民活動中心購置大鼓組</t>
  </si>
  <si>
    <t>觀音區保障市民活動中心購置體健設施案</t>
  </si>
  <si>
    <t>裕成里廣播系統汰換及增設工程</t>
  </si>
  <si>
    <t>三坑里辦公處購置移動式廣播主機</t>
  </si>
  <si>
    <t>山子頂市民活動中心購置白鐵外殼電信箱設備</t>
  </si>
  <si>
    <t>李柏坊</t>
  </si>
  <si>
    <t>瑞源里辦公處新購滅火器</t>
  </si>
  <si>
    <t>大溪區公所</t>
  </si>
  <si>
    <t>九龍市民活動中心電腦設備購置</t>
  </si>
  <si>
    <t>凌雲市民活動中心冰箱購置</t>
  </si>
  <si>
    <t>中興里辦公處購置桌椅設備</t>
  </si>
  <si>
    <t>水尾市民活動中心監視系統新設工程</t>
  </si>
  <si>
    <t>湧豐里購置辦公設備案</t>
  </si>
  <si>
    <t>客家花鼓設備</t>
  </si>
  <si>
    <t>澤仁里辦公處OA辦公傢俱設備採購</t>
  </si>
  <si>
    <t>復興區公所</t>
  </si>
  <si>
    <t>義興里購置公共用滅火器案</t>
  </si>
  <si>
    <t>桃園市八德區高明市民活動中心購置音響設備</t>
  </si>
  <si>
    <t>桃園市八德區大和市民活動中心購置飲水機設備</t>
  </si>
  <si>
    <t>校園廣播系統設備</t>
  </si>
  <si>
    <t>龍興國中</t>
  </si>
  <si>
    <t>公共化幼兒園遊戲場改善計畫</t>
  </si>
  <si>
    <t>蘇家明</t>
  </si>
  <si>
    <t>桃園國小充實教學設備</t>
  </si>
  <si>
    <t>桃園國小</t>
  </si>
  <si>
    <t>明德里廣播系統新設工程</t>
  </si>
  <si>
    <t>明德里辦公處購置滅火器材設備</t>
  </si>
  <si>
    <t>楊新路二段725巷、民豐段770地號綠地改善工程</t>
  </si>
  <si>
    <t>幸福街道路鋪面工程</t>
  </si>
  <si>
    <t>蚵間市民活動中心購置冷氣機、收納櫃、長桌</t>
  </si>
  <si>
    <t>桃園市八德區陸光市民活動中心購置飲水機</t>
  </si>
  <si>
    <t>新屋區九斗老人文康活動中心購置油煙機和電扇</t>
  </si>
  <si>
    <t>購置員警健身器材、蒐證器材、辦公廳舍翻修工程、辦公桌椅傢俱及公務用電腦設備等項目</t>
  </si>
  <si>
    <t>蘆竹分局</t>
  </si>
  <si>
    <t>第二大隊楊梅分隊救災用裝備器材</t>
  </si>
  <si>
    <t>第二大隊楊梅分隊</t>
  </si>
  <si>
    <t>第四大隊救災用裝備器材</t>
  </si>
  <si>
    <t>第四大隊</t>
  </si>
  <si>
    <t>陳治文</t>
  </si>
  <si>
    <t>大溪區仁善市民活動中心前廣場監視器設備採購</t>
  </si>
  <si>
    <t>邱奕勝
梁為超
劉安祺
謝美英</t>
    <phoneticPr fontId="6" type="noConversion"/>
  </si>
  <si>
    <t>中壢區富台段377地號簡易綠美化工程</t>
  </si>
  <si>
    <t>第二大隊華勛分隊訓練用裝備器材</t>
  </si>
  <si>
    <t>第二大隊華勛分隊</t>
  </si>
  <si>
    <t>中壢區龍慈里關懷據點廚房設備</t>
  </si>
  <si>
    <t>上湖里滅火器購置</t>
  </si>
  <si>
    <t>林昭賢</t>
    <phoneticPr fontId="6" type="noConversion"/>
  </si>
  <si>
    <t>購買淩雲社區發展協會關懷據點蒸箱</t>
    <phoneticPr fontId="6" type="noConversion"/>
  </si>
  <si>
    <t>觀音區廣福市民活動中心增設採光罩工程</t>
    <phoneticPr fontId="6" type="noConversion"/>
  </si>
  <si>
    <t>觀音區公所</t>
    <phoneticPr fontId="6" type="noConversion"/>
  </si>
  <si>
    <t>111年第二棟一樓綜合教室天花板及燈具改善工程</t>
    <phoneticPr fontId="6" type="noConversion"/>
  </si>
  <si>
    <t>德龍國小</t>
  </si>
  <si>
    <t>大千里辦公處大千公園牆面美化工程</t>
    <phoneticPr fontId="6" type="noConversion"/>
  </si>
  <si>
    <t>八德區公所</t>
    <phoneticPr fontId="6" type="noConversion"/>
  </si>
  <si>
    <t>張桂綿
劉勝全</t>
    <phoneticPr fontId="6" type="noConversion"/>
  </si>
  <si>
    <t>辦公室整修設備採購</t>
    <phoneticPr fontId="6" type="noConversion"/>
  </si>
  <si>
    <t>龍潭市民活動中心三樓音響設備購置</t>
    <phoneticPr fontId="6" type="noConversion"/>
  </si>
  <si>
    <t>龍潭區公所</t>
    <phoneticPr fontId="6" type="noConversion"/>
  </si>
  <si>
    <t>龍福市民活動中心設備採購案</t>
    <phoneticPr fontId="6" type="noConversion"/>
  </si>
  <si>
    <t>中壢區公所</t>
    <phoneticPr fontId="6" type="noConversion"/>
  </si>
  <si>
    <t>1.雷昇科技股份有限公司
2.精華企業社</t>
    <phoneticPr fontId="6" type="noConversion"/>
  </si>
  <si>
    <t>1.彬立工程有限公司
2.百大工程顧問股份有限公司</t>
    <phoneticPr fontId="6" type="noConversion"/>
  </si>
  <si>
    <t>小額採購逕洽廠商</t>
  </si>
  <si>
    <t>上賓印刷品企業社</t>
    <phoneticPr fontId="6" type="noConversion"/>
  </si>
  <si>
    <t>鍵憲機電有限公司</t>
    <phoneticPr fontId="6" type="noConversion"/>
  </si>
  <si>
    <t>凱能消防工程有限公司</t>
  </si>
  <si>
    <t>公開招標</t>
  </si>
  <si>
    <t>鑫煌有限公司</t>
    <phoneticPr fontId="6" type="noConversion"/>
  </si>
  <si>
    <t>日鴻企業社</t>
    <phoneticPr fontId="6" type="noConversion"/>
  </si>
  <si>
    <t>崧逸消防實業有限公司</t>
    <phoneticPr fontId="6" type="noConversion"/>
  </si>
  <si>
    <t>1.公開招標
2.小額採購逕洽廠商
3.共同供應契約</t>
  </si>
  <si>
    <t>1.億鑽企業社
2.禾桻室內裝修
3.禾鑫水電工程行
4.福磊企業
5.特力屋股份有限公司八德分公司
6.得興電器
7.名格事務機器有限公司
8.遠建電子科技
9.宣美不銹鋼廚具有限公司
10.吉興木業行
11.勝興水電工程行
12.育汰有限公司
13.概念電器
14.京兆元有限公司
15.精華實業社
16.豪星工業</t>
    <phoneticPr fontId="6" type="noConversion"/>
  </si>
  <si>
    <t>鼎新企業社</t>
    <phoneticPr fontId="6" type="noConversion"/>
  </si>
  <si>
    <t>億增營造有限公司</t>
    <phoneticPr fontId="6" type="noConversion"/>
  </si>
  <si>
    <t>1.公開招標
2.小額採購逕洽廠商</t>
  </si>
  <si>
    <t>1.誼銘室內裝修設計有限公司
2.築賞空間有限公司</t>
    <phoneticPr fontId="6" type="noConversion"/>
  </si>
  <si>
    <t>公開取得報價單或企劃書</t>
  </si>
  <si>
    <t>頂能企業股份有限公司</t>
    <phoneticPr fontId="6" type="noConversion"/>
  </si>
  <si>
    <t>林午薪傳工業社</t>
    <phoneticPr fontId="6" type="noConversion"/>
  </si>
  <si>
    <t>限制性招標</t>
  </si>
  <si>
    <t>傑可達數位股份有限公司</t>
    <phoneticPr fontId="6" type="noConversion"/>
  </si>
  <si>
    <t>環娛國際有限公司</t>
    <phoneticPr fontId="6" type="noConversion"/>
  </si>
  <si>
    <t>1.永旭工程行
2.名基電器行
3.新老手設計有限公司
4.俐源淨水設備有限公司
5.淞原工程行
6.弘聖國際工程有限公司</t>
    <phoneticPr fontId="6" type="noConversion"/>
  </si>
  <si>
    <t>1.公開招標
2.公開取得報價單或企劃書</t>
  </si>
  <si>
    <t>1.大賀科技有限公司
2.百大工程顧問股份有限公司</t>
    <phoneticPr fontId="6" type="noConversion"/>
  </si>
  <si>
    <t>1.松富營造有限公司
2.惇陽工程顧問有限公司</t>
    <phoneticPr fontId="6" type="noConversion"/>
  </si>
  <si>
    <t>1.福貴企業有限公司
2.銓球食品機械有限公司</t>
    <phoneticPr fontId="6" type="noConversion"/>
  </si>
  <si>
    <t>盛豪科技有限公司</t>
    <phoneticPr fontId="6" type="noConversion"/>
  </si>
  <si>
    <t>精華企業社</t>
    <phoneticPr fontId="6" type="noConversion"/>
  </si>
  <si>
    <t>1.連鍠營造有限公司
2.林傑祥建築師事務所</t>
    <phoneticPr fontId="6" type="noConversion"/>
  </si>
  <si>
    <t>全民通用股份有限公司</t>
    <phoneticPr fontId="6" type="noConversion"/>
  </si>
  <si>
    <t>1.北區營造工程有限公司
2.築林工程技術顧問有限公司</t>
    <phoneticPr fontId="6" type="noConversion"/>
  </si>
  <si>
    <t>索億科技有限公司</t>
    <phoneticPr fontId="6" type="noConversion"/>
  </si>
  <si>
    <t>大賀科技有限公司</t>
    <phoneticPr fontId="6" type="noConversion"/>
  </si>
  <si>
    <t>1.帝訊通信有限公司
2.連昇工程技術顧問有限公司</t>
    <phoneticPr fontId="6" type="noConversion"/>
  </si>
  <si>
    <t>勝竣有限公司</t>
    <phoneticPr fontId="6" type="noConversion"/>
  </si>
  <si>
    <t>弘祺企業社</t>
    <phoneticPr fontId="6" type="noConversion"/>
  </si>
  <si>
    <t>瓏天有限公司</t>
    <phoneticPr fontId="6" type="noConversion"/>
  </si>
  <si>
    <t>呈鴻資訊興業有限公司</t>
    <phoneticPr fontId="6" type="noConversion"/>
  </si>
  <si>
    <t>崧逸消防實業有限公司</t>
  </si>
  <si>
    <t>新喬有限公司</t>
    <phoneticPr fontId="6" type="noConversion"/>
  </si>
  <si>
    <t>飛鷹消防工業股份有限公司</t>
    <phoneticPr fontId="6" type="noConversion"/>
  </si>
  <si>
    <t>1.暐肯照明有限公司
2.歐麥第國際有限公司</t>
    <phoneticPr fontId="6" type="noConversion"/>
  </si>
  <si>
    <t>1.光大土木包工業
2.陳偉聖建築師事務所</t>
    <phoneticPr fontId="6" type="noConversion"/>
  </si>
  <si>
    <t>台鉅餐飲設備實業股份有限公司</t>
    <phoneticPr fontId="6" type="noConversion"/>
  </si>
  <si>
    <t>中陸企業有限公司</t>
    <phoneticPr fontId="6" type="noConversion"/>
  </si>
  <si>
    <t>東陞鼎營造有限公司</t>
    <phoneticPr fontId="6" type="noConversion"/>
  </si>
  <si>
    <t>1.首聯科技有限公司
2.得興電器有限公司
3.華崚企業社
4.祥新鐵櫃傢俱行
5.進億實業有限公司
6.振德五金行</t>
    <phoneticPr fontId="6" type="noConversion"/>
  </si>
  <si>
    <t>1.忠信電器行
2.亨帝有限公司</t>
    <phoneticPr fontId="6" type="noConversion"/>
  </si>
  <si>
    <t>匯鵬實業有限公司</t>
    <phoneticPr fontId="6" type="noConversion"/>
  </si>
  <si>
    <t>1.弘築土木工程股份有限公司
2.千山工程技術顧問有限公司</t>
    <phoneticPr fontId="6" type="noConversion"/>
  </si>
  <si>
    <t>佳欣冷凍空調工程有限公司</t>
    <phoneticPr fontId="6" type="noConversion"/>
  </si>
  <si>
    <t>東峰科技有限公司</t>
  </si>
  <si>
    <t>易聲企業有限公司</t>
    <phoneticPr fontId="6" type="noConversion"/>
  </si>
  <si>
    <t>宇創企業社</t>
    <phoneticPr fontId="6" type="noConversion"/>
  </si>
  <si>
    <t>淘點子創意視覺設計有限公司</t>
    <phoneticPr fontId="6" type="noConversion"/>
  </si>
  <si>
    <t>1.聖豪營造有限公司
2.劉祥壁建築師事務所</t>
    <phoneticPr fontId="6" type="noConversion"/>
  </si>
  <si>
    <t>全民通用股份有限公司</t>
  </si>
  <si>
    <t>元銓科技有限公司</t>
    <phoneticPr fontId="6" type="noConversion"/>
  </si>
  <si>
    <t>豐雅數位有限公司</t>
    <phoneticPr fontId="6" type="noConversion"/>
  </si>
  <si>
    <t>1.公開取得報價單或企劃書
2.小額採購逕洽廠商</t>
  </si>
  <si>
    <t>1.國慶營造有限公司
2.林傑祥建築師事務所</t>
    <phoneticPr fontId="6" type="noConversion"/>
  </si>
  <si>
    <t>1.東松營造有限公司
2.世合工程技術顧問股份有限公司</t>
    <phoneticPr fontId="6" type="noConversion"/>
  </si>
  <si>
    <t>匯鵬實業有限公司</t>
  </si>
  <si>
    <t>1.匯鵬實業有限公司
2.六發金屬家具有限公司</t>
    <phoneticPr fontId="6" type="noConversion"/>
  </si>
  <si>
    <t>1.群志富電業有限公司
2.華菱科技股份有限公司
3.順聲電器行
4.全民運動用品社
5.國誠傢俱有限公司</t>
    <phoneticPr fontId="6" type="noConversion"/>
  </si>
  <si>
    <t>華菱科技股份有限公司</t>
    <phoneticPr fontId="6" type="noConversion"/>
  </si>
  <si>
    <t>互盛股份有限公司</t>
    <phoneticPr fontId="6" type="noConversion"/>
  </si>
  <si>
    <t>順聲電器行</t>
    <phoneticPr fontId="6" type="noConversion"/>
  </si>
  <si>
    <t>國誠傢俱有限公司</t>
  </si>
  <si>
    <t>亞頂企業有限公司</t>
    <phoneticPr fontId="6" type="noConversion"/>
  </si>
  <si>
    <t>興展系統科技有限公司</t>
    <phoneticPr fontId="6" type="noConversion"/>
  </si>
  <si>
    <t>1.華菱科技股份有限公司
2.展慶裝潢建材有限公司
3.威縉通信工程行
4.頭洲工程有限公司</t>
    <phoneticPr fontId="6" type="noConversion"/>
  </si>
  <si>
    <t>銘洲國際有限公司</t>
    <phoneticPr fontId="6" type="noConversion"/>
  </si>
  <si>
    <t>振元資訊有限公司</t>
    <phoneticPr fontId="6" type="noConversion"/>
  </si>
  <si>
    <t>建欣企業社</t>
    <phoneticPr fontId="6" type="noConversion"/>
  </si>
  <si>
    <t>1.力生土木包工業
2.盛唐景觀工程有限公司</t>
    <phoneticPr fontId="6" type="noConversion"/>
  </si>
  <si>
    <t>廚星餐飲設備有限公司</t>
    <phoneticPr fontId="6" type="noConversion"/>
  </si>
  <si>
    <t>百特咖啡有限公司</t>
    <phoneticPr fontId="6" type="noConversion"/>
  </si>
  <si>
    <t>1.平夌資訊有限公司
2.甫軒科技有限公司</t>
    <phoneticPr fontId="6" type="noConversion"/>
  </si>
  <si>
    <t>鳴遠開發有限公司</t>
    <phoneticPr fontId="6" type="noConversion"/>
  </si>
  <si>
    <t>儀恆實業有限公司</t>
    <phoneticPr fontId="6" type="noConversion"/>
  </si>
  <si>
    <t>1.寬遠科技有限公司
2.精華企業社</t>
    <phoneticPr fontId="6" type="noConversion"/>
  </si>
  <si>
    <t>1.名田營造工程有限公司
2.林文進建築師事務所</t>
    <phoneticPr fontId="6" type="noConversion"/>
  </si>
  <si>
    <t>尚特國際有限公司</t>
    <phoneticPr fontId="6" type="noConversion"/>
  </si>
  <si>
    <t>1.富竹科技股份有限公司
2.凱瑞電通企業有限公司</t>
    <phoneticPr fontId="6" type="noConversion"/>
  </si>
  <si>
    <t>1.麗新工程有限公司
2.林文進建築師事務所</t>
    <phoneticPr fontId="6" type="noConversion"/>
  </si>
  <si>
    <t>富岩工程行</t>
  </si>
  <si>
    <t>震旦行股份有限公司</t>
    <phoneticPr fontId="6" type="noConversion"/>
  </si>
  <si>
    <t>1.正誠資訊
2.光兆電機技師事務所</t>
    <phoneticPr fontId="6" type="noConversion"/>
  </si>
  <si>
    <t>宏盛營造股份有限公司</t>
    <phoneticPr fontId="6" type="noConversion"/>
  </si>
  <si>
    <t>1.禾崧實業有限公司
2.杏一醫療用品股份有限公司桃醫新屋院外門市部</t>
    <phoneticPr fontId="6" type="noConversion"/>
  </si>
  <si>
    <t>葛萊美視聽音響社</t>
    <phoneticPr fontId="6" type="noConversion"/>
  </si>
  <si>
    <t>1.精華實業社
2.得興電器有限公司
3.國慶營造有限公司
4.吉昕事務機器有限公司
5.冠佶實業有限公司
6.暐肯照明有限公司</t>
    <phoneticPr fontId="6" type="noConversion"/>
  </si>
  <si>
    <t>保佳地工程有限公司</t>
    <phoneticPr fontId="6" type="noConversion"/>
  </si>
  <si>
    <t>傑友企業社</t>
    <phoneticPr fontId="6" type="noConversion"/>
  </si>
  <si>
    <t>1.明恭生活事業有限公司
2.鑫銨商行</t>
    <phoneticPr fontId="6" type="noConversion"/>
  </si>
  <si>
    <t>大亞裝潢材料有限公司</t>
    <phoneticPr fontId="6" type="noConversion"/>
  </si>
  <si>
    <t>皇盛營造有限公司</t>
    <phoneticPr fontId="6" type="noConversion"/>
  </si>
  <si>
    <t>江勇企業社</t>
    <phoneticPr fontId="6" type="noConversion"/>
  </si>
  <si>
    <t>思傑夢想有限公司</t>
    <phoneticPr fontId="6" type="noConversion"/>
  </si>
  <si>
    <t>吉希特鍍膜有限公司</t>
    <phoneticPr fontId="6" type="noConversion"/>
  </si>
  <si>
    <t>1.展煜科技有限公司
2.一中電器五金行</t>
    <phoneticPr fontId="6" type="noConversion"/>
  </si>
  <si>
    <t>1.信陽電腦科技有限公司
2.震旦行股份有限公司</t>
    <phoneticPr fontId="6" type="noConversion"/>
  </si>
  <si>
    <t>恆隆通信科技有限公司</t>
    <phoneticPr fontId="6" type="noConversion"/>
  </si>
  <si>
    <t>1.欣強水電材料行
2.鉅倉五金股份有限公司</t>
    <phoneticPr fontId="6" type="noConversion"/>
  </si>
  <si>
    <t>1.三越電子科技有限公司
2.升揮不銹鋼工程有限公司</t>
    <phoneticPr fontId="6" type="noConversion"/>
  </si>
  <si>
    <t>禾聯電器股份有限公司</t>
    <phoneticPr fontId="6" type="noConversion"/>
  </si>
  <si>
    <t>欣欣樂舞企業社</t>
    <phoneticPr fontId="6" type="noConversion"/>
  </si>
  <si>
    <t>福磊企業有限公司</t>
    <phoneticPr fontId="6" type="noConversion"/>
  </si>
  <si>
    <t>1.誠泰冷氣空調有限公司
2.尚品電器行</t>
    <phoneticPr fontId="6" type="noConversion"/>
  </si>
  <si>
    <t>1.冠宇事務機器有限公司
2.飛寰數位影像器材有限公司
3.上鈦企業有限公司</t>
    <phoneticPr fontId="6" type="noConversion"/>
  </si>
  <si>
    <t>義秀鼓藝工房</t>
    <phoneticPr fontId="6" type="noConversion"/>
  </si>
  <si>
    <t>天湖企業社</t>
    <phoneticPr fontId="6" type="noConversion"/>
  </si>
  <si>
    <t>集源淨水設備有限公司</t>
    <phoneticPr fontId="6" type="noConversion"/>
  </si>
  <si>
    <t>1.公開招標
2.共同供應契約</t>
  </si>
  <si>
    <t>1.正誠資訊有限公司
2.億訊電腦有限公司</t>
    <phoneticPr fontId="6" type="noConversion"/>
  </si>
  <si>
    <t>承祥營造工程有限公司</t>
    <phoneticPr fontId="6" type="noConversion"/>
  </si>
  <si>
    <t>1.啟翔輕金屬科技股份有限公司
2.享叮噹國際開發有限公司</t>
    <phoneticPr fontId="6" type="noConversion"/>
  </si>
  <si>
    <t>1.永久廚具行
2.俊豐行</t>
    <phoneticPr fontId="6" type="noConversion"/>
  </si>
  <si>
    <t>1.精華實業社
2.得興電器有限公司
3.亞頂企業有限公司
4.大凱企業有限公司
5.二階堂映畫事業有限公司
6.寬遠科技有限公司
7.凱思登企業有限公司
8.協興鐵櫃傢俱行
9.祈滕防衛戰技有限公司
10.全國電子股份有限公司
11.中悅電腦
12.東鈺機電</t>
    <phoneticPr fontId="6" type="noConversion"/>
  </si>
  <si>
    <t>1.力中國際有限公司
2.乾雄股份有限公司</t>
    <phoneticPr fontId="6" type="noConversion"/>
  </si>
  <si>
    <t>1.明義科技有限公司
2.信盛昌有限公司
3.勁齊有限公司
4.捷能有限公司
5.品安實業有限公司</t>
    <phoneticPr fontId="6" type="noConversion"/>
  </si>
  <si>
    <t>億訊電腦有限公司</t>
  </si>
  <si>
    <t>喬山健康科技股份有限公司台中分公司</t>
    <phoneticPr fontId="6" type="noConversion"/>
  </si>
  <si>
    <t>凱祥工程行</t>
    <phoneticPr fontId="6" type="noConversion"/>
  </si>
  <si>
    <t>展佑土木包工業</t>
    <phoneticPr fontId="6" type="noConversion"/>
  </si>
  <si>
    <t>璽彩全能彩繪設計</t>
    <phoneticPr fontId="6" type="noConversion"/>
  </si>
  <si>
    <t>天圓企業有限公司</t>
    <phoneticPr fontId="6" type="noConversion"/>
  </si>
  <si>
    <t>1.公開招標
2.小額採購逕洽廠商</t>
    <phoneticPr fontId="6" type="noConversion"/>
  </si>
  <si>
    <t>公開招標</t>
    <phoneticPr fontId="6" type="noConversion"/>
  </si>
  <si>
    <t>1.公開取得報價單或企劃書
2.小額採購逕洽廠商</t>
    <phoneticPr fontId="6" type="noConversion"/>
  </si>
  <si>
    <t>1.公開招標
2.限制性招標</t>
    <phoneticPr fontId="6" type="noConversion"/>
  </si>
  <si>
    <t>聖尚工程行</t>
  </si>
  <si>
    <t>皮卡藝術工作室</t>
  </si>
  <si>
    <t>玉成工程行</t>
  </si>
  <si>
    <t>嘉利工程行
訊達電腦股份有限公司</t>
  </si>
  <si>
    <t>呈龍體育用品社</t>
  </si>
  <si>
    <t>新向系統科技股份有限公司</t>
  </si>
  <si>
    <t>暐肯照明有限公司</t>
  </si>
  <si>
    <t>工展營造有限公司</t>
  </si>
  <si>
    <t>利赫工程有限公司</t>
  </si>
  <si>
    <t>喜鴻室內裝修工程有限公司</t>
  </si>
  <si>
    <t>創源國際有限公司</t>
  </si>
  <si>
    <t>吉邦數位有限公司</t>
  </si>
  <si>
    <t>展佑土木包工業</t>
  </si>
  <si>
    <t>豐雅數位有限公司</t>
  </si>
  <si>
    <t>金球發科技有限公司</t>
  </si>
  <si>
    <t>華商企業社</t>
  </si>
  <si>
    <t>容光室內裝修有限公司</t>
  </si>
  <si>
    <t>興展矽統科技有限公司</t>
  </si>
  <si>
    <t>藝成室內裝修設計有限公司</t>
  </si>
  <si>
    <t>墨硯室內裝修有限公司</t>
  </si>
  <si>
    <t>添佑有限公司</t>
  </si>
  <si>
    <t>點石科技有限公司</t>
  </si>
  <si>
    <t>傑可達數位股份有限公司</t>
  </si>
  <si>
    <t>旭威電腦資訊有限公司</t>
  </si>
  <si>
    <t>國慶綜合營造公司</t>
  </si>
  <si>
    <t>正誠資訊有限公司</t>
  </si>
  <si>
    <t>振元資訊有限公司</t>
  </si>
  <si>
    <t>太陽系營造工程事業有限公司</t>
  </si>
  <si>
    <t>東日光朵藝術有限公司</t>
  </si>
  <si>
    <t>資茂國際有限公司</t>
  </si>
  <si>
    <t>沁誠實業股份有限公司</t>
  </si>
  <si>
    <t>1.宸瑋樂器有限公司
2.大智企業有限公司</t>
    <phoneticPr fontId="13" type="noConversion"/>
  </si>
  <si>
    <t>1.公開取得報價單或企劃書
2.小額採購逕洽廠商</t>
    <phoneticPr fontId="6" type="noConversion"/>
  </si>
  <si>
    <t>1.公開招標
2.共同供應契約</t>
    <phoneticPr fontId="6" type="noConversion"/>
  </si>
  <si>
    <t>1.公開取得報價單或企劃書
2.共同供應契約</t>
    <phoneticPr fontId="6" type="noConversion"/>
  </si>
  <si>
    <t>1.綺綺禮品企業社
2.網路家庭國際資訊股份有限公司
3.慶哲企業有限公司</t>
    <phoneticPr fontId="13" type="noConversion"/>
  </si>
  <si>
    <t>1.義秀鼓藝工房
2.众擊有限公司
3.信億工程有限公司
4.群盟國際有限公司</t>
    <phoneticPr fontId="13" type="noConversion"/>
  </si>
  <si>
    <t>1.賀眾企業股份有限公司
2.普德家電股份有限公司</t>
    <phoneticPr fontId="13" type="noConversion"/>
  </si>
  <si>
    <t>1.大亞機器有限公司
2.大樣光電科技有限公司
3.麗眼企業有限公司
4.平夌資訊有限公司
5.駿英企業社。</t>
    <phoneticPr fontId="13" type="noConversion"/>
  </si>
  <si>
    <t>1.凱通電通企業有限公司
2.輝邁企業有限公司
3.勗佑有限公司</t>
    <phoneticPr fontId="6" type="noConversion"/>
  </si>
  <si>
    <t>1.寶駿國際企業有限公司
2.國桂通信有限公司
3.中興保全科技股份有限公司</t>
    <phoneticPr fontId="13" type="noConversion"/>
  </si>
  <si>
    <t>1.創時代室內裝修有限公司
2.喬治馬賽克工作室</t>
    <phoneticPr fontId="13" type="noConversion"/>
  </si>
  <si>
    <t>1.傑可達數位股份有限公司
2.博客來數位科技股份有限公司
3.正陞室內裝修有限公司</t>
    <phoneticPr fontId="13" type="noConversion"/>
  </si>
  <si>
    <t>湛勝食品機械商行</t>
    <phoneticPr fontId="6" type="noConversion"/>
  </si>
  <si>
    <t>庭美有限公司</t>
    <phoneticPr fontId="6" type="noConversion"/>
  </si>
  <si>
    <t>已註銷</t>
    <phoneticPr fontId="6" type="noConversion"/>
  </si>
  <si>
    <t>僑泰鑫健康事業股份有限公司</t>
    <phoneticPr fontId="6" type="noConversion"/>
  </si>
  <si>
    <t>鴻岳營造股份有限公司</t>
  </si>
  <si>
    <t>1.海越營造有限公司
2.萇圓工程顧問有限公司</t>
    <phoneticPr fontId="6" type="noConversion"/>
  </si>
  <si>
    <t>1.合金營造有限公司
2.范振湘建築師事務</t>
    <phoneticPr fontId="6" type="noConversion"/>
  </si>
  <si>
    <t>富貿育樂健康產業有限公司</t>
    <phoneticPr fontId="6" type="noConversion"/>
  </si>
  <si>
    <t>1.小額採購逕洽廠商
2.共同供應契約
3.公開取得企劃書或報價單</t>
    <phoneticPr fontId="6" type="noConversion"/>
  </si>
  <si>
    <t>1.允嘉企業有限公司
2.力霸工業科技股份有限公司
3.鑫煌有限公司
4.藍圈科技股份有限公司
5.博淵辦公家具有限公司</t>
    <phoneticPr fontId="6" type="noConversion"/>
  </si>
  <si>
    <t>1.寶翔室內裝修工程行
2.張聖志建築師事務所</t>
    <phoneticPr fontId="6" type="noConversion"/>
  </si>
  <si>
    <t>1.言為營造工程有限公司
2.陳偉聖建築師事務所</t>
    <phoneticPr fontId="6" type="noConversion"/>
  </si>
  <si>
    <t>1.家仁工程有限公司
2.林文進建築師事務所</t>
    <phoneticPr fontId="6" type="noConversion"/>
  </si>
  <si>
    <t>1.漢林營造股份有限公司
2.大承工程顧問股份有限公司</t>
    <phoneticPr fontId="6" type="noConversion"/>
  </si>
  <si>
    <t>冠佶實業有限公司</t>
    <phoneticPr fontId="6" type="noConversion"/>
  </si>
  <si>
    <t>公開招標</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</si>
</sst>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0_);[Red]\(#,##0\)"/>
    <numFmt numFmtId="177" formatCode="_-* #,##0_-;\-* #,##0_-;_-* &quot;-&quot;??_-;_-@_-"/>
    <numFmt numFmtId="178" formatCode="#,##0_ "/>
  </numFmts>
  <fonts count="15">
    <font>
      <sz val="12"/>
      <name val="新細明體"/>
      <family val="1"/>
      <charset val="136"/>
    </font>
    <font>
      <sz val="12"/>
      <color theme="1"/>
      <name val="新細明體"/>
      <family val="2"/>
      <charset val="136"/>
      <scheme val="minor"/>
    </font>
    <font>
      <sz val="12"/>
      <name val="新細明體"/>
      <family val="1"/>
      <charset val="136"/>
    </font>
    <font>
      <b/>
      <sz val="18"/>
      <name val="Times New Roman"/>
      <family val="4"/>
      <charset val="136"/>
    </font>
    <font>
      <b/>
      <sz val="18"/>
      <name val="標楷體"/>
      <family val="4"/>
      <charset val="136"/>
    </font>
    <font>
      <b/>
      <sz val="18"/>
      <name val="Times New Roman"/>
      <family val="1"/>
    </font>
    <font>
      <sz val="9"/>
      <name val="新細明體"/>
      <family val="1"/>
      <charset val="136"/>
    </font>
    <font>
      <sz val="12"/>
      <name val="Times New Roman"/>
      <family val="1"/>
    </font>
    <font>
      <sz val="14"/>
      <name val="Times New Roman"/>
      <family val="1"/>
    </font>
    <font>
      <sz val="16"/>
      <name val="Times New Roman"/>
      <family val="1"/>
    </font>
    <font>
      <sz val="14"/>
      <name val="標楷體"/>
      <family val="4"/>
      <charset val="136"/>
    </font>
    <font>
      <sz val="16"/>
      <name val="標楷體"/>
      <family val="4"/>
      <charset val="136"/>
    </font>
    <font>
      <sz val="12"/>
      <name val="標楷體"/>
      <family val="4"/>
      <charset val="136"/>
    </font>
    <font>
      <sz val="9"/>
      <name val="新細明體"/>
      <family val="2"/>
      <charset val="136"/>
      <scheme val="minor"/>
    </font>
    <font>
      <sz val="12"/>
      <color theme="1"/>
      <name val="DFKai-SB"/>
      <family val="4"/>
      <charset val="136"/>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3" fontId="2" fillId="0" borderId="0" applyFont="0" applyFill="0" applyBorder="0" applyAlignment="0" applyProtection="0"/>
    <xf numFmtId="0" fontId="1" fillId="0" borderId="0">
      <alignment vertical="center"/>
    </xf>
    <xf numFmtId="0" fontId="1" fillId="0" borderId="0">
      <alignment vertical="center"/>
    </xf>
    <xf numFmtId="0" fontId="2" fillId="0" borderId="0"/>
    <xf numFmtId="0" fontId="2" fillId="0" borderId="0">
      <alignment vertical="center"/>
    </xf>
  </cellStyleXfs>
  <cellXfs count="52">
    <xf numFmtId="0" fontId="0" fillId="0" borderId="0" xfId="0"/>
    <xf numFmtId="0" fontId="7" fillId="0" borderId="0" xfId="0" applyFont="1" applyFill="1" applyAlignment="1">
      <alignment vertical="center" wrapText="1"/>
    </xf>
    <xf numFmtId="0" fontId="8" fillId="0" borderId="0" xfId="0" applyFont="1" applyFill="1" applyAlignment="1">
      <alignment horizontal="center" vertical="center"/>
    </xf>
    <xf numFmtId="176" fontId="10" fillId="0" borderId="1" xfId="2" applyNumberFormat="1" applyFont="1" applyFill="1" applyBorder="1" applyAlignment="1">
      <alignment horizontal="distributed" vertical="center" wrapText="1"/>
    </xf>
    <xf numFmtId="177" fontId="10" fillId="0" borderId="1" xfId="1" applyNumberFormat="1" applyFont="1" applyFill="1" applyBorder="1" applyAlignment="1">
      <alignment horizontal="right" vertical="center" wrapText="1"/>
    </xf>
    <xf numFmtId="178" fontId="12" fillId="0" borderId="1" xfId="4" applyNumberFormat="1" applyFont="1" applyFill="1" applyBorder="1" applyAlignment="1">
      <alignment horizontal="left" vertical="center" wrapText="1"/>
    </xf>
    <xf numFmtId="0" fontId="12" fillId="0" borderId="1" xfId="4" applyFont="1" applyFill="1" applyBorder="1" applyAlignment="1">
      <alignment horizontal="left" vertical="center" wrapText="1"/>
    </xf>
    <xf numFmtId="177" fontId="12" fillId="0" borderId="1" xfId="1" applyNumberFormat="1" applyFont="1" applyFill="1" applyBorder="1" applyAlignment="1">
      <alignment horizontal="left" vertical="center" wrapText="1"/>
    </xf>
    <xf numFmtId="0" fontId="12" fillId="0" borderId="1" xfId="1" applyNumberFormat="1" applyFont="1" applyFill="1" applyBorder="1" applyAlignment="1">
      <alignment horizontal="left" vertical="center" wrapText="1"/>
    </xf>
    <xf numFmtId="49" fontId="12" fillId="0" borderId="1" xfId="1" applyNumberFormat="1" applyFont="1" applyFill="1" applyBorder="1" applyAlignment="1">
      <alignment horizontal="left" vertical="center" wrapText="1"/>
    </xf>
    <xf numFmtId="49" fontId="12" fillId="0" borderId="1" xfId="1" applyNumberFormat="1" applyFont="1" applyFill="1" applyBorder="1" applyAlignment="1" applyProtection="1">
      <alignment horizontal="left" vertical="center" wrapText="1"/>
      <protection locked="0"/>
    </xf>
    <xf numFmtId="0" fontId="12" fillId="0" borderId="1" xfId="5" applyFont="1" applyFill="1" applyBorder="1" applyAlignment="1">
      <alignment horizontal="left" vertical="center" wrapText="1"/>
    </xf>
    <xf numFmtId="0" fontId="7" fillId="0" borderId="0" xfId="0" applyFont="1" applyFill="1" applyAlignment="1">
      <alignment horizontal="center" vertical="center" wrapText="1"/>
    </xf>
    <xf numFmtId="177" fontId="12" fillId="0" borderId="0" xfId="1" applyNumberFormat="1" applyFont="1" applyFill="1" applyAlignment="1">
      <alignment vertical="center" wrapText="1"/>
    </xf>
    <xf numFmtId="0" fontId="8" fillId="0" borderId="0" xfId="0" applyFont="1" applyFill="1" applyAlignment="1">
      <alignment horizontal="right" vertical="center"/>
    </xf>
    <xf numFmtId="0" fontId="12" fillId="0" borderId="1" xfId="0" applyFont="1" applyFill="1" applyBorder="1" applyAlignment="1" applyProtection="1">
      <alignment horizontal="left" vertical="center" wrapText="1"/>
    </xf>
    <xf numFmtId="0" fontId="8" fillId="0" borderId="6" xfId="0" applyFont="1" applyFill="1" applyBorder="1" applyAlignment="1">
      <alignment horizontal="distributed" vertical="center" wrapText="1"/>
    </xf>
    <xf numFmtId="0" fontId="12" fillId="0" borderId="5" xfId="3" applyFont="1" applyFill="1" applyBorder="1" applyAlignment="1">
      <alignment horizontal="center" vertical="center" wrapText="1"/>
    </xf>
    <xf numFmtId="49" fontId="12" fillId="0" borderId="5" xfId="1" applyNumberFormat="1" applyFont="1" applyFill="1" applyBorder="1" applyAlignment="1">
      <alignment horizontal="center" vertical="center" wrapText="1"/>
    </xf>
    <xf numFmtId="49" fontId="12" fillId="0" borderId="6" xfId="1" applyNumberFormat="1" applyFont="1" applyFill="1" applyBorder="1" applyAlignment="1">
      <alignment horizontal="left" vertical="center" wrapText="1"/>
    </xf>
    <xf numFmtId="49" fontId="12" fillId="0" borderId="6" xfId="1" applyNumberFormat="1" applyFont="1" applyFill="1" applyBorder="1" applyAlignment="1" applyProtection="1">
      <alignment horizontal="left" vertical="center" wrapText="1"/>
      <protection locked="0"/>
    </xf>
    <xf numFmtId="0" fontId="12" fillId="0" borderId="5" xfId="5" applyFont="1" applyFill="1" applyBorder="1" applyAlignment="1">
      <alignment horizontal="center" vertical="center" wrapText="1"/>
    </xf>
    <xf numFmtId="0" fontId="12" fillId="0" borderId="7" xfId="5" applyFont="1" applyFill="1" applyBorder="1" applyAlignment="1">
      <alignment horizontal="center" vertical="center" wrapText="1"/>
    </xf>
    <xf numFmtId="0" fontId="12" fillId="0" borderId="8" xfId="5" applyFont="1" applyFill="1" applyBorder="1" applyAlignment="1">
      <alignment horizontal="left" vertical="center" wrapText="1"/>
    </xf>
    <xf numFmtId="49" fontId="12" fillId="0" borderId="8" xfId="1" applyNumberFormat="1" applyFont="1" applyFill="1" applyBorder="1" applyAlignment="1">
      <alignment horizontal="left" vertical="center" wrapText="1"/>
    </xf>
    <xf numFmtId="177" fontId="12" fillId="0" borderId="8" xfId="1" applyNumberFormat="1" applyFont="1" applyFill="1" applyBorder="1" applyAlignment="1">
      <alignment horizontal="left" vertical="center" wrapText="1"/>
    </xf>
    <xf numFmtId="49" fontId="12" fillId="0" borderId="8" xfId="1" applyNumberFormat="1" applyFont="1" applyFill="1" applyBorder="1" applyAlignment="1" applyProtection="1">
      <alignment horizontal="left" vertical="center" wrapText="1"/>
      <protection locked="0"/>
    </xf>
    <xf numFmtId="49" fontId="12" fillId="0" borderId="9" xfId="1" applyNumberFormat="1" applyFont="1" applyFill="1" applyBorder="1" applyAlignment="1">
      <alignment horizontal="left" vertical="center" wrapText="1"/>
    </xf>
    <xf numFmtId="0" fontId="8" fillId="0" borderId="1" xfId="0" applyFont="1" applyFill="1" applyBorder="1" applyAlignment="1">
      <alignment horizontal="distributed" vertical="center" wrapText="1"/>
    </xf>
    <xf numFmtId="0" fontId="12" fillId="0" borderId="1" xfId="0" applyFont="1" applyBorder="1" applyAlignment="1">
      <alignment vertical="center" wrapText="1"/>
    </xf>
    <xf numFmtId="0" fontId="12" fillId="0" borderId="1" xfId="3" applyFont="1" applyBorder="1" applyAlignment="1">
      <alignment horizontal="left" vertical="center" wrapText="1"/>
    </xf>
    <xf numFmtId="0" fontId="12" fillId="0" borderId="10" xfId="4" applyFont="1" applyBorder="1" applyAlignment="1">
      <alignment horizontal="left" vertical="center" wrapText="1"/>
    </xf>
    <xf numFmtId="0" fontId="12" fillId="0" borderId="1" xfId="4" applyFont="1" applyBorder="1" applyAlignment="1">
      <alignment horizontal="left" vertical="center" wrapText="1"/>
    </xf>
    <xf numFmtId="0" fontId="12" fillId="0" borderId="11" xfId="4" applyFont="1" applyBorder="1" applyAlignment="1">
      <alignment horizontal="left" vertical="center" wrapText="1"/>
    </xf>
    <xf numFmtId="0" fontId="12" fillId="0" borderId="12" xfId="4" applyFont="1" applyBorder="1" applyAlignment="1">
      <alignment horizontal="left" vertical="center" wrapText="1"/>
    </xf>
    <xf numFmtId="0" fontId="12" fillId="2" borderId="1" xfId="0" applyFont="1" applyFill="1" applyBorder="1" applyAlignment="1">
      <alignment vertical="center" wrapText="1"/>
    </xf>
    <xf numFmtId="0" fontId="12" fillId="0" borderId="13" xfId="4" applyFont="1" applyBorder="1" applyAlignment="1">
      <alignment horizontal="left" vertical="center" wrapText="1"/>
    </xf>
    <xf numFmtId="0" fontId="12" fillId="0" borderId="11" xfId="1" applyNumberFormat="1" applyFont="1" applyFill="1" applyBorder="1" applyAlignment="1">
      <alignment horizontal="left" vertical="center" wrapText="1"/>
    </xf>
    <xf numFmtId="0" fontId="12" fillId="0" borderId="13" xfId="1" applyNumberFormat="1" applyFont="1" applyFill="1" applyBorder="1" applyAlignment="1">
      <alignment horizontal="left" vertical="center" wrapText="1"/>
    </xf>
    <xf numFmtId="177" fontId="11" fillId="0" borderId="5" xfId="1" applyNumberFormat="1" applyFont="1" applyFill="1" applyBorder="1" applyAlignment="1">
      <alignment horizontal="center" vertical="center" wrapText="1"/>
    </xf>
    <xf numFmtId="177" fontId="11" fillId="0" borderId="1" xfId="1" applyNumberFormat="1" applyFont="1" applyFill="1" applyBorder="1" applyAlignment="1">
      <alignment horizontal="center" vertical="center" wrapText="1"/>
    </xf>
    <xf numFmtId="177" fontId="7" fillId="0" borderId="1" xfId="1" applyNumberFormat="1" applyFont="1" applyFill="1" applyBorder="1" applyAlignment="1">
      <alignment horizontal="center" vertical="center" wrapText="1"/>
    </xf>
    <xf numFmtId="177" fontId="7" fillId="0" borderId="6" xfId="1" applyNumberFormat="1" applyFont="1" applyFill="1" applyBorder="1" applyAlignment="1">
      <alignment horizontal="center" vertical="center" wrapText="1"/>
    </xf>
    <xf numFmtId="0" fontId="3"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center" vertical="center"/>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distributed" vertical="center" wrapText="1"/>
    </xf>
    <xf numFmtId="0" fontId="8" fillId="0" borderId="1" xfId="0" applyFont="1" applyFill="1" applyBorder="1" applyAlignment="1">
      <alignment horizontal="distributed" vertical="center" wrapText="1"/>
    </xf>
    <xf numFmtId="0" fontId="8" fillId="0" borderId="4" xfId="0" applyFont="1" applyFill="1" applyBorder="1" applyAlignment="1">
      <alignment horizontal="distributed" vertical="center" wrapText="1"/>
    </xf>
    <xf numFmtId="0" fontId="14" fillId="0" borderId="1" xfId="0" applyFont="1" applyFill="1" applyBorder="1" applyAlignment="1">
      <alignment horizontal="left" vertical="center" wrapText="1"/>
    </xf>
  </cellXfs>
  <cellStyles count="6">
    <cellStyle name="一般" xfId="0" builtinId="0"/>
    <cellStyle name="一般 2" xfId="2"/>
    <cellStyle name="一般 3" xfId="5"/>
    <cellStyle name="一般 5 2" xfId="3"/>
    <cellStyle name="一般_93什項登記表" xfId="4"/>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383"/>
  <sheetViews>
    <sheetView tabSelected="1" zoomScaleNormal="100" zoomScaleSheetLayoutView="75" workbookViewId="0">
      <selection activeCell="E190" sqref="E190"/>
    </sheetView>
  </sheetViews>
  <sheetFormatPr defaultColWidth="8.875" defaultRowHeight="16.5"/>
  <cols>
    <col min="1" max="1" width="11.875" style="12" bestFit="1" customWidth="1"/>
    <col min="2" max="2" width="32.75" style="1" bestFit="1" customWidth="1"/>
    <col min="3" max="3" width="16.125" style="1" bestFit="1" customWidth="1"/>
    <col min="4" max="4" width="13.25" style="13" bestFit="1" customWidth="1"/>
    <col min="5" max="5" width="32.375" style="1" customWidth="1"/>
    <col min="6" max="6" width="13.875" style="1" bestFit="1" customWidth="1"/>
    <col min="7" max="7" width="20.5" style="1" bestFit="1" customWidth="1"/>
    <col min="8" max="8" width="28" style="1" customWidth="1"/>
    <col min="9" max="16384" width="8.875" style="1"/>
  </cols>
  <sheetData>
    <row r="1" spans="1:8" ht="25.5">
      <c r="A1" s="43" t="s">
        <v>0</v>
      </c>
      <c r="B1" s="44"/>
      <c r="C1" s="44"/>
      <c r="D1" s="44"/>
      <c r="E1" s="44"/>
      <c r="F1" s="44"/>
      <c r="G1" s="44"/>
      <c r="H1" s="44"/>
    </row>
    <row r="2" spans="1:8" ht="25.5">
      <c r="A2" s="44" t="s">
        <v>1</v>
      </c>
      <c r="B2" s="44"/>
      <c r="C2" s="44"/>
      <c r="D2" s="44"/>
      <c r="E2" s="44"/>
      <c r="F2" s="44"/>
      <c r="G2" s="44"/>
      <c r="H2" s="44"/>
    </row>
    <row r="3" spans="1:8" ht="21" thickBot="1">
      <c r="A3" s="2"/>
      <c r="B3" s="45"/>
      <c r="C3" s="45"/>
      <c r="D3" s="45"/>
      <c r="E3" s="45"/>
      <c r="F3" s="45"/>
      <c r="G3" s="45"/>
      <c r="H3" s="14" t="s">
        <v>2</v>
      </c>
    </row>
    <row r="4" spans="1:8" ht="18.75">
      <c r="A4" s="46" t="s">
        <v>3</v>
      </c>
      <c r="B4" s="48" t="s">
        <v>4</v>
      </c>
      <c r="C4" s="48" t="s">
        <v>5</v>
      </c>
      <c r="D4" s="48" t="s">
        <v>6</v>
      </c>
      <c r="E4" s="48"/>
      <c r="F4" s="48"/>
      <c r="G4" s="48"/>
      <c r="H4" s="50"/>
    </row>
    <row r="5" spans="1:8" ht="19.5">
      <c r="A5" s="47"/>
      <c r="B5" s="49"/>
      <c r="C5" s="49"/>
      <c r="D5" s="3" t="s">
        <v>7</v>
      </c>
      <c r="E5" s="28" t="s">
        <v>8</v>
      </c>
      <c r="F5" s="28" t="s">
        <v>9</v>
      </c>
      <c r="G5" s="28" t="s">
        <v>10</v>
      </c>
      <c r="H5" s="16" t="s">
        <v>11</v>
      </c>
    </row>
    <row r="6" spans="1:8" ht="21">
      <c r="A6" s="39" t="s">
        <v>12</v>
      </c>
      <c r="B6" s="40"/>
      <c r="C6" s="40"/>
      <c r="D6" s="4">
        <f>SUM(D7:D383)</f>
        <v>199426.66200000001</v>
      </c>
      <c r="E6" s="41"/>
      <c r="F6" s="41"/>
      <c r="G6" s="41"/>
      <c r="H6" s="42"/>
    </row>
    <row r="7" spans="1:8" ht="49.5">
      <c r="A7" s="17" t="s">
        <v>13</v>
      </c>
      <c r="B7" s="5" t="s">
        <v>14</v>
      </c>
      <c r="C7" s="6" t="s">
        <v>15</v>
      </c>
      <c r="D7" s="7">
        <v>500</v>
      </c>
      <c r="E7" s="30" t="s">
        <v>16</v>
      </c>
      <c r="F7" s="31" t="s">
        <v>15</v>
      </c>
      <c r="G7" s="29" t="s">
        <v>777</v>
      </c>
      <c r="H7" s="29" t="s">
        <v>894</v>
      </c>
    </row>
    <row r="8" spans="1:8" ht="99">
      <c r="A8" s="17" t="s">
        <v>17</v>
      </c>
      <c r="B8" s="5" t="s">
        <v>18</v>
      </c>
      <c r="C8" s="6" t="s">
        <v>19</v>
      </c>
      <c r="D8" s="7">
        <v>1000</v>
      </c>
      <c r="E8" s="30" t="s">
        <v>20</v>
      </c>
      <c r="F8" s="32" t="s">
        <v>19</v>
      </c>
      <c r="G8" s="33" t="s">
        <v>21</v>
      </c>
      <c r="H8" s="33" t="s">
        <v>22</v>
      </c>
    </row>
    <row r="9" spans="1:8" ht="66">
      <c r="A9" s="17" t="s">
        <v>23</v>
      </c>
      <c r="B9" s="5" t="s">
        <v>24</v>
      </c>
      <c r="C9" s="6" t="s">
        <v>25</v>
      </c>
      <c r="D9" s="7">
        <v>99</v>
      </c>
      <c r="E9" s="30" t="s">
        <v>26</v>
      </c>
      <c r="F9" s="32" t="s">
        <v>25</v>
      </c>
      <c r="G9" s="32" t="s">
        <v>27</v>
      </c>
      <c r="H9" s="32" t="s">
        <v>929</v>
      </c>
    </row>
    <row r="10" spans="1:8" ht="49.5">
      <c r="A10" s="17" t="s">
        <v>28</v>
      </c>
      <c r="B10" s="5" t="s">
        <v>29</v>
      </c>
      <c r="C10" s="6" t="s">
        <v>30</v>
      </c>
      <c r="D10" s="7">
        <v>98</v>
      </c>
      <c r="E10" s="30" t="s">
        <v>16</v>
      </c>
      <c r="F10" s="32" t="s">
        <v>30</v>
      </c>
      <c r="G10" s="32" t="s">
        <v>27</v>
      </c>
      <c r="H10" s="32" t="s">
        <v>31</v>
      </c>
    </row>
    <row r="11" spans="1:8" ht="49.5">
      <c r="A11" s="17" t="s">
        <v>32</v>
      </c>
      <c r="B11" s="5" t="s">
        <v>33</v>
      </c>
      <c r="C11" s="6" t="s">
        <v>34</v>
      </c>
      <c r="D11" s="7">
        <v>95</v>
      </c>
      <c r="E11" s="30" t="s">
        <v>26</v>
      </c>
      <c r="F11" s="32" t="s">
        <v>34</v>
      </c>
      <c r="G11" s="32" t="s">
        <v>27</v>
      </c>
      <c r="H11" s="32" t="s">
        <v>35</v>
      </c>
    </row>
    <row r="12" spans="1:8" ht="99">
      <c r="A12" s="17" t="s">
        <v>28</v>
      </c>
      <c r="B12" s="5" t="s">
        <v>36</v>
      </c>
      <c r="C12" s="6" t="s">
        <v>37</v>
      </c>
      <c r="D12" s="7">
        <v>980</v>
      </c>
      <c r="E12" s="30" t="s">
        <v>20</v>
      </c>
      <c r="F12" s="32" t="s">
        <v>37</v>
      </c>
      <c r="G12" s="32" t="s">
        <v>38</v>
      </c>
      <c r="H12" s="32" t="s">
        <v>930</v>
      </c>
    </row>
    <row r="13" spans="1:8" ht="49.5">
      <c r="A13" s="17" t="s">
        <v>32</v>
      </c>
      <c r="B13" s="5" t="s">
        <v>39</v>
      </c>
      <c r="C13" s="6" t="s">
        <v>34</v>
      </c>
      <c r="D13" s="7">
        <v>96</v>
      </c>
      <c r="E13" s="30" t="s">
        <v>26</v>
      </c>
      <c r="F13" s="32" t="s">
        <v>34</v>
      </c>
      <c r="G13" s="34" t="s">
        <v>27</v>
      </c>
      <c r="H13" s="34" t="s">
        <v>40</v>
      </c>
    </row>
    <row r="14" spans="1:8" ht="49.5">
      <c r="A14" s="17" t="s">
        <v>41</v>
      </c>
      <c r="B14" s="5" t="s">
        <v>42</v>
      </c>
      <c r="C14" s="6" t="s">
        <v>37</v>
      </c>
      <c r="D14" s="7">
        <v>1400</v>
      </c>
      <c r="E14" s="30" t="s">
        <v>16</v>
      </c>
      <c r="F14" s="31" t="s">
        <v>37</v>
      </c>
      <c r="G14" s="35" t="s">
        <v>767</v>
      </c>
      <c r="H14" s="29" t="s">
        <v>895</v>
      </c>
    </row>
    <row r="15" spans="1:8" ht="99">
      <c r="A15" s="17" t="s">
        <v>43</v>
      </c>
      <c r="B15" s="5" t="s">
        <v>44</v>
      </c>
      <c r="C15" s="6" t="s">
        <v>45</v>
      </c>
      <c r="D15" s="7">
        <v>350</v>
      </c>
      <c r="E15" s="30" t="s">
        <v>20</v>
      </c>
      <c r="F15" s="32" t="s">
        <v>45</v>
      </c>
      <c r="G15" s="33" t="s">
        <v>46</v>
      </c>
      <c r="H15" s="33" t="s">
        <v>47</v>
      </c>
    </row>
    <row r="16" spans="1:8" ht="49.5">
      <c r="A16" s="17" t="s">
        <v>48</v>
      </c>
      <c r="B16" s="5" t="s">
        <v>49</v>
      </c>
      <c r="C16" s="6" t="s">
        <v>50</v>
      </c>
      <c r="D16" s="7">
        <v>665</v>
      </c>
      <c r="E16" s="30" t="s">
        <v>16</v>
      </c>
      <c r="F16" s="32" t="s">
        <v>50</v>
      </c>
      <c r="G16" s="32" t="s">
        <v>46</v>
      </c>
      <c r="H16" s="32" t="s">
        <v>51</v>
      </c>
    </row>
    <row r="17" spans="1:8" ht="49.5">
      <c r="A17" s="17" t="s">
        <v>52</v>
      </c>
      <c r="B17" s="5" t="s">
        <v>53</v>
      </c>
      <c r="C17" s="6" t="s">
        <v>54</v>
      </c>
      <c r="D17" s="7">
        <v>91</v>
      </c>
      <c r="E17" s="30" t="s">
        <v>26</v>
      </c>
      <c r="F17" s="32" t="s">
        <v>54</v>
      </c>
      <c r="G17" s="32" t="s">
        <v>27</v>
      </c>
      <c r="H17" s="32" t="s">
        <v>55</v>
      </c>
    </row>
    <row r="18" spans="1:8" ht="49.5">
      <c r="A18" s="17" t="s">
        <v>41</v>
      </c>
      <c r="B18" s="5" t="s">
        <v>56</v>
      </c>
      <c r="C18" s="6" t="s">
        <v>57</v>
      </c>
      <c r="D18" s="7">
        <v>96</v>
      </c>
      <c r="E18" s="30" t="s">
        <v>26</v>
      </c>
      <c r="F18" s="32" t="s">
        <v>57</v>
      </c>
      <c r="G18" s="32" t="s">
        <v>27</v>
      </c>
      <c r="H18" s="34" t="s">
        <v>40</v>
      </c>
    </row>
    <row r="19" spans="1:8" ht="49.5">
      <c r="A19" s="17" t="s">
        <v>28</v>
      </c>
      <c r="B19" s="5" t="s">
        <v>58</v>
      </c>
      <c r="C19" s="6" t="s">
        <v>37</v>
      </c>
      <c r="D19" s="7">
        <v>1000</v>
      </c>
      <c r="E19" s="30" t="s">
        <v>16</v>
      </c>
      <c r="F19" s="31" t="s">
        <v>37</v>
      </c>
      <c r="G19" s="29" t="s">
        <v>777</v>
      </c>
      <c r="H19" s="29" t="s">
        <v>896</v>
      </c>
    </row>
    <row r="20" spans="1:8" ht="49.5">
      <c r="A20" s="17" t="s">
        <v>59</v>
      </c>
      <c r="B20" s="5" t="s">
        <v>60</v>
      </c>
      <c r="C20" s="6" t="s">
        <v>61</v>
      </c>
      <c r="D20" s="7">
        <v>981</v>
      </c>
      <c r="E20" s="30" t="s">
        <v>16</v>
      </c>
      <c r="F20" s="32" t="s">
        <v>61</v>
      </c>
      <c r="G20" s="33" t="s">
        <v>46</v>
      </c>
      <c r="H20" s="33" t="s">
        <v>925</v>
      </c>
    </row>
    <row r="21" spans="1:8" ht="49.5">
      <c r="A21" s="17" t="s">
        <v>62</v>
      </c>
      <c r="B21" s="5" t="s">
        <v>63</v>
      </c>
      <c r="C21" s="6" t="s">
        <v>64</v>
      </c>
      <c r="D21" s="7">
        <v>500</v>
      </c>
      <c r="E21" s="30" t="s">
        <v>16</v>
      </c>
      <c r="F21" s="32" t="s">
        <v>64</v>
      </c>
      <c r="G21" s="32" t="s">
        <v>46</v>
      </c>
      <c r="H21" s="32" t="s">
        <v>65</v>
      </c>
    </row>
    <row r="22" spans="1:8" ht="49.5">
      <c r="A22" s="17" t="s">
        <v>66</v>
      </c>
      <c r="B22" s="5" t="s">
        <v>67</v>
      </c>
      <c r="C22" s="6" t="s">
        <v>68</v>
      </c>
      <c r="D22" s="7">
        <v>1000</v>
      </c>
      <c r="E22" s="30" t="s">
        <v>16</v>
      </c>
      <c r="F22" s="32" t="s">
        <v>68</v>
      </c>
      <c r="G22" s="32" t="s">
        <v>69</v>
      </c>
      <c r="H22" s="32" t="s">
        <v>70</v>
      </c>
    </row>
    <row r="23" spans="1:8" ht="99">
      <c r="A23" s="17" t="s">
        <v>71</v>
      </c>
      <c r="B23" s="5" t="s">
        <v>72</v>
      </c>
      <c r="C23" s="6" t="s">
        <v>73</v>
      </c>
      <c r="D23" s="7">
        <v>1000</v>
      </c>
      <c r="E23" s="30" t="s">
        <v>20</v>
      </c>
      <c r="F23" s="32" t="s">
        <v>73</v>
      </c>
      <c r="G23" s="32" t="s">
        <v>74</v>
      </c>
      <c r="H23" s="32" t="s">
        <v>75</v>
      </c>
    </row>
    <row r="24" spans="1:8" ht="49.5">
      <c r="A24" s="17" t="s">
        <v>76</v>
      </c>
      <c r="B24" s="5" t="s">
        <v>77</v>
      </c>
      <c r="C24" s="6" t="s">
        <v>78</v>
      </c>
      <c r="D24" s="7">
        <v>907</v>
      </c>
      <c r="E24" s="30" t="s">
        <v>16</v>
      </c>
      <c r="F24" s="32" t="s">
        <v>78</v>
      </c>
      <c r="G24" s="32" t="s">
        <v>46</v>
      </c>
      <c r="H24" s="32" t="s">
        <v>79</v>
      </c>
    </row>
    <row r="25" spans="1:8" ht="99">
      <c r="A25" s="17" t="s">
        <v>80</v>
      </c>
      <c r="B25" s="5" t="s">
        <v>81</v>
      </c>
      <c r="C25" s="6" t="s">
        <v>82</v>
      </c>
      <c r="D25" s="7">
        <v>408</v>
      </c>
      <c r="E25" s="30" t="s">
        <v>20</v>
      </c>
      <c r="F25" s="32" t="s">
        <v>82</v>
      </c>
      <c r="G25" s="34" t="s">
        <v>83</v>
      </c>
      <c r="H25" s="34" t="s">
        <v>84</v>
      </c>
    </row>
    <row r="26" spans="1:8" ht="99">
      <c r="A26" s="17" t="s">
        <v>28</v>
      </c>
      <c r="B26" s="5" t="s">
        <v>85</v>
      </c>
      <c r="C26" s="6" t="s">
        <v>86</v>
      </c>
      <c r="D26" s="7">
        <v>380</v>
      </c>
      <c r="E26" s="30" t="s">
        <v>20</v>
      </c>
      <c r="F26" s="31" t="s">
        <v>86</v>
      </c>
      <c r="G26" s="32" t="s">
        <v>123</v>
      </c>
      <c r="H26" s="29" t="s">
        <v>897</v>
      </c>
    </row>
    <row r="27" spans="1:8" ht="49.5">
      <c r="A27" s="17" t="s">
        <v>87</v>
      </c>
      <c r="B27" s="5" t="s">
        <v>88</v>
      </c>
      <c r="C27" s="6" t="s">
        <v>45</v>
      </c>
      <c r="D27" s="7">
        <v>480</v>
      </c>
      <c r="E27" s="30" t="s">
        <v>16</v>
      </c>
      <c r="F27" s="32" t="s">
        <v>45</v>
      </c>
      <c r="G27" s="36" t="s">
        <v>21</v>
      </c>
      <c r="H27" s="36" t="s">
        <v>931</v>
      </c>
    </row>
    <row r="28" spans="1:8" ht="49.5">
      <c r="A28" s="17" t="s">
        <v>89</v>
      </c>
      <c r="B28" s="5" t="s">
        <v>90</v>
      </c>
      <c r="C28" s="6" t="s">
        <v>91</v>
      </c>
      <c r="D28" s="7">
        <v>1100</v>
      </c>
      <c r="E28" s="30" t="s">
        <v>26</v>
      </c>
      <c r="F28" s="31" t="s">
        <v>91</v>
      </c>
      <c r="G28" s="35" t="s">
        <v>767</v>
      </c>
      <c r="H28" s="29" t="s">
        <v>898</v>
      </c>
    </row>
    <row r="29" spans="1:8" ht="49.5">
      <c r="A29" s="17" t="s">
        <v>92</v>
      </c>
      <c r="B29" s="5" t="s">
        <v>93</v>
      </c>
      <c r="C29" s="6" t="s">
        <v>94</v>
      </c>
      <c r="D29" s="7">
        <v>1149</v>
      </c>
      <c r="E29" s="30" t="s">
        <v>16</v>
      </c>
      <c r="F29" s="32" t="s">
        <v>94</v>
      </c>
      <c r="G29" s="33" t="s">
        <v>69</v>
      </c>
      <c r="H29" s="33" t="s">
        <v>95</v>
      </c>
    </row>
    <row r="30" spans="1:8" ht="49.5">
      <c r="A30" s="17" t="s">
        <v>96</v>
      </c>
      <c r="B30" s="5" t="s">
        <v>97</v>
      </c>
      <c r="C30" s="6" t="s">
        <v>94</v>
      </c>
      <c r="D30" s="7">
        <v>1080</v>
      </c>
      <c r="E30" s="30" t="s">
        <v>16</v>
      </c>
      <c r="F30" s="32" t="s">
        <v>94</v>
      </c>
      <c r="G30" s="32" t="s">
        <v>69</v>
      </c>
      <c r="H30" s="32" t="s">
        <v>98</v>
      </c>
    </row>
    <row r="31" spans="1:8" ht="49.5">
      <c r="A31" s="17" t="s">
        <v>52</v>
      </c>
      <c r="B31" s="5" t="s">
        <v>99</v>
      </c>
      <c r="C31" s="6" t="s">
        <v>100</v>
      </c>
      <c r="D31" s="7">
        <v>490</v>
      </c>
      <c r="E31" s="30" t="s">
        <v>16</v>
      </c>
      <c r="F31" s="32" t="s">
        <v>100</v>
      </c>
      <c r="G31" s="32" t="s">
        <v>46</v>
      </c>
      <c r="H31" s="32" t="s">
        <v>101</v>
      </c>
    </row>
    <row r="32" spans="1:8" ht="49.5">
      <c r="A32" s="17" t="s">
        <v>102</v>
      </c>
      <c r="B32" s="5" t="s">
        <v>103</v>
      </c>
      <c r="C32" s="6" t="s">
        <v>104</v>
      </c>
      <c r="D32" s="7">
        <v>235</v>
      </c>
      <c r="E32" s="30" t="s">
        <v>16</v>
      </c>
      <c r="F32" s="32" t="s">
        <v>104</v>
      </c>
      <c r="G32" s="32" t="s">
        <v>46</v>
      </c>
      <c r="H32" s="32" t="s">
        <v>105</v>
      </c>
    </row>
    <row r="33" spans="1:8" ht="99">
      <c r="A33" s="17" t="s">
        <v>106</v>
      </c>
      <c r="B33" s="5" t="s">
        <v>107</v>
      </c>
      <c r="C33" s="6" t="s">
        <v>82</v>
      </c>
      <c r="D33" s="7">
        <v>500</v>
      </c>
      <c r="E33" s="30" t="s">
        <v>20</v>
      </c>
      <c r="F33" s="32" t="s">
        <v>82</v>
      </c>
      <c r="G33" s="8" t="s">
        <v>108</v>
      </c>
      <c r="H33" s="8" t="s">
        <v>109</v>
      </c>
    </row>
    <row r="34" spans="1:8" ht="49.5">
      <c r="A34" s="17" t="s">
        <v>28</v>
      </c>
      <c r="B34" s="5" t="s">
        <v>110</v>
      </c>
      <c r="C34" s="6" t="s">
        <v>111</v>
      </c>
      <c r="D34" s="7">
        <v>95</v>
      </c>
      <c r="E34" s="30" t="s">
        <v>16</v>
      </c>
      <c r="F34" s="32" t="s">
        <v>111</v>
      </c>
      <c r="G34" s="8" t="s">
        <v>112</v>
      </c>
      <c r="H34" s="8" t="s">
        <v>113</v>
      </c>
    </row>
    <row r="35" spans="1:8" ht="99">
      <c r="A35" s="17" t="s">
        <v>52</v>
      </c>
      <c r="B35" s="5" t="s">
        <v>114</v>
      </c>
      <c r="C35" s="6" t="s">
        <v>78</v>
      </c>
      <c r="D35" s="7">
        <v>970</v>
      </c>
      <c r="E35" s="30" t="s">
        <v>20</v>
      </c>
      <c r="F35" s="32" t="s">
        <v>78</v>
      </c>
      <c r="G35" s="32" t="s">
        <v>115</v>
      </c>
      <c r="H35" s="32" t="s">
        <v>31</v>
      </c>
    </row>
    <row r="36" spans="1:8" ht="49.5">
      <c r="A36" s="17" t="s">
        <v>116</v>
      </c>
      <c r="B36" s="5" t="s">
        <v>117</v>
      </c>
      <c r="C36" s="6" t="s">
        <v>118</v>
      </c>
      <c r="D36" s="7">
        <v>870</v>
      </c>
      <c r="E36" s="30" t="s">
        <v>16</v>
      </c>
      <c r="F36" s="32" t="s">
        <v>118</v>
      </c>
      <c r="G36" s="32" t="s">
        <v>69</v>
      </c>
      <c r="H36" s="32" t="s">
        <v>119</v>
      </c>
    </row>
    <row r="37" spans="1:8" ht="49.5">
      <c r="A37" s="17" t="s">
        <v>120</v>
      </c>
      <c r="B37" s="5" t="s">
        <v>121</v>
      </c>
      <c r="C37" s="6" t="s">
        <v>122</v>
      </c>
      <c r="D37" s="7">
        <v>500</v>
      </c>
      <c r="E37" s="30" t="s">
        <v>26</v>
      </c>
      <c r="F37" s="32" t="s">
        <v>122</v>
      </c>
      <c r="G37" s="34" t="s">
        <v>123</v>
      </c>
      <c r="H37" s="32" t="s">
        <v>124</v>
      </c>
    </row>
    <row r="38" spans="1:8" ht="99">
      <c r="A38" s="17" t="s">
        <v>125</v>
      </c>
      <c r="B38" s="5" t="s">
        <v>126</v>
      </c>
      <c r="C38" s="6" t="s">
        <v>127</v>
      </c>
      <c r="D38" s="7">
        <v>1550</v>
      </c>
      <c r="E38" s="30" t="s">
        <v>20</v>
      </c>
      <c r="F38" s="31" t="s">
        <v>127</v>
      </c>
      <c r="G38" s="35" t="s">
        <v>767</v>
      </c>
      <c r="H38" s="29" t="s">
        <v>899</v>
      </c>
    </row>
    <row r="39" spans="1:8" ht="49.5">
      <c r="A39" s="17" t="s">
        <v>43</v>
      </c>
      <c r="B39" s="5" t="s">
        <v>129</v>
      </c>
      <c r="C39" s="6" t="s">
        <v>130</v>
      </c>
      <c r="D39" s="7">
        <v>1200</v>
      </c>
      <c r="E39" s="30" t="s">
        <v>26</v>
      </c>
      <c r="F39" s="31" t="s">
        <v>130</v>
      </c>
      <c r="G39" s="29" t="s">
        <v>355</v>
      </c>
      <c r="H39" s="29" t="s">
        <v>900</v>
      </c>
    </row>
    <row r="40" spans="1:8" ht="82.5">
      <c r="A40" s="17" t="s">
        <v>62</v>
      </c>
      <c r="B40" s="5" t="s">
        <v>131</v>
      </c>
      <c r="C40" s="6" t="s">
        <v>132</v>
      </c>
      <c r="D40" s="7">
        <v>1020</v>
      </c>
      <c r="E40" s="30" t="s">
        <v>16</v>
      </c>
      <c r="F40" s="32" t="s">
        <v>132</v>
      </c>
      <c r="G40" s="34" t="s">
        <v>123</v>
      </c>
      <c r="H40" s="36" t="s">
        <v>932</v>
      </c>
    </row>
    <row r="41" spans="1:8" ht="49.5">
      <c r="A41" s="17" t="s">
        <v>133</v>
      </c>
      <c r="B41" s="5" t="s">
        <v>134</v>
      </c>
      <c r="C41" s="6" t="s">
        <v>135</v>
      </c>
      <c r="D41" s="7">
        <v>1500</v>
      </c>
      <c r="E41" s="30" t="s">
        <v>16</v>
      </c>
      <c r="F41" s="31" t="s">
        <v>135</v>
      </c>
      <c r="G41" s="29" t="s">
        <v>767</v>
      </c>
      <c r="H41" s="29" t="s">
        <v>901</v>
      </c>
    </row>
    <row r="42" spans="1:8" ht="99">
      <c r="A42" s="17" t="s">
        <v>80</v>
      </c>
      <c r="B42" s="5" t="s">
        <v>136</v>
      </c>
      <c r="C42" s="6" t="s">
        <v>137</v>
      </c>
      <c r="D42" s="7">
        <v>1000</v>
      </c>
      <c r="E42" s="30" t="s">
        <v>20</v>
      </c>
      <c r="F42" s="32" t="s">
        <v>137</v>
      </c>
      <c r="G42" s="33" t="s">
        <v>21</v>
      </c>
      <c r="H42" s="33" t="s">
        <v>138</v>
      </c>
    </row>
    <row r="43" spans="1:8" ht="49.5">
      <c r="A43" s="17" t="s">
        <v>48</v>
      </c>
      <c r="B43" s="5" t="s">
        <v>139</v>
      </c>
      <c r="C43" s="6" t="s">
        <v>82</v>
      </c>
      <c r="D43" s="7">
        <v>600</v>
      </c>
      <c r="E43" s="30" t="s">
        <v>16</v>
      </c>
      <c r="F43" s="32" t="s">
        <v>82</v>
      </c>
      <c r="G43" s="34" t="s">
        <v>69</v>
      </c>
      <c r="H43" s="34" t="s">
        <v>140</v>
      </c>
    </row>
    <row r="44" spans="1:8" ht="49.5">
      <c r="A44" s="17" t="s">
        <v>141</v>
      </c>
      <c r="B44" s="5" t="s">
        <v>142</v>
      </c>
      <c r="C44" s="6" t="s">
        <v>78</v>
      </c>
      <c r="D44" s="7">
        <v>500</v>
      </c>
      <c r="E44" s="30" t="s">
        <v>16</v>
      </c>
      <c r="F44" s="31" t="s">
        <v>78</v>
      </c>
      <c r="G44" s="29" t="s">
        <v>777</v>
      </c>
      <c r="H44" s="29" t="s">
        <v>902</v>
      </c>
    </row>
    <row r="45" spans="1:8" ht="49.5">
      <c r="A45" s="17" t="s">
        <v>143</v>
      </c>
      <c r="B45" s="5" t="s">
        <v>144</v>
      </c>
      <c r="C45" s="6" t="s">
        <v>122</v>
      </c>
      <c r="D45" s="7">
        <v>500</v>
      </c>
      <c r="E45" s="30" t="s">
        <v>26</v>
      </c>
      <c r="F45" s="32" t="s">
        <v>122</v>
      </c>
      <c r="G45" s="33" t="s">
        <v>21</v>
      </c>
      <c r="H45" s="33" t="s">
        <v>145</v>
      </c>
    </row>
    <row r="46" spans="1:8" ht="49.5">
      <c r="A46" s="17" t="s">
        <v>80</v>
      </c>
      <c r="B46" s="5" t="s">
        <v>146</v>
      </c>
      <c r="C46" s="6" t="s">
        <v>147</v>
      </c>
      <c r="D46" s="7">
        <v>339</v>
      </c>
      <c r="E46" s="30" t="s">
        <v>16</v>
      </c>
      <c r="F46" s="32" t="s">
        <v>147</v>
      </c>
      <c r="G46" s="32" t="s">
        <v>46</v>
      </c>
      <c r="H46" s="32" t="s">
        <v>148</v>
      </c>
    </row>
    <row r="47" spans="1:8" ht="49.5">
      <c r="A47" s="17" t="s">
        <v>48</v>
      </c>
      <c r="B47" s="5" t="s">
        <v>149</v>
      </c>
      <c r="C47" s="6" t="s">
        <v>147</v>
      </c>
      <c r="D47" s="7">
        <v>510</v>
      </c>
      <c r="E47" s="30" t="s">
        <v>16</v>
      </c>
      <c r="F47" s="32" t="s">
        <v>147</v>
      </c>
      <c r="G47" s="34" t="s">
        <v>46</v>
      </c>
      <c r="H47" s="34" t="s">
        <v>150</v>
      </c>
    </row>
    <row r="48" spans="1:8" ht="49.5">
      <c r="A48" s="17" t="s">
        <v>96</v>
      </c>
      <c r="B48" s="5" t="s">
        <v>151</v>
      </c>
      <c r="C48" s="6" t="s">
        <v>152</v>
      </c>
      <c r="D48" s="7">
        <v>1000</v>
      </c>
      <c r="E48" s="30" t="s">
        <v>16</v>
      </c>
      <c r="F48" s="31" t="s">
        <v>152</v>
      </c>
      <c r="G48" s="29" t="s">
        <v>767</v>
      </c>
      <c r="H48" s="29" t="s">
        <v>903</v>
      </c>
    </row>
    <row r="49" spans="1:8" ht="49.5">
      <c r="A49" s="17" t="s">
        <v>23</v>
      </c>
      <c r="B49" s="5" t="s">
        <v>153</v>
      </c>
      <c r="C49" s="6" t="s">
        <v>154</v>
      </c>
      <c r="D49" s="7">
        <v>1072</v>
      </c>
      <c r="E49" s="30" t="s">
        <v>16</v>
      </c>
      <c r="F49" s="32" t="s">
        <v>154</v>
      </c>
      <c r="G49" s="33" t="s">
        <v>69</v>
      </c>
      <c r="H49" s="33" t="s">
        <v>79</v>
      </c>
    </row>
    <row r="50" spans="1:8" ht="99">
      <c r="A50" s="17" t="s">
        <v>23</v>
      </c>
      <c r="B50" s="5" t="s">
        <v>155</v>
      </c>
      <c r="C50" s="6" t="s">
        <v>78</v>
      </c>
      <c r="D50" s="7">
        <v>900</v>
      </c>
      <c r="E50" s="30" t="s">
        <v>20</v>
      </c>
      <c r="F50" s="32" t="s">
        <v>78</v>
      </c>
      <c r="G50" s="34" t="s">
        <v>46</v>
      </c>
      <c r="H50" s="34" t="s">
        <v>79</v>
      </c>
    </row>
    <row r="51" spans="1:8" ht="49.5">
      <c r="A51" s="17" t="s">
        <v>143</v>
      </c>
      <c r="B51" s="5" t="s">
        <v>156</v>
      </c>
      <c r="C51" s="6" t="s">
        <v>157</v>
      </c>
      <c r="D51" s="7">
        <v>720</v>
      </c>
      <c r="E51" s="30" t="s">
        <v>16</v>
      </c>
      <c r="F51" s="31" t="s">
        <v>157</v>
      </c>
      <c r="G51" s="29" t="s">
        <v>777</v>
      </c>
      <c r="H51" s="29" t="s">
        <v>904</v>
      </c>
    </row>
    <row r="52" spans="1:8" ht="49.5">
      <c r="A52" s="17" t="s">
        <v>158</v>
      </c>
      <c r="B52" s="5" t="s">
        <v>159</v>
      </c>
      <c r="C52" s="6" t="s">
        <v>45</v>
      </c>
      <c r="D52" s="7">
        <v>800</v>
      </c>
      <c r="E52" s="30" t="s">
        <v>16</v>
      </c>
      <c r="F52" s="32" t="s">
        <v>45</v>
      </c>
      <c r="G52" s="33" t="s">
        <v>21</v>
      </c>
      <c r="H52" s="33" t="s">
        <v>138</v>
      </c>
    </row>
    <row r="53" spans="1:8" ht="49.5">
      <c r="A53" s="17" t="s">
        <v>32</v>
      </c>
      <c r="B53" s="5" t="s">
        <v>160</v>
      </c>
      <c r="C53" s="6" t="s">
        <v>161</v>
      </c>
      <c r="D53" s="7">
        <v>500</v>
      </c>
      <c r="E53" s="30" t="s">
        <v>16</v>
      </c>
      <c r="F53" s="32" t="s">
        <v>161</v>
      </c>
      <c r="G53" s="32" t="s">
        <v>46</v>
      </c>
      <c r="H53" s="32" t="s">
        <v>162</v>
      </c>
    </row>
    <row r="54" spans="1:8" ht="49.5">
      <c r="A54" s="17" t="s">
        <v>143</v>
      </c>
      <c r="B54" s="5" t="s">
        <v>163</v>
      </c>
      <c r="C54" s="6" t="s">
        <v>164</v>
      </c>
      <c r="D54" s="7">
        <v>99</v>
      </c>
      <c r="E54" s="30" t="s">
        <v>16</v>
      </c>
      <c r="F54" s="32" t="s">
        <v>164</v>
      </c>
      <c r="G54" s="32" t="s">
        <v>27</v>
      </c>
      <c r="H54" s="32" t="s">
        <v>165</v>
      </c>
    </row>
    <row r="55" spans="1:8" ht="49.5">
      <c r="A55" s="17" t="s">
        <v>28</v>
      </c>
      <c r="B55" s="5" t="s">
        <v>166</v>
      </c>
      <c r="C55" s="6" t="s">
        <v>167</v>
      </c>
      <c r="D55" s="7">
        <v>410</v>
      </c>
      <c r="E55" s="30" t="s">
        <v>16</v>
      </c>
      <c r="F55" s="32" t="s">
        <v>167</v>
      </c>
      <c r="G55" s="32" t="s">
        <v>69</v>
      </c>
      <c r="H55" s="32" t="s">
        <v>168</v>
      </c>
    </row>
    <row r="56" spans="1:8" ht="49.5">
      <c r="A56" s="17" t="s">
        <v>43</v>
      </c>
      <c r="B56" s="5" t="s">
        <v>169</v>
      </c>
      <c r="C56" s="6" t="s">
        <v>170</v>
      </c>
      <c r="D56" s="7">
        <v>490</v>
      </c>
      <c r="E56" s="30" t="s">
        <v>16</v>
      </c>
      <c r="F56" s="32" t="s">
        <v>170</v>
      </c>
      <c r="G56" s="32" t="s">
        <v>46</v>
      </c>
      <c r="H56" s="32" t="s">
        <v>171</v>
      </c>
    </row>
    <row r="57" spans="1:8" ht="49.5">
      <c r="A57" s="17" t="s">
        <v>80</v>
      </c>
      <c r="B57" s="5" t="s">
        <v>172</v>
      </c>
      <c r="C57" s="6" t="s">
        <v>122</v>
      </c>
      <c r="D57" s="7">
        <v>835</v>
      </c>
      <c r="E57" s="30" t="s">
        <v>16</v>
      </c>
      <c r="F57" s="32" t="s">
        <v>122</v>
      </c>
      <c r="G57" s="32" t="s">
        <v>46</v>
      </c>
      <c r="H57" s="32" t="s">
        <v>173</v>
      </c>
    </row>
    <row r="58" spans="1:8" ht="49.5">
      <c r="A58" s="17" t="s">
        <v>13</v>
      </c>
      <c r="B58" s="5" t="s">
        <v>174</v>
      </c>
      <c r="C58" s="6" t="s">
        <v>175</v>
      </c>
      <c r="D58" s="7">
        <v>890</v>
      </c>
      <c r="E58" s="30" t="s">
        <v>16</v>
      </c>
      <c r="F58" s="32" t="s">
        <v>175</v>
      </c>
      <c r="G58" s="32" t="s">
        <v>46</v>
      </c>
      <c r="H58" s="32" t="s">
        <v>176</v>
      </c>
    </row>
    <row r="59" spans="1:8" ht="49.5">
      <c r="A59" s="17" t="s">
        <v>106</v>
      </c>
      <c r="B59" s="5" t="s">
        <v>177</v>
      </c>
      <c r="C59" s="6" t="s">
        <v>147</v>
      </c>
      <c r="D59" s="7">
        <v>98</v>
      </c>
      <c r="E59" s="30" t="s">
        <v>26</v>
      </c>
      <c r="F59" s="32" t="s">
        <v>147</v>
      </c>
      <c r="G59" s="32" t="s">
        <v>27</v>
      </c>
      <c r="H59" s="32" t="s">
        <v>178</v>
      </c>
    </row>
    <row r="60" spans="1:8" ht="49.5">
      <c r="A60" s="17" t="s">
        <v>80</v>
      </c>
      <c r="B60" s="5" t="s">
        <v>179</v>
      </c>
      <c r="C60" s="6" t="s">
        <v>122</v>
      </c>
      <c r="D60" s="7">
        <v>230</v>
      </c>
      <c r="E60" s="30" t="s">
        <v>26</v>
      </c>
      <c r="F60" s="32" t="s">
        <v>122</v>
      </c>
      <c r="G60" s="32" t="s">
        <v>21</v>
      </c>
      <c r="H60" s="32" t="s">
        <v>119</v>
      </c>
    </row>
    <row r="61" spans="1:8" ht="49.5">
      <c r="A61" s="17" t="s">
        <v>41</v>
      </c>
      <c r="B61" s="5" t="s">
        <v>180</v>
      </c>
      <c r="C61" s="6" t="s">
        <v>111</v>
      </c>
      <c r="D61" s="7">
        <v>1580</v>
      </c>
      <c r="E61" s="30" t="s">
        <v>16</v>
      </c>
      <c r="F61" s="32" t="s">
        <v>111</v>
      </c>
      <c r="G61" s="32" t="s">
        <v>69</v>
      </c>
      <c r="H61" s="32" t="s">
        <v>181</v>
      </c>
    </row>
    <row r="62" spans="1:8" ht="49.5">
      <c r="A62" s="17" t="s">
        <v>182</v>
      </c>
      <c r="B62" s="5" t="s">
        <v>183</v>
      </c>
      <c r="C62" s="6" t="s">
        <v>184</v>
      </c>
      <c r="D62" s="7">
        <v>600</v>
      </c>
      <c r="E62" s="30" t="s">
        <v>26</v>
      </c>
      <c r="F62" s="32" t="s">
        <v>184</v>
      </c>
      <c r="G62" s="34" t="s">
        <v>21</v>
      </c>
      <c r="H62" s="34" t="s">
        <v>185</v>
      </c>
    </row>
    <row r="63" spans="1:8" ht="49.5">
      <c r="A63" s="17" t="s">
        <v>186</v>
      </c>
      <c r="B63" s="5" t="s">
        <v>187</v>
      </c>
      <c r="C63" s="6" t="s">
        <v>188</v>
      </c>
      <c r="D63" s="7">
        <v>1000</v>
      </c>
      <c r="E63" s="30" t="s">
        <v>16</v>
      </c>
      <c r="F63" s="31" t="s">
        <v>188</v>
      </c>
      <c r="G63" s="29" t="s">
        <v>767</v>
      </c>
      <c r="H63" s="29" t="s">
        <v>905</v>
      </c>
    </row>
    <row r="64" spans="1:8" ht="49.5">
      <c r="A64" s="17" t="s">
        <v>28</v>
      </c>
      <c r="B64" s="5" t="s">
        <v>189</v>
      </c>
      <c r="C64" s="6" t="s">
        <v>190</v>
      </c>
      <c r="D64" s="7">
        <v>1445</v>
      </c>
      <c r="E64" s="30" t="s">
        <v>16</v>
      </c>
      <c r="F64" s="32" t="s">
        <v>190</v>
      </c>
      <c r="G64" s="36" t="s">
        <v>21</v>
      </c>
      <c r="H64" s="36" t="s">
        <v>138</v>
      </c>
    </row>
    <row r="65" spans="1:8" ht="49.5">
      <c r="A65" s="17" t="s">
        <v>106</v>
      </c>
      <c r="B65" s="5" t="s">
        <v>191</v>
      </c>
      <c r="C65" s="6" t="s">
        <v>147</v>
      </c>
      <c r="D65" s="7">
        <v>550</v>
      </c>
      <c r="E65" s="30" t="s">
        <v>16</v>
      </c>
      <c r="F65" s="31" t="s">
        <v>147</v>
      </c>
      <c r="G65" s="29" t="s">
        <v>777</v>
      </c>
      <c r="H65" s="29" t="s">
        <v>906</v>
      </c>
    </row>
    <row r="66" spans="1:8" ht="99">
      <c r="A66" s="17" t="s">
        <v>192</v>
      </c>
      <c r="B66" s="5" t="s">
        <v>193</v>
      </c>
      <c r="C66" s="6" t="s">
        <v>45</v>
      </c>
      <c r="D66" s="7">
        <v>500</v>
      </c>
      <c r="E66" s="30" t="s">
        <v>20</v>
      </c>
      <c r="F66" s="31" t="s">
        <v>45</v>
      </c>
      <c r="G66" s="29" t="s">
        <v>355</v>
      </c>
      <c r="H66" s="29" t="s">
        <v>933</v>
      </c>
    </row>
    <row r="67" spans="1:8" ht="49.5">
      <c r="A67" s="17" t="s">
        <v>192</v>
      </c>
      <c r="B67" s="5" t="s">
        <v>194</v>
      </c>
      <c r="C67" s="6" t="s">
        <v>195</v>
      </c>
      <c r="D67" s="7">
        <v>850</v>
      </c>
      <c r="E67" s="30" t="s">
        <v>26</v>
      </c>
      <c r="F67" s="32" t="s">
        <v>195</v>
      </c>
      <c r="G67" s="33" t="s">
        <v>21</v>
      </c>
      <c r="H67" s="33" t="s">
        <v>196</v>
      </c>
    </row>
    <row r="68" spans="1:8" ht="49.5">
      <c r="A68" s="17" t="s">
        <v>143</v>
      </c>
      <c r="B68" s="5" t="s">
        <v>197</v>
      </c>
      <c r="C68" s="6" t="s">
        <v>127</v>
      </c>
      <c r="D68" s="7">
        <v>97</v>
      </c>
      <c r="E68" s="30" t="s">
        <v>26</v>
      </c>
      <c r="F68" s="32" t="s">
        <v>127</v>
      </c>
      <c r="G68" s="32" t="s">
        <v>27</v>
      </c>
      <c r="H68" s="32" t="s">
        <v>198</v>
      </c>
    </row>
    <row r="69" spans="1:8" ht="49.5">
      <c r="A69" s="17" t="s">
        <v>143</v>
      </c>
      <c r="B69" s="5" t="s">
        <v>199</v>
      </c>
      <c r="C69" s="6" t="s">
        <v>200</v>
      </c>
      <c r="D69" s="7">
        <v>98</v>
      </c>
      <c r="E69" s="30" t="s">
        <v>26</v>
      </c>
      <c r="F69" s="32" t="s">
        <v>200</v>
      </c>
      <c r="G69" s="32" t="s">
        <v>27</v>
      </c>
      <c r="H69" s="32" t="s">
        <v>201</v>
      </c>
    </row>
    <row r="70" spans="1:8" ht="49.5">
      <c r="A70" s="17" t="s">
        <v>143</v>
      </c>
      <c r="B70" s="5" t="s">
        <v>202</v>
      </c>
      <c r="C70" s="6" t="s">
        <v>164</v>
      </c>
      <c r="D70" s="7">
        <v>293</v>
      </c>
      <c r="E70" s="30" t="s">
        <v>26</v>
      </c>
      <c r="F70" s="32" t="s">
        <v>164</v>
      </c>
      <c r="G70" s="32" t="s">
        <v>21</v>
      </c>
      <c r="H70" s="32" t="s">
        <v>203</v>
      </c>
    </row>
    <row r="71" spans="1:8" ht="49.5">
      <c r="A71" s="17" t="s">
        <v>204</v>
      </c>
      <c r="B71" s="5" t="s">
        <v>205</v>
      </c>
      <c r="C71" s="6" t="s">
        <v>122</v>
      </c>
      <c r="D71" s="7">
        <v>1500</v>
      </c>
      <c r="E71" s="30" t="s">
        <v>26</v>
      </c>
      <c r="F71" s="32" t="s">
        <v>122</v>
      </c>
      <c r="G71" s="32" t="s">
        <v>69</v>
      </c>
      <c r="H71" s="32" t="s">
        <v>206</v>
      </c>
    </row>
    <row r="72" spans="1:8" ht="99">
      <c r="A72" s="17" t="s">
        <v>207</v>
      </c>
      <c r="B72" s="5" t="s">
        <v>208</v>
      </c>
      <c r="C72" s="6" t="s">
        <v>209</v>
      </c>
      <c r="D72" s="7">
        <v>1000</v>
      </c>
      <c r="E72" s="30" t="s">
        <v>20</v>
      </c>
      <c r="F72" s="32" t="s">
        <v>209</v>
      </c>
      <c r="G72" s="32" t="s">
        <v>74</v>
      </c>
      <c r="H72" s="32" t="s">
        <v>210</v>
      </c>
    </row>
    <row r="73" spans="1:8" ht="49.5">
      <c r="A73" s="17" t="s">
        <v>211</v>
      </c>
      <c r="B73" s="5" t="s">
        <v>212</v>
      </c>
      <c r="C73" s="6" t="s">
        <v>175</v>
      </c>
      <c r="D73" s="7">
        <v>1000</v>
      </c>
      <c r="E73" s="30" t="s">
        <v>213</v>
      </c>
      <c r="F73" s="32" t="s">
        <v>175</v>
      </c>
      <c r="G73" s="34" t="s">
        <v>38</v>
      </c>
      <c r="H73" s="34" t="s">
        <v>934</v>
      </c>
    </row>
    <row r="74" spans="1:8" ht="49.5">
      <c r="A74" s="17" t="s">
        <v>80</v>
      </c>
      <c r="B74" s="5" t="s">
        <v>214</v>
      </c>
      <c r="C74" s="6" t="s">
        <v>215</v>
      </c>
      <c r="D74" s="7">
        <v>1000</v>
      </c>
      <c r="E74" s="30" t="s">
        <v>16</v>
      </c>
      <c r="F74" s="31" t="s">
        <v>215</v>
      </c>
      <c r="G74" s="51" t="s">
        <v>108</v>
      </c>
      <c r="H74" s="51" t="s">
        <v>940</v>
      </c>
    </row>
    <row r="75" spans="1:8" ht="49.5">
      <c r="A75" s="17" t="s">
        <v>41</v>
      </c>
      <c r="B75" s="5" t="s">
        <v>216</v>
      </c>
      <c r="C75" s="6" t="s">
        <v>57</v>
      </c>
      <c r="D75" s="7">
        <v>96</v>
      </c>
      <c r="E75" s="30" t="s">
        <v>16</v>
      </c>
      <c r="F75" s="32" t="s">
        <v>57</v>
      </c>
      <c r="G75" s="32" t="s">
        <v>27</v>
      </c>
      <c r="H75" s="36" t="s">
        <v>935</v>
      </c>
    </row>
    <row r="76" spans="1:8" ht="99">
      <c r="A76" s="17" t="s">
        <v>182</v>
      </c>
      <c r="B76" s="5" t="s">
        <v>217</v>
      </c>
      <c r="C76" s="6" t="s">
        <v>19</v>
      </c>
      <c r="D76" s="7">
        <v>2400</v>
      </c>
      <c r="E76" s="30" t="s">
        <v>20</v>
      </c>
      <c r="F76" s="31" t="s">
        <v>218</v>
      </c>
      <c r="G76" s="29" t="s">
        <v>355</v>
      </c>
      <c r="H76" s="29" t="s">
        <v>907</v>
      </c>
    </row>
    <row r="77" spans="1:8" ht="82.5">
      <c r="A77" s="17" t="s">
        <v>219</v>
      </c>
      <c r="B77" s="5" t="s">
        <v>220</v>
      </c>
      <c r="C77" s="6" t="s">
        <v>221</v>
      </c>
      <c r="D77" s="7">
        <v>4300</v>
      </c>
      <c r="E77" s="30" t="s">
        <v>16</v>
      </c>
      <c r="F77" s="31" t="s">
        <v>221</v>
      </c>
      <c r="G77" s="29" t="s">
        <v>767</v>
      </c>
      <c r="H77" s="29" t="s">
        <v>908</v>
      </c>
    </row>
    <row r="78" spans="1:8" ht="99">
      <c r="A78" s="17" t="s">
        <v>76</v>
      </c>
      <c r="B78" s="5" t="s">
        <v>222</v>
      </c>
      <c r="C78" s="6" t="s">
        <v>223</v>
      </c>
      <c r="D78" s="7">
        <v>920</v>
      </c>
      <c r="E78" s="30" t="s">
        <v>20</v>
      </c>
      <c r="F78" s="31" t="s">
        <v>223</v>
      </c>
      <c r="G78" s="29" t="s">
        <v>777</v>
      </c>
      <c r="H78" s="29" t="s">
        <v>909</v>
      </c>
    </row>
    <row r="79" spans="1:8" ht="49.5">
      <c r="A79" s="17" t="s">
        <v>224</v>
      </c>
      <c r="B79" s="5" t="s">
        <v>225</v>
      </c>
      <c r="C79" s="6" t="s">
        <v>226</v>
      </c>
      <c r="D79" s="7">
        <v>350</v>
      </c>
      <c r="E79" s="30" t="s">
        <v>16</v>
      </c>
      <c r="F79" s="32" t="s">
        <v>226</v>
      </c>
      <c r="G79" s="33" t="s">
        <v>21</v>
      </c>
      <c r="H79" s="33" t="s">
        <v>227</v>
      </c>
    </row>
    <row r="80" spans="1:8" ht="99">
      <c r="A80" s="17" t="s">
        <v>228</v>
      </c>
      <c r="B80" s="5" t="s">
        <v>229</v>
      </c>
      <c r="C80" s="6" t="s">
        <v>230</v>
      </c>
      <c r="D80" s="7">
        <v>100</v>
      </c>
      <c r="E80" s="30" t="s">
        <v>20</v>
      </c>
      <c r="F80" s="32" t="s">
        <v>230</v>
      </c>
      <c r="G80" s="32" t="s">
        <v>27</v>
      </c>
      <c r="H80" s="34" t="s">
        <v>936</v>
      </c>
    </row>
    <row r="81" spans="1:8" ht="82.5">
      <c r="A81" s="17" t="s">
        <v>231</v>
      </c>
      <c r="B81" s="5" t="s">
        <v>232</v>
      </c>
      <c r="C81" s="6" t="s">
        <v>233</v>
      </c>
      <c r="D81" s="7">
        <v>2000</v>
      </c>
      <c r="E81" s="30" t="s">
        <v>16</v>
      </c>
      <c r="F81" s="31" t="s">
        <v>233</v>
      </c>
      <c r="G81" s="29" t="s">
        <v>767</v>
      </c>
      <c r="H81" s="29" t="s">
        <v>910</v>
      </c>
    </row>
    <row r="82" spans="1:8" ht="49.5">
      <c r="A82" s="17" t="s">
        <v>41</v>
      </c>
      <c r="B82" s="5" t="s">
        <v>234</v>
      </c>
      <c r="C82" s="6" t="s">
        <v>235</v>
      </c>
      <c r="D82" s="7">
        <v>98</v>
      </c>
      <c r="E82" s="30" t="s">
        <v>26</v>
      </c>
      <c r="F82" s="32" t="s">
        <v>235</v>
      </c>
      <c r="G82" s="36" t="s">
        <v>27</v>
      </c>
      <c r="H82" s="36" t="s">
        <v>236</v>
      </c>
    </row>
    <row r="83" spans="1:8" ht="99">
      <c r="A83" s="17" t="s">
        <v>106</v>
      </c>
      <c r="B83" s="5" t="s">
        <v>237</v>
      </c>
      <c r="C83" s="6" t="s">
        <v>238</v>
      </c>
      <c r="D83" s="7">
        <v>500</v>
      </c>
      <c r="E83" s="30" t="s">
        <v>20</v>
      </c>
      <c r="F83" s="31" t="s">
        <v>238</v>
      </c>
      <c r="G83" s="29" t="s">
        <v>777</v>
      </c>
      <c r="H83" s="29" t="s">
        <v>911</v>
      </c>
    </row>
    <row r="84" spans="1:8" ht="49.5">
      <c r="A84" s="17" t="s">
        <v>239</v>
      </c>
      <c r="B84" s="5" t="s">
        <v>240</v>
      </c>
      <c r="C84" s="6" t="s">
        <v>241</v>
      </c>
      <c r="D84" s="7">
        <v>160</v>
      </c>
      <c r="E84" s="30" t="s">
        <v>16</v>
      </c>
      <c r="F84" s="31" t="s">
        <v>241</v>
      </c>
      <c r="G84" s="29" t="s">
        <v>939</v>
      </c>
      <c r="H84" s="29"/>
    </row>
    <row r="85" spans="1:8" ht="49.5">
      <c r="A85" s="17" t="s">
        <v>242</v>
      </c>
      <c r="B85" s="5" t="s">
        <v>243</v>
      </c>
      <c r="C85" s="6" t="s">
        <v>244</v>
      </c>
      <c r="D85" s="7">
        <v>550</v>
      </c>
      <c r="E85" s="30" t="s">
        <v>16</v>
      </c>
      <c r="F85" s="31" t="s">
        <v>244</v>
      </c>
      <c r="G85" s="29" t="s">
        <v>767</v>
      </c>
      <c r="H85" s="29" t="s">
        <v>906</v>
      </c>
    </row>
    <row r="86" spans="1:8" ht="49.5">
      <c r="A86" s="17" t="s">
        <v>102</v>
      </c>
      <c r="B86" s="5" t="s">
        <v>245</v>
      </c>
      <c r="C86" s="6" t="s">
        <v>25</v>
      </c>
      <c r="D86" s="7">
        <v>1200</v>
      </c>
      <c r="E86" s="30" t="s">
        <v>16</v>
      </c>
      <c r="F86" s="32" t="s">
        <v>25</v>
      </c>
      <c r="G86" s="36" t="s">
        <v>123</v>
      </c>
      <c r="H86" s="36" t="s">
        <v>246</v>
      </c>
    </row>
    <row r="87" spans="1:8" ht="49.5">
      <c r="A87" s="17" t="s">
        <v>158</v>
      </c>
      <c r="B87" s="5" t="s">
        <v>247</v>
      </c>
      <c r="C87" s="6" t="s">
        <v>248</v>
      </c>
      <c r="D87" s="7">
        <v>1700</v>
      </c>
      <c r="E87" s="30" t="s">
        <v>16</v>
      </c>
      <c r="F87" s="31" t="s">
        <v>248</v>
      </c>
      <c r="G87" s="29" t="s">
        <v>767</v>
      </c>
      <c r="H87" s="29" t="s">
        <v>906</v>
      </c>
    </row>
    <row r="88" spans="1:8" ht="49.5">
      <c r="A88" s="17" t="s">
        <v>43</v>
      </c>
      <c r="B88" s="5" t="s">
        <v>249</v>
      </c>
      <c r="C88" s="6" t="s">
        <v>250</v>
      </c>
      <c r="D88" s="7">
        <v>1000</v>
      </c>
      <c r="E88" s="30" t="s">
        <v>16</v>
      </c>
      <c r="F88" s="31" t="s">
        <v>250</v>
      </c>
      <c r="G88" s="35" t="s">
        <v>767</v>
      </c>
      <c r="H88" s="29" t="s">
        <v>912</v>
      </c>
    </row>
    <row r="89" spans="1:8" ht="99">
      <c r="A89" s="17" t="s">
        <v>106</v>
      </c>
      <c r="B89" s="5" t="s">
        <v>251</v>
      </c>
      <c r="C89" s="6" t="s">
        <v>137</v>
      </c>
      <c r="D89" s="7">
        <v>500</v>
      </c>
      <c r="E89" s="30" t="s">
        <v>20</v>
      </c>
      <c r="F89" s="31" t="s">
        <v>137</v>
      </c>
      <c r="G89" s="29" t="s">
        <v>926</v>
      </c>
      <c r="H89" s="29" t="s">
        <v>913</v>
      </c>
    </row>
    <row r="90" spans="1:8" ht="99">
      <c r="A90" s="17" t="s">
        <v>76</v>
      </c>
      <c r="B90" s="5" t="s">
        <v>252</v>
      </c>
      <c r="C90" s="6" t="s">
        <v>253</v>
      </c>
      <c r="D90" s="7">
        <v>507</v>
      </c>
      <c r="E90" s="30" t="s">
        <v>20</v>
      </c>
      <c r="F90" s="32" t="s">
        <v>253</v>
      </c>
      <c r="G90" s="37" t="s">
        <v>21</v>
      </c>
      <c r="H90" s="33" t="s">
        <v>254</v>
      </c>
    </row>
    <row r="91" spans="1:8" ht="99">
      <c r="A91" s="17" t="s">
        <v>255</v>
      </c>
      <c r="B91" s="5" t="s">
        <v>256</v>
      </c>
      <c r="C91" s="6" t="s">
        <v>257</v>
      </c>
      <c r="D91" s="7">
        <v>873</v>
      </c>
      <c r="E91" s="30" t="s">
        <v>20</v>
      </c>
      <c r="F91" s="32" t="s">
        <v>257</v>
      </c>
      <c r="G91" s="29" t="s">
        <v>777</v>
      </c>
      <c r="H91" s="32" t="s">
        <v>258</v>
      </c>
    </row>
    <row r="92" spans="1:8" ht="49.5">
      <c r="A92" s="17" t="s">
        <v>259</v>
      </c>
      <c r="B92" s="5" t="s">
        <v>260</v>
      </c>
      <c r="C92" s="6" t="s">
        <v>261</v>
      </c>
      <c r="D92" s="7">
        <v>1100</v>
      </c>
      <c r="E92" s="30" t="s">
        <v>16</v>
      </c>
      <c r="F92" s="31" t="s">
        <v>261</v>
      </c>
      <c r="G92" s="29" t="s">
        <v>767</v>
      </c>
      <c r="H92" s="29" t="s">
        <v>906</v>
      </c>
    </row>
    <row r="93" spans="1:8" ht="49.5">
      <c r="A93" s="17" t="s">
        <v>224</v>
      </c>
      <c r="B93" s="5" t="s">
        <v>262</v>
      </c>
      <c r="C93" s="6" t="s">
        <v>263</v>
      </c>
      <c r="D93" s="7">
        <v>660</v>
      </c>
      <c r="E93" s="30" t="s">
        <v>16</v>
      </c>
      <c r="F93" s="32" t="s">
        <v>263</v>
      </c>
      <c r="G93" s="29" t="s">
        <v>777</v>
      </c>
      <c r="H93" s="32" t="s">
        <v>264</v>
      </c>
    </row>
    <row r="94" spans="1:8" ht="49.5">
      <c r="A94" s="17" t="s">
        <v>265</v>
      </c>
      <c r="B94" s="5" t="s">
        <v>266</v>
      </c>
      <c r="C94" s="6" t="s">
        <v>267</v>
      </c>
      <c r="D94" s="7">
        <v>1600</v>
      </c>
      <c r="E94" s="30" t="s">
        <v>16</v>
      </c>
      <c r="F94" s="31" t="s">
        <v>267</v>
      </c>
      <c r="G94" s="29" t="s">
        <v>767</v>
      </c>
      <c r="H94" s="29" t="s">
        <v>912</v>
      </c>
    </row>
    <row r="95" spans="1:8" ht="99">
      <c r="A95" s="17" t="s">
        <v>59</v>
      </c>
      <c r="B95" s="5" t="s">
        <v>268</v>
      </c>
      <c r="C95" s="6" t="s">
        <v>269</v>
      </c>
      <c r="D95" s="7">
        <v>941</v>
      </c>
      <c r="E95" s="30" t="s">
        <v>20</v>
      </c>
      <c r="F95" s="32" t="s">
        <v>269</v>
      </c>
      <c r="G95" s="29" t="s">
        <v>777</v>
      </c>
      <c r="H95" s="32" t="s">
        <v>79</v>
      </c>
    </row>
    <row r="96" spans="1:8" ht="49.5">
      <c r="A96" s="17" t="s">
        <v>87</v>
      </c>
      <c r="B96" s="5" t="s">
        <v>270</v>
      </c>
      <c r="C96" s="6" t="s">
        <v>104</v>
      </c>
      <c r="D96" s="7">
        <v>458</v>
      </c>
      <c r="E96" s="30" t="s">
        <v>16</v>
      </c>
      <c r="F96" s="31" t="s">
        <v>104</v>
      </c>
      <c r="G96" s="29" t="s">
        <v>777</v>
      </c>
      <c r="H96" s="29" t="s">
        <v>914</v>
      </c>
    </row>
    <row r="97" spans="1:8" ht="99">
      <c r="A97" s="17" t="s">
        <v>271</v>
      </c>
      <c r="B97" s="5" t="s">
        <v>272</v>
      </c>
      <c r="C97" s="6" t="s">
        <v>273</v>
      </c>
      <c r="D97" s="7">
        <v>2300</v>
      </c>
      <c r="E97" s="30" t="s">
        <v>20</v>
      </c>
      <c r="F97" s="31" t="s">
        <v>273</v>
      </c>
      <c r="G97" s="35" t="s">
        <v>927</v>
      </c>
      <c r="H97" s="29" t="s">
        <v>915</v>
      </c>
    </row>
    <row r="98" spans="1:8" ht="99">
      <c r="A98" s="17" t="s">
        <v>274</v>
      </c>
      <c r="B98" s="5" t="s">
        <v>275</v>
      </c>
      <c r="C98" s="6" t="s">
        <v>276</v>
      </c>
      <c r="D98" s="7">
        <v>350</v>
      </c>
      <c r="E98" s="30" t="s">
        <v>20</v>
      </c>
      <c r="F98" s="32" t="s">
        <v>276</v>
      </c>
      <c r="G98" s="29" t="s">
        <v>777</v>
      </c>
      <c r="H98" s="33" t="s">
        <v>277</v>
      </c>
    </row>
    <row r="99" spans="1:8" ht="49.5">
      <c r="A99" s="17" t="s">
        <v>52</v>
      </c>
      <c r="B99" s="5" t="s">
        <v>278</v>
      </c>
      <c r="C99" s="6" t="s">
        <v>279</v>
      </c>
      <c r="D99" s="7">
        <v>790</v>
      </c>
      <c r="E99" s="30" t="s">
        <v>16</v>
      </c>
      <c r="F99" s="32" t="s">
        <v>279</v>
      </c>
      <c r="G99" s="34" t="s">
        <v>69</v>
      </c>
      <c r="H99" s="34" t="s">
        <v>280</v>
      </c>
    </row>
    <row r="100" spans="1:8" ht="49.5">
      <c r="A100" s="17" t="s">
        <v>52</v>
      </c>
      <c r="B100" s="5" t="s">
        <v>281</v>
      </c>
      <c r="C100" s="6" t="s">
        <v>282</v>
      </c>
      <c r="D100" s="7">
        <v>1640</v>
      </c>
      <c r="E100" s="30" t="s">
        <v>16</v>
      </c>
      <c r="F100" s="31" t="s">
        <v>282</v>
      </c>
      <c r="G100" s="29" t="s">
        <v>767</v>
      </c>
      <c r="H100" s="29" t="s">
        <v>904</v>
      </c>
    </row>
    <row r="101" spans="1:8" ht="49.5">
      <c r="A101" s="17" t="s">
        <v>211</v>
      </c>
      <c r="B101" s="5" t="s">
        <v>283</v>
      </c>
      <c r="C101" s="6" t="s">
        <v>284</v>
      </c>
      <c r="D101" s="7">
        <v>2062</v>
      </c>
      <c r="E101" s="30" t="s">
        <v>16</v>
      </c>
      <c r="F101" s="31" t="s">
        <v>284</v>
      </c>
      <c r="G101" s="29" t="s">
        <v>767</v>
      </c>
      <c r="H101" s="29" t="s">
        <v>916</v>
      </c>
    </row>
    <row r="102" spans="1:8" ht="99">
      <c r="A102" s="17" t="s">
        <v>285</v>
      </c>
      <c r="B102" s="5" t="s">
        <v>286</v>
      </c>
      <c r="C102" s="6" t="s">
        <v>284</v>
      </c>
      <c r="D102" s="7">
        <v>1234</v>
      </c>
      <c r="E102" s="30" t="s">
        <v>20</v>
      </c>
      <c r="F102" s="31" t="s">
        <v>284</v>
      </c>
      <c r="G102" s="29" t="s">
        <v>355</v>
      </c>
      <c r="H102" s="29" t="s">
        <v>917</v>
      </c>
    </row>
    <row r="103" spans="1:8" ht="49.5">
      <c r="A103" s="17" t="s">
        <v>287</v>
      </c>
      <c r="B103" s="5" t="s">
        <v>288</v>
      </c>
      <c r="C103" s="6" t="s">
        <v>289</v>
      </c>
      <c r="D103" s="7">
        <v>780</v>
      </c>
      <c r="E103" s="30" t="s">
        <v>16</v>
      </c>
      <c r="F103" s="31" t="s">
        <v>289</v>
      </c>
      <c r="G103" s="29" t="s">
        <v>767</v>
      </c>
      <c r="H103" s="29" t="s">
        <v>898</v>
      </c>
    </row>
    <row r="104" spans="1:8" ht="49.5">
      <c r="A104" s="17" t="s">
        <v>41</v>
      </c>
      <c r="B104" s="5" t="s">
        <v>290</v>
      </c>
      <c r="C104" s="6" t="s">
        <v>235</v>
      </c>
      <c r="D104" s="7">
        <v>59</v>
      </c>
      <c r="E104" s="30" t="s">
        <v>26</v>
      </c>
      <c r="F104" s="32" t="s">
        <v>235</v>
      </c>
      <c r="G104" s="38" t="s">
        <v>27</v>
      </c>
      <c r="H104" s="38" t="s">
        <v>291</v>
      </c>
    </row>
    <row r="105" spans="1:8" ht="49.5">
      <c r="A105" s="17" t="s">
        <v>120</v>
      </c>
      <c r="B105" s="5" t="s">
        <v>292</v>
      </c>
      <c r="C105" s="6" t="s">
        <v>248</v>
      </c>
      <c r="D105" s="7">
        <v>530</v>
      </c>
      <c r="E105" s="30" t="s">
        <v>16</v>
      </c>
      <c r="F105" s="31" t="s">
        <v>248</v>
      </c>
      <c r="G105" s="29" t="s">
        <v>777</v>
      </c>
      <c r="H105" s="29" t="s">
        <v>918</v>
      </c>
    </row>
    <row r="106" spans="1:8" ht="99">
      <c r="A106" s="17" t="s">
        <v>143</v>
      </c>
      <c r="B106" s="5" t="s">
        <v>293</v>
      </c>
      <c r="C106" s="6" t="s">
        <v>127</v>
      </c>
      <c r="D106" s="7">
        <v>250</v>
      </c>
      <c r="E106" s="30" t="s">
        <v>20</v>
      </c>
      <c r="F106" s="32" t="s">
        <v>127</v>
      </c>
      <c r="G106" s="38" t="s">
        <v>294</v>
      </c>
      <c r="H106" s="36" t="s">
        <v>295</v>
      </c>
    </row>
    <row r="107" spans="1:8" ht="49.5">
      <c r="A107" s="17" t="s">
        <v>296</v>
      </c>
      <c r="B107" s="5" t="s">
        <v>297</v>
      </c>
      <c r="C107" s="6" t="s">
        <v>73</v>
      </c>
      <c r="D107" s="7">
        <v>906</v>
      </c>
      <c r="E107" s="30" t="s">
        <v>26</v>
      </c>
      <c r="F107" s="31" t="s">
        <v>73</v>
      </c>
      <c r="G107" s="29" t="s">
        <v>928</v>
      </c>
      <c r="H107" s="29" t="s">
        <v>900</v>
      </c>
    </row>
    <row r="108" spans="1:8" ht="49.5">
      <c r="A108" s="17" t="s">
        <v>298</v>
      </c>
      <c r="B108" s="5" t="s">
        <v>299</v>
      </c>
      <c r="C108" s="6" t="s">
        <v>195</v>
      </c>
      <c r="D108" s="7">
        <v>3780</v>
      </c>
      <c r="E108" s="30" t="s">
        <v>16</v>
      </c>
      <c r="F108" s="31" t="s">
        <v>195</v>
      </c>
      <c r="G108" s="29" t="s">
        <v>767</v>
      </c>
      <c r="H108" s="29" t="s">
        <v>919</v>
      </c>
    </row>
    <row r="109" spans="1:8" ht="99">
      <c r="A109" s="17" t="s">
        <v>59</v>
      </c>
      <c r="B109" s="5" t="s">
        <v>300</v>
      </c>
      <c r="C109" s="6" t="s">
        <v>301</v>
      </c>
      <c r="D109" s="7">
        <v>276</v>
      </c>
      <c r="E109" s="30" t="s">
        <v>20</v>
      </c>
      <c r="F109" s="31" t="s">
        <v>301</v>
      </c>
      <c r="G109" s="29" t="s">
        <v>767</v>
      </c>
      <c r="H109" s="29" t="s">
        <v>920</v>
      </c>
    </row>
    <row r="110" spans="1:8" ht="49.5">
      <c r="A110" s="17" t="s">
        <v>59</v>
      </c>
      <c r="B110" s="5" t="s">
        <v>302</v>
      </c>
      <c r="C110" s="6" t="s">
        <v>303</v>
      </c>
      <c r="D110" s="7">
        <v>912</v>
      </c>
      <c r="E110" s="30" t="s">
        <v>16</v>
      </c>
      <c r="F110" s="31" t="s">
        <v>303</v>
      </c>
      <c r="G110" s="29" t="s">
        <v>767</v>
      </c>
      <c r="H110" s="29" t="s">
        <v>920</v>
      </c>
    </row>
    <row r="111" spans="1:8" ht="49.5">
      <c r="A111" s="17" t="s">
        <v>207</v>
      </c>
      <c r="B111" s="5" t="s">
        <v>304</v>
      </c>
      <c r="C111" s="6" t="s">
        <v>305</v>
      </c>
      <c r="D111" s="7">
        <v>1000</v>
      </c>
      <c r="E111" s="30" t="s">
        <v>16</v>
      </c>
      <c r="F111" s="31" t="s">
        <v>305</v>
      </c>
      <c r="G111" s="29" t="s">
        <v>767</v>
      </c>
      <c r="H111" s="29" t="s">
        <v>921</v>
      </c>
    </row>
    <row r="112" spans="1:8" ht="49.5">
      <c r="A112" s="17" t="s">
        <v>48</v>
      </c>
      <c r="B112" s="5" t="s">
        <v>306</v>
      </c>
      <c r="C112" s="6" t="s">
        <v>307</v>
      </c>
      <c r="D112" s="7">
        <v>550</v>
      </c>
      <c r="E112" s="30" t="s">
        <v>16</v>
      </c>
      <c r="F112" s="31" t="s">
        <v>307</v>
      </c>
      <c r="G112" s="35" t="s">
        <v>767</v>
      </c>
      <c r="H112" s="29" t="s">
        <v>920</v>
      </c>
    </row>
    <row r="113" spans="1:8" ht="49.5">
      <c r="A113" s="17" t="s">
        <v>308</v>
      </c>
      <c r="B113" s="5" t="s">
        <v>309</v>
      </c>
      <c r="C113" s="6" t="s">
        <v>310</v>
      </c>
      <c r="D113" s="7">
        <v>2000</v>
      </c>
      <c r="E113" s="30" t="s">
        <v>26</v>
      </c>
      <c r="F113" s="32" t="s">
        <v>310</v>
      </c>
      <c r="G113" s="38" t="s">
        <v>69</v>
      </c>
      <c r="H113" s="38" t="s">
        <v>311</v>
      </c>
    </row>
    <row r="114" spans="1:8" ht="49.5">
      <c r="A114" s="17" t="s">
        <v>32</v>
      </c>
      <c r="B114" s="5" t="s">
        <v>312</v>
      </c>
      <c r="C114" s="6" t="s">
        <v>313</v>
      </c>
      <c r="D114" s="7">
        <v>946</v>
      </c>
      <c r="E114" s="30" t="s">
        <v>16</v>
      </c>
      <c r="F114" s="31" t="s">
        <v>313</v>
      </c>
      <c r="G114" s="29" t="s">
        <v>777</v>
      </c>
      <c r="H114" s="29" t="s">
        <v>905</v>
      </c>
    </row>
    <row r="115" spans="1:8" ht="49.5">
      <c r="A115" s="17" t="s">
        <v>207</v>
      </c>
      <c r="B115" s="5" t="s">
        <v>314</v>
      </c>
      <c r="C115" s="6" t="s">
        <v>315</v>
      </c>
      <c r="D115" s="7">
        <v>1000</v>
      </c>
      <c r="E115" s="30" t="s">
        <v>16</v>
      </c>
      <c r="F115" s="31" t="s">
        <v>315</v>
      </c>
      <c r="G115" s="29" t="s">
        <v>767</v>
      </c>
      <c r="H115" s="29" t="s">
        <v>904</v>
      </c>
    </row>
    <row r="116" spans="1:8" ht="49.5">
      <c r="A116" s="17" t="s">
        <v>298</v>
      </c>
      <c r="B116" s="5" t="s">
        <v>316</v>
      </c>
      <c r="C116" s="6" t="s">
        <v>317</v>
      </c>
      <c r="D116" s="7">
        <v>350</v>
      </c>
      <c r="E116" s="30" t="s">
        <v>16</v>
      </c>
      <c r="F116" s="31" t="s">
        <v>317</v>
      </c>
      <c r="G116" s="29" t="s">
        <v>777</v>
      </c>
      <c r="H116" s="29" t="s">
        <v>922</v>
      </c>
    </row>
    <row r="117" spans="1:8" ht="49.5">
      <c r="A117" s="17" t="s">
        <v>207</v>
      </c>
      <c r="B117" s="5" t="s">
        <v>318</v>
      </c>
      <c r="C117" s="6" t="s">
        <v>319</v>
      </c>
      <c r="D117" s="7">
        <v>1000</v>
      </c>
      <c r="E117" s="30" t="s">
        <v>16</v>
      </c>
      <c r="F117" s="31" t="s">
        <v>319</v>
      </c>
      <c r="G117" s="51" t="s">
        <v>767</v>
      </c>
      <c r="H117" s="51" t="s">
        <v>941</v>
      </c>
    </row>
    <row r="118" spans="1:8" ht="99">
      <c r="A118" s="17" t="s">
        <v>320</v>
      </c>
      <c r="B118" s="5" t="s">
        <v>321</v>
      </c>
      <c r="C118" s="6" t="s">
        <v>45</v>
      </c>
      <c r="D118" s="7">
        <v>300</v>
      </c>
      <c r="E118" s="30" t="s">
        <v>20</v>
      </c>
      <c r="F118" s="31" t="s">
        <v>45</v>
      </c>
      <c r="G118" s="29" t="s">
        <v>777</v>
      </c>
      <c r="H118" s="29" t="s">
        <v>923</v>
      </c>
    </row>
    <row r="119" spans="1:8" ht="49.5">
      <c r="A119" s="17" t="s">
        <v>106</v>
      </c>
      <c r="B119" s="5" t="s">
        <v>322</v>
      </c>
      <c r="C119" s="6" t="s">
        <v>323</v>
      </c>
      <c r="D119" s="7">
        <v>500</v>
      </c>
      <c r="E119" s="30" t="s">
        <v>16</v>
      </c>
      <c r="F119" s="31" t="s">
        <v>323</v>
      </c>
      <c r="G119" s="29" t="s">
        <v>767</v>
      </c>
      <c r="H119" s="29" t="s">
        <v>920</v>
      </c>
    </row>
    <row r="120" spans="1:8" ht="49.5">
      <c r="A120" s="17" t="s">
        <v>239</v>
      </c>
      <c r="B120" s="5" t="s">
        <v>324</v>
      </c>
      <c r="C120" s="6" t="s">
        <v>241</v>
      </c>
      <c r="D120" s="7">
        <v>380</v>
      </c>
      <c r="E120" s="30" t="s">
        <v>16</v>
      </c>
      <c r="F120" s="31" t="s">
        <v>241</v>
      </c>
      <c r="G120" s="29" t="s">
        <v>777</v>
      </c>
      <c r="H120" s="29" t="s">
        <v>904</v>
      </c>
    </row>
    <row r="121" spans="1:8" ht="49.5">
      <c r="A121" s="17" t="s">
        <v>106</v>
      </c>
      <c r="B121" s="5" t="s">
        <v>325</v>
      </c>
      <c r="C121" s="6" t="s">
        <v>147</v>
      </c>
      <c r="D121" s="7">
        <v>98</v>
      </c>
      <c r="E121" s="30" t="s">
        <v>26</v>
      </c>
      <c r="F121" s="32" t="s">
        <v>147</v>
      </c>
      <c r="G121" s="38" t="s">
        <v>27</v>
      </c>
      <c r="H121" s="38" t="s">
        <v>178</v>
      </c>
    </row>
    <row r="122" spans="1:8" ht="49.5">
      <c r="A122" s="17" t="s">
        <v>186</v>
      </c>
      <c r="B122" s="5" t="s">
        <v>326</v>
      </c>
      <c r="C122" s="6" t="s">
        <v>327</v>
      </c>
      <c r="D122" s="7">
        <v>300</v>
      </c>
      <c r="E122" s="30" t="s">
        <v>26</v>
      </c>
      <c r="F122" s="31" t="s">
        <v>327</v>
      </c>
      <c r="G122" s="29" t="s">
        <v>777</v>
      </c>
      <c r="H122" s="29" t="s">
        <v>924</v>
      </c>
    </row>
    <row r="123" spans="1:8" ht="33">
      <c r="A123" s="18" t="s">
        <v>328</v>
      </c>
      <c r="B123" s="9" t="s">
        <v>329</v>
      </c>
      <c r="C123" s="9" t="s">
        <v>330</v>
      </c>
      <c r="D123" s="7">
        <v>3420</v>
      </c>
      <c r="E123" s="9" t="s">
        <v>331</v>
      </c>
      <c r="F123" s="9" t="s">
        <v>330</v>
      </c>
      <c r="G123" s="10" t="s">
        <v>767</v>
      </c>
      <c r="H123" s="10" t="s">
        <v>942</v>
      </c>
    </row>
    <row r="124" spans="1:8" ht="33">
      <c r="A124" s="18" t="s">
        <v>332</v>
      </c>
      <c r="B124" s="9" t="s">
        <v>333</v>
      </c>
      <c r="C124" s="9" t="s">
        <v>334</v>
      </c>
      <c r="D124" s="7">
        <v>2891</v>
      </c>
      <c r="E124" s="9" t="s">
        <v>335</v>
      </c>
      <c r="F124" s="9" t="s">
        <v>334</v>
      </c>
      <c r="G124" s="10" t="s">
        <v>336</v>
      </c>
      <c r="H124" s="19" t="s">
        <v>337</v>
      </c>
    </row>
    <row r="125" spans="1:8" ht="33">
      <c r="A125" s="18" t="s">
        <v>338</v>
      </c>
      <c r="B125" s="9" t="s">
        <v>339</v>
      </c>
      <c r="C125" s="9" t="s">
        <v>340</v>
      </c>
      <c r="D125" s="7">
        <v>1494</v>
      </c>
      <c r="E125" s="9" t="s">
        <v>331</v>
      </c>
      <c r="F125" s="9" t="s">
        <v>340</v>
      </c>
      <c r="G125" s="10" t="s">
        <v>355</v>
      </c>
      <c r="H125" s="19" t="s">
        <v>761</v>
      </c>
    </row>
    <row r="126" spans="1:8" ht="33">
      <c r="A126" s="18" t="s">
        <v>341</v>
      </c>
      <c r="B126" s="9" t="s">
        <v>342</v>
      </c>
      <c r="C126" s="9" t="s">
        <v>343</v>
      </c>
      <c r="D126" s="7">
        <v>95</v>
      </c>
      <c r="E126" s="9" t="s">
        <v>331</v>
      </c>
      <c r="F126" s="9" t="s">
        <v>343</v>
      </c>
      <c r="G126" s="10" t="s">
        <v>763</v>
      </c>
      <c r="H126" s="19" t="s">
        <v>344</v>
      </c>
    </row>
    <row r="127" spans="1:8">
      <c r="A127" s="18" t="s">
        <v>345</v>
      </c>
      <c r="B127" s="9" t="s">
        <v>346</v>
      </c>
      <c r="C127" s="9" t="s">
        <v>347</v>
      </c>
      <c r="D127" s="7">
        <v>210</v>
      </c>
      <c r="E127" s="9" t="s">
        <v>331</v>
      </c>
      <c r="F127" s="9" t="s">
        <v>347</v>
      </c>
      <c r="G127" s="10" t="s">
        <v>355</v>
      </c>
      <c r="H127" s="19" t="s">
        <v>474</v>
      </c>
    </row>
    <row r="128" spans="1:8" ht="49.5">
      <c r="A128" s="18" t="s">
        <v>348</v>
      </c>
      <c r="B128" s="9" t="s">
        <v>349</v>
      </c>
      <c r="C128" s="9" t="s">
        <v>350</v>
      </c>
      <c r="D128" s="7">
        <f>2339231/1000</f>
        <v>2339.2310000000002</v>
      </c>
      <c r="E128" s="9" t="s">
        <v>331</v>
      </c>
      <c r="F128" s="9" t="s">
        <v>350</v>
      </c>
      <c r="G128" s="10" t="s">
        <v>767</v>
      </c>
      <c r="H128" s="19" t="s">
        <v>762</v>
      </c>
    </row>
    <row r="129" spans="1:8">
      <c r="A129" s="18" t="s">
        <v>345</v>
      </c>
      <c r="B129" s="9" t="s">
        <v>351</v>
      </c>
      <c r="C129" s="9" t="s">
        <v>347</v>
      </c>
      <c r="D129" s="7">
        <v>84</v>
      </c>
      <c r="E129" s="9" t="s">
        <v>331</v>
      </c>
      <c r="F129" s="9" t="s">
        <v>347</v>
      </c>
      <c r="G129" s="10" t="s">
        <v>763</v>
      </c>
      <c r="H129" s="19" t="s">
        <v>764</v>
      </c>
    </row>
    <row r="130" spans="1:8">
      <c r="A130" s="18" t="s">
        <v>352</v>
      </c>
      <c r="B130" s="9" t="s">
        <v>353</v>
      </c>
      <c r="C130" s="9" t="s">
        <v>354</v>
      </c>
      <c r="D130" s="7">
        <v>199</v>
      </c>
      <c r="E130" s="9" t="s">
        <v>331</v>
      </c>
      <c r="F130" s="9" t="s">
        <v>354</v>
      </c>
      <c r="G130" s="10" t="s">
        <v>355</v>
      </c>
      <c r="H130" s="19" t="s">
        <v>356</v>
      </c>
    </row>
    <row r="131" spans="1:8" ht="33">
      <c r="A131" s="18" t="s">
        <v>357</v>
      </c>
      <c r="B131" s="9" t="s">
        <v>358</v>
      </c>
      <c r="C131" s="9" t="s">
        <v>359</v>
      </c>
      <c r="D131" s="7">
        <v>144</v>
      </c>
      <c r="E131" s="9" t="s">
        <v>331</v>
      </c>
      <c r="F131" s="9" t="s">
        <v>359</v>
      </c>
      <c r="G131" s="10" t="s">
        <v>763</v>
      </c>
      <c r="H131" s="19" t="s">
        <v>360</v>
      </c>
    </row>
    <row r="132" spans="1:8" ht="33">
      <c r="A132" s="18" t="s">
        <v>357</v>
      </c>
      <c r="B132" s="9" t="s">
        <v>361</v>
      </c>
      <c r="C132" s="9" t="s">
        <v>359</v>
      </c>
      <c r="D132" s="7">
        <v>89</v>
      </c>
      <c r="E132" s="9" t="s">
        <v>331</v>
      </c>
      <c r="F132" s="9" t="s">
        <v>359</v>
      </c>
      <c r="G132" s="10" t="s">
        <v>763</v>
      </c>
      <c r="H132" s="19" t="s">
        <v>362</v>
      </c>
    </row>
    <row r="133" spans="1:8">
      <c r="A133" s="18" t="s">
        <v>363</v>
      </c>
      <c r="B133" s="9" t="s">
        <v>364</v>
      </c>
      <c r="C133" s="9" t="s">
        <v>365</v>
      </c>
      <c r="D133" s="7">
        <v>49</v>
      </c>
      <c r="E133" s="9" t="s">
        <v>331</v>
      </c>
      <c r="F133" s="9" t="s">
        <v>365</v>
      </c>
      <c r="G133" s="10" t="s">
        <v>763</v>
      </c>
      <c r="H133" s="19" t="s">
        <v>366</v>
      </c>
    </row>
    <row r="134" spans="1:8" ht="33">
      <c r="A134" s="18" t="s">
        <v>367</v>
      </c>
      <c r="B134" s="9" t="s">
        <v>368</v>
      </c>
      <c r="C134" s="9" t="s">
        <v>369</v>
      </c>
      <c r="D134" s="7">
        <v>98</v>
      </c>
      <c r="E134" s="9" t="s">
        <v>331</v>
      </c>
      <c r="F134" s="9" t="s">
        <v>369</v>
      </c>
      <c r="G134" s="10" t="s">
        <v>763</v>
      </c>
      <c r="H134" s="19" t="s">
        <v>370</v>
      </c>
    </row>
    <row r="135" spans="1:8" ht="33">
      <c r="A135" s="18" t="s">
        <v>367</v>
      </c>
      <c r="B135" s="9" t="s">
        <v>371</v>
      </c>
      <c r="C135" s="9" t="s">
        <v>369</v>
      </c>
      <c r="D135" s="7">
        <v>24</v>
      </c>
      <c r="E135" s="9" t="s">
        <v>331</v>
      </c>
      <c r="F135" s="9" t="s">
        <v>369</v>
      </c>
      <c r="G135" s="10" t="s">
        <v>763</v>
      </c>
      <c r="H135" s="19" t="s">
        <v>372</v>
      </c>
    </row>
    <row r="136" spans="1:8" ht="33">
      <c r="A136" s="18" t="s">
        <v>367</v>
      </c>
      <c r="B136" s="9" t="s">
        <v>373</v>
      </c>
      <c r="C136" s="9" t="s">
        <v>369</v>
      </c>
      <c r="D136" s="7">
        <v>98</v>
      </c>
      <c r="E136" s="9" t="s">
        <v>331</v>
      </c>
      <c r="F136" s="9" t="s">
        <v>369</v>
      </c>
      <c r="G136" s="10" t="s">
        <v>763</v>
      </c>
      <c r="H136" s="19" t="s">
        <v>765</v>
      </c>
    </row>
    <row r="137" spans="1:8">
      <c r="A137" s="18" t="s">
        <v>363</v>
      </c>
      <c r="B137" s="9" t="s">
        <v>374</v>
      </c>
      <c r="C137" s="9" t="s">
        <v>365</v>
      </c>
      <c r="D137" s="7">
        <v>49</v>
      </c>
      <c r="E137" s="9" t="s">
        <v>331</v>
      </c>
      <c r="F137" s="9" t="s">
        <v>365</v>
      </c>
      <c r="G137" s="10" t="s">
        <v>763</v>
      </c>
      <c r="H137" s="19" t="s">
        <v>366</v>
      </c>
    </row>
    <row r="138" spans="1:8" ht="33">
      <c r="A138" s="18" t="s">
        <v>367</v>
      </c>
      <c r="B138" s="9" t="s">
        <v>375</v>
      </c>
      <c r="C138" s="9" t="s">
        <v>369</v>
      </c>
      <c r="D138" s="7">
        <v>34</v>
      </c>
      <c r="E138" s="9" t="s">
        <v>331</v>
      </c>
      <c r="F138" s="9" t="s">
        <v>369</v>
      </c>
      <c r="G138" s="10" t="s">
        <v>355</v>
      </c>
      <c r="H138" s="20" t="s">
        <v>376</v>
      </c>
    </row>
    <row r="139" spans="1:8" ht="33">
      <c r="A139" s="18" t="s">
        <v>367</v>
      </c>
      <c r="B139" s="9" t="s">
        <v>377</v>
      </c>
      <c r="C139" s="9" t="s">
        <v>369</v>
      </c>
      <c r="D139" s="7">
        <v>99</v>
      </c>
      <c r="E139" s="9" t="s">
        <v>331</v>
      </c>
      <c r="F139" s="9" t="s">
        <v>369</v>
      </c>
      <c r="G139" s="10" t="s">
        <v>763</v>
      </c>
      <c r="H139" s="19" t="s">
        <v>378</v>
      </c>
    </row>
    <row r="140" spans="1:8" ht="33">
      <c r="A140" s="18" t="s">
        <v>367</v>
      </c>
      <c r="B140" s="9" t="s">
        <v>379</v>
      </c>
      <c r="C140" s="9" t="s">
        <v>369</v>
      </c>
      <c r="D140" s="7">
        <v>99</v>
      </c>
      <c r="E140" s="9" t="s">
        <v>331</v>
      </c>
      <c r="F140" s="9" t="s">
        <v>369</v>
      </c>
      <c r="G140" s="10" t="s">
        <v>763</v>
      </c>
      <c r="H140" s="19" t="s">
        <v>380</v>
      </c>
    </row>
    <row r="141" spans="1:8">
      <c r="A141" s="18" t="s">
        <v>338</v>
      </c>
      <c r="B141" s="9" t="s">
        <v>381</v>
      </c>
      <c r="C141" s="9" t="s">
        <v>347</v>
      </c>
      <c r="D141" s="7">
        <f>472500/1000</f>
        <v>472.5</v>
      </c>
      <c r="E141" s="9" t="s">
        <v>331</v>
      </c>
      <c r="F141" s="9" t="s">
        <v>347</v>
      </c>
      <c r="G141" s="10" t="s">
        <v>355</v>
      </c>
      <c r="H141" s="20" t="s">
        <v>766</v>
      </c>
    </row>
    <row r="142" spans="1:8" ht="33">
      <c r="A142" s="18" t="s">
        <v>382</v>
      </c>
      <c r="B142" s="9" t="s">
        <v>383</v>
      </c>
      <c r="C142" s="9" t="s">
        <v>384</v>
      </c>
      <c r="D142" s="7">
        <v>1890</v>
      </c>
      <c r="E142" s="9" t="s">
        <v>331</v>
      </c>
      <c r="F142" s="9" t="s">
        <v>384</v>
      </c>
      <c r="G142" s="10" t="s">
        <v>890</v>
      </c>
      <c r="H142" s="19" t="s">
        <v>385</v>
      </c>
    </row>
    <row r="143" spans="1:8">
      <c r="A143" s="18" t="s">
        <v>386</v>
      </c>
      <c r="B143" s="9" t="s">
        <v>387</v>
      </c>
      <c r="C143" s="9" t="s">
        <v>388</v>
      </c>
      <c r="D143" s="7">
        <f>950000/1000</f>
        <v>950</v>
      </c>
      <c r="E143" s="9" t="s">
        <v>331</v>
      </c>
      <c r="F143" s="9" t="s">
        <v>389</v>
      </c>
      <c r="G143" s="10" t="s">
        <v>767</v>
      </c>
      <c r="H143" s="19" t="s">
        <v>768</v>
      </c>
    </row>
    <row r="144" spans="1:8">
      <c r="A144" s="18" t="s">
        <v>390</v>
      </c>
      <c r="B144" s="9" t="s">
        <v>391</v>
      </c>
      <c r="C144" s="9" t="s">
        <v>365</v>
      </c>
      <c r="D144" s="7">
        <v>100</v>
      </c>
      <c r="E144" s="9" t="s">
        <v>331</v>
      </c>
      <c r="F144" s="9" t="s">
        <v>365</v>
      </c>
      <c r="G144" s="10" t="s">
        <v>763</v>
      </c>
      <c r="H144" s="19" t="s">
        <v>769</v>
      </c>
    </row>
    <row r="145" spans="1:8" ht="33">
      <c r="A145" s="18" t="s">
        <v>392</v>
      </c>
      <c r="B145" s="9" t="s">
        <v>393</v>
      </c>
      <c r="C145" s="9" t="s">
        <v>394</v>
      </c>
      <c r="D145" s="7">
        <v>74</v>
      </c>
      <c r="E145" s="9" t="s">
        <v>331</v>
      </c>
      <c r="F145" s="9" t="s">
        <v>394</v>
      </c>
      <c r="G145" s="10" t="s">
        <v>763</v>
      </c>
      <c r="H145" s="19" t="s">
        <v>395</v>
      </c>
    </row>
    <row r="146" spans="1:8">
      <c r="A146" s="18" t="s">
        <v>396</v>
      </c>
      <c r="B146" s="9" t="s">
        <v>397</v>
      </c>
      <c r="C146" s="9" t="s">
        <v>398</v>
      </c>
      <c r="D146" s="7">
        <v>100</v>
      </c>
      <c r="E146" s="9" t="s">
        <v>331</v>
      </c>
      <c r="F146" s="9" t="s">
        <v>398</v>
      </c>
      <c r="G146" s="10" t="s">
        <v>763</v>
      </c>
      <c r="H146" s="19" t="s">
        <v>399</v>
      </c>
    </row>
    <row r="147" spans="1:8" ht="33">
      <c r="A147" s="18" t="s">
        <v>357</v>
      </c>
      <c r="B147" s="9" t="s">
        <v>400</v>
      </c>
      <c r="C147" s="9" t="s">
        <v>359</v>
      </c>
      <c r="D147" s="7">
        <v>99</v>
      </c>
      <c r="E147" s="9" t="s">
        <v>331</v>
      </c>
      <c r="F147" s="9" t="s">
        <v>359</v>
      </c>
      <c r="G147" s="10" t="s">
        <v>763</v>
      </c>
      <c r="H147" s="19" t="s">
        <v>401</v>
      </c>
    </row>
    <row r="148" spans="1:8">
      <c r="A148" s="18" t="s">
        <v>402</v>
      </c>
      <c r="B148" s="9" t="s">
        <v>403</v>
      </c>
      <c r="C148" s="9" t="s">
        <v>354</v>
      </c>
      <c r="D148" s="7">
        <v>95</v>
      </c>
      <c r="E148" s="9" t="s">
        <v>331</v>
      </c>
      <c r="F148" s="9" t="s">
        <v>354</v>
      </c>
      <c r="G148" s="10" t="s">
        <v>763</v>
      </c>
      <c r="H148" s="19" t="s">
        <v>404</v>
      </c>
    </row>
    <row r="149" spans="1:8">
      <c r="A149" s="18" t="s">
        <v>405</v>
      </c>
      <c r="B149" s="9" t="s">
        <v>406</v>
      </c>
      <c r="C149" s="9" t="s">
        <v>343</v>
      </c>
      <c r="D149" s="7">
        <f>138840/1000</f>
        <v>138.84</v>
      </c>
      <c r="E149" s="9" t="s">
        <v>331</v>
      </c>
      <c r="F149" s="9" t="s">
        <v>343</v>
      </c>
      <c r="G149" s="10" t="s">
        <v>767</v>
      </c>
      <c r="H149" s="19" t="s">
        <v>770</v>
      </c>
    </row>
    <row r="150" spans="1:8" ht="33">
      <c r="A150" s="18" t="s">
        <v>382</v>
      </c>
      <c r="B150" s="9" t="s">
        <v>407</v>
      </c>
      <c r="C150" s="9" t="s">
        <v>350</v>
      </c>
      <c r="D150" s="7">
        <f>948561/1000</f>
        <v>948.56100000000004</v>
      </c>
      <c r="E150" s="9" t="s">
        <v>331</v>
      </c>
      <c r="F150" s="9" t="s">
        <v>350</v>
      </c>
      <c r="G150" s="10" t="s">
        <v>767</v>
      </c>
      <c r="H150" s="19" t="s">
        <v>762</v>
      </c>
    </row>
    <row r="151" spans="1:8">
      <c r="A151" s="18" t="s">
        <v>408</v>
      </c>
      <c r="B151" s="9" t="s">
        <v>409</v>
      </c>
      <c r="C151" s="9" t="s">
        <v>410</v>
      </c>
      <c r="D151" s="7">
        <v>92</v>
      </c>
      <c r="E151" s="9" t="s">
        <v>331</v>
      </c>
      <c r="F151" s="9" t="s">
        <v>410</v>
      </c>
      <c r="G151" s="10" t="s">
        <v>763</v>
      </c>
      <c r="H151" s="19" t="s">
        <v>770</v>
      </c>
    </row>
    <row r="152" spans="1:8" ht="280.5">
      <c r="A152" s="18" t="s">
        <v>411</v>
      </c>
      <c r="B152" s="9" t="s">
        <v>412</v>
      </c>
      <c r="C152" s="9" t="s">
        <v>340</v>
      </c>
      <c r="D152" s="7">
        <f>1666878/1000</f>
        <v>1666.8779999999999</v>
      </c>
      <c r="E152" s="9" t="s">
        <v>331</v>
      </c>
      <c r="F152" s="9" t="s">
        <v>340</v>
      </c>
      <c r="G152" s="10" t="s">
        <v>771</v>
      </c>
      <c r="H152" s="19" t="s">
        <v>772</v>
      </c>
    </row>
    <row r="153" spans="1:8">
      <c r="A153" s="18" t="s">
        <v>363</v>
      </c>
      <c r="B153" s="9" t="s">
        <v>413</v>
      </c>
      <c r="C153" s="9" t="s">
        <v>365</v>
      </c>
      <c r="D153" s="7">
        <v>97</v>
      </c>
      <c r="E153" s="9" t="s">
        <v>331</v>
      </c>
      <c r="F153" s="9" t="s">
        <v>365</v>
      </c>
      <c r="G153" s="10" t="s">
        <v>763</v>
      </c>
      <c r="H153" s="19" t="s">
        <v>773</v>
      </c>
    </row>
    <row r="154" spans="1:8">
      <c r="A154" s="18" t="s">
        <v>414</v>
      </c>
      <c r="B154" s="9" t="s">
        <v>415</v>
      </c>
      <c r="C154" s="9" t="s">
        <v>343</v>
      </c>
      <c r="D154" s="7">
        <v>1000</v>
      </c>
      <c r="E154" s="9" t="s">
        <v>331</v>
      </c>
      <c r="F154" s="9" t="s">
        <v>343</v>
      </c>
      <c r="G154" s="10" t="s">
        <v>767</v>
      </c>
      <c r="H154" s="20" t="s">
        <v>774</v>
      </c>
    </row>
    <row r="155" spans="1:8" ht="33">
      <c r="A155" s="18" t="s">
        <v>357</v>
      </c>
      <c r="B155" s="9" t="s">
        <v>416</v>
      </c>
      <c r="C155" s="9" t="s">
        <v>359</v>
      </c>
      <c r="D155" s="7">
        <f>910468/1000</f>
        <v>910.46799999999996</v>
      </c>
      <c r="E155" s="9" t="s">
        <v>331</v>
      </c>
      <c r="F155" s="9" t="s">
        <v>359</v>
      </c>
      <c r="G155" s="10" t="s">
        <v>775</v>
      </c>
      <c r="H155" s="20" t="s">
        <v>776</v>
      </c>
    </row>
    <row r="156" spans="1:8" ht="33">
      <c r="A156" s="18" t="s">
        <v>352</v>
      </c>
      <c r="B156" s="9" t="s">
        <v>417</v>
      </c>
      <c r="C156" s="9" t="s">
        <v>343</v>
      </c>
      <c r="D156" s="7">
        <f>75000/1000</f>
        <v>75</v>
      </c>
      <c r="E156" s="9" t="s">
        <v>331</v>
      </c>
      <c r="F156" s="9" t="s">
        <v>343</v>
      </c>
      <c r="G156" s="10" t="s">
        <v>777</v>
      </c>
      <c r="H156" s="20" t="s">
        <v>778</v>
      </c>
    </row>
    <row r="157" spans="1:8" ht="33">
      <c r="A157" s="18" t="s">
        <v>352</v>
      </c>
      <c r="B157" s="9" t="s">
        <v>418</v>
      </c>
      <c r="C157" s="9" t="s">
        <v>343</v>
      </c>
      <c r="D157" s="7">
        <f>75000/1000</f>
        <v>75</v>
      </c>
      <c r="E157" s="9" t="s">
        <v>331</v>
      </c>
      <c r="F157" s="9" t="s">
        <v>343</v>
      </c>
      <c r="G157" s="10" t="s">
        <v>777</v>
      </c>
      <c r="H157" s="20" t="s">
        <v>778</v>
      </c>
    </row>
    <row r="158" spans="1:8" ht="33">
      <c r="A158" s="18" t="s">
        <v>367</v>
      </c>
      <c r="B158" s="9" t="s">
        <v>419</v>
      </c>
      <c r="C158" s="9" t="s">
        <v>369</v>
      </c>
      <c r="D158" s="7">
        <v>53</v>
      </c>
      <c r="E158" s="9" t="s">
        <v>331</v>
      </c>
      <c r="F158" s="9" t="s">
        <v>369</v>
      </c>
      <c r="G158" s="10" t="s">
        <v>763</v>
      </c>
      <c r="H158" s="20" t="s">
        <v>420</v>
      </c>
    </row>
    <row r="159" spans="1:8" ht="33">
      <c r="A159" s="18" t="s">
        <v>367</v>
      </c>
      <c r="B159" s="9" t="s">
        <v>421</v>
      </c>
      <c r="C159" s="9" t="s">
        <v>369</v>
      </c>
      <c r="D159" s="7">
        <f>26700/1000</f>
        <v>26.7</v>
      </c>
      <c r="E159" s="9" t="s">
        <v>331</v>
      </c>
      <c r="F159" s="9" t="s">
        <v>369</v>
      </c>
      <c r="G159" s="10" t="s">
        <v>763</v>
      </c>
      <c r="H159" s="19" t="s">
        <v>779</v>
      </c>
    </row>
    <row r="160" spans="1:8" ht="33">
      <c r="A160" s="18" t="s">
        <v>338</v>
      </c>
      <c r="B160" s="9" t="s">
        <v>422</v>
      </c>
      <c r="C160" s="9" t="s">
        <v>423</v>
      </c>
      <c r="D160" s="7">
        <v>100</v>
      </c>
      <c r="E160" s="9" t="s">
        <v>331</v>
      </c>
      <c r="F160" s="9" t="s">
        <v>423</v>
      </c>
      <c r="G160" s="10" t="s">
        <v>763</v>
      </c>
      <c r="H160" s="19" t="s">
        <v>424</v>
      </c>
    </row>
    <row r="161" spans="1:8">
      <c r="A161" s="18" t="s">
        <v>382</v>
      </c>
      <c r="B161" s="9" t="s">
        <v>425</v>
      </c>
      <c r="C161" s="9" t="s">
        <v>350</v>
      </c>
      <c r="D161" s="7">
        <v>100</v>
      </c>
      <c r="E161" s="9" t="s">
        <v>331</v>
      </c>
      <c r="F161" s="9" t="s">
        <v>350</v>
      </c>
      <c r="G161" s="10" t="s">
        <v>763</v>
      </c>
      <c r="H161" s="19" t="s">
        <v>426</v>
      </c>
    </row>
    <row r="162" spans="1:8" ht="33">
      <c r="A162" s="18" t="s">
        <v>352</v>
      </c>
      <c r="B162" s="9" t="s">
        <v>427</v>
      </c>
      <c r="C162" s="9" t="s">
        <v>343</v>
      </c>
      <c r="D162" s="7">
        <f>75000/1000</f>
        <v>75</v>
      </c>
      <c r="E162" s="9" t="s">
        <v>331</v>
      </c>
      <c r="F162" s="9" t="s">
        <v>343</v>
      </c>
      <c r="G162" s="10" t="s">
        <v>777</v>
      </c>
      <c r="H162" s="20" t="s">
        <v>778</v>
      </c>
    </row>
    <row r="163" spans="1:8">
      <c r="A163" s="18" t="s">
        <v>382</v>
      </c>
      <c r="B163" s="9" t="s">
        <v>428</v>
      </c>
      <c r="C163" s="9" t="s">
        <v>350</v>
      </c>
      <c r="D163" s="7">
        <v>100</v>
      </c>
      <c r="E163" s="9" t="s">
        <v>331</v>
      </c>
      <c r="F163" s="9" t="s">
        <v>350</v>
      </c>
      <c r="G163" s="10" t="s">
        <v>763</v>
      </c>
      <c r="H163" s="19" t="s">
        <v>429</v>
      </c>
    </row>
    <row r="164" spans="1:8" ht="33">
      <c r="A164" s="18" t="s">
        <v>430</v>
      </c>
      <c r="B164" s="9" t="s">
        <v>431</v>
      </c>
      <c r="C164" s="9" t="s">
        <v>365</v>
      </c>
      <c r="D164" s="7">
        <v>40</v>
      </c>
      <c r="E164" s="9" t="s">
        <v>331</v>
      </c>
      <c r="F164" s="9" t="s">
        <v>365</v>
      </c>
      <c r="G164" s="10" t="s">
        <v>763</v>
      </c>
      <c r="H164" s="19" t="s">
        <v>432</v>
      </c>
    </row>
    <row r="165" spans="1:8">
      <c r="A165" s="18" t="s">
        <v>433</v>
      </c>
      <c r="B165" s="9" t="s">
        <v>434</v>
      </c>
      <c r="C165" s="9" t="s">
        <v>343</v>
      </c>
      <c r="D165" s="7">
        <f>278460/1000</f>
        <v>278.45999999999998</v>
      </c>
      <c r="E165" s="9" t="s">
        <v>331</v>
      </c>
      <c r="F165" s="9" t="s">
        <v>343</v>
      </c>
      <c r="G165" s="10" t="s">
        <v>767</v>
      </c>
      <c r="H165" s="19" t="s">
        <v>770</v>
      </c>
    </row>
    <row r="166" spans="1:8" ht="66">
      <c r="A166" s="18" t="s">
        <v>435</v>
      </c>
      <c r="B166" s="9" t="s">
        <v>436</v>
      </c>
      <c r="C166" s="9" t="s">
        <v>350</v>
      </c>
      <c r="D166" s="7">
        <f>1887681/1000</f>
        <v>1887.681</v>
      </c>
      <c r="E166" s="9" t="s">
        <v>331</v>
      </c>
      <c r="F166" s="9" t="s">
        <v>350</v>
      </c>
      <c r="G166" s="10" t="s">
        <v>891</v>
      </c>
      <c r="H166" s="19" t="s">
        <v>762</v>
      </c>
    </row>
    <row r="167" spans="1:8" ht="33">
      <c r="A167" s="18" t="s">
        <v>341</v>
      </c>
      <c r="B167" s="9" t="s">
        <v>437</v>
      </c>
      <c r="C167" s="9" t="s">
        <v>438</v>
      </c>
      <c r="D167" s="7">
        <v>1485</v>
      </c>
      <c r="E167" s="9" t="s">
        <v>331</v>
      </c>
      <c r="F167" s="9" t="s">
        <v>438</v>
      </c>
      <c r="G167" s="10" t="s">
        <v>780</v>
      </c>
      <c r="H167" s="19" t="s">
        <v>781</v>
      </c>
    </row>
    <row r="168" spans="1:8">
      <c r="A168" s="18" t="s">
        <v>430</v>
      </c>
      <c r="B168" s="9" t="s">
        <v>439</v>
      </c>
      <c r="C168" s="9" t="s">
        <v>365</v>
      </c>
      <c r="D168" s="7">
        <v>60</v>
      </c>
      <c r="E168" s="9" t="s">
        <v>331</v>
      </c>
      <c r="F168" s="9" t="s">
        <v>365</v>
      </c>
      <c r="G168" s="10" t="s">
        <v>763</v>
      </c>
      <c r="H168" s="19" t="s">
        <v>440</v>
      </c>
    </row>
    <row r="169" spans="1:8" ht="33">
      <c r="A169" s="18" t="s">
        <v>441</v>
      </c>
      <c r="B169" s="9" t="s">
        <v>442</v>
      </c>
      <c r="C169" s="9" t="s">
        <v>354</v>
      </c>
      <c r="D169" s="7">
        <v>196</v>
      </c>
      <c r="E169" s="9" t="s">
        <v>331</v>
      </c>
      <c r="F169" s="9" t="s">
        <v>354</v>
      </c>
      <c r="G169" s="10" t="s">
        <v>763</v>
      </c>
      <c r="H169" s="19" t="s">
        <v>443</v>
      </c>
    </row>
    <row r="170" spans="1:8">
      <c r="A170" s="18" t="s">
        <v>444</v>
      </c>
      <c r="B170" s="9" t="s">
        <v>445</v>
      </c>
      <c r="C170" s="9" t="s">
        <v>347</v>
      </c>
      <c r="D170" s="7">
        <f>164000/1000</f>
        <v>164</v>
      </c>
      <c r="E170" s="9" t="s">
        <v>331</v>
      </c>
      <c r="F170" s="9" t="s">
        <v>347</v>
      </c>
      <c r="G170" s="10" t="s">
        <v>767</v>
      </c>
      <c r="H170" s="19" t="s">
        <v>782</v>
      </c>
    </row>
    <row r="171" spans="1:8">
      <c r="A171" s="18" t="s">
        <v>446</v>
      </c>
      <c r="B171" s="9" t="s">
        <v>447</v>
      </c>
      <c r="C171" s="9" t="s">
        <v>347</v>
      </c>
      <c r="D171" s="7">
        <f>286875/1000</f>
        <v>286.875</v>
      </c>
      <c r="E171" s="9" t="s">
        <v>331</v>
      </c>
      <c r="F171" s="9" t="s">
        <v>347</v>
      </c>
      <c r="G171" s="10" t="s">
        <v>355</v>
      </c>
      <c r="H171" s="19" t="s">
        <v>474</v>
      </c>
    </row>
    <row r="172" spans="1:8">
      <c r="A172" s="18" t="s">
        <v>448</v>
      </c>
      <c r="B172" s="9" t="s">
        <v>449</v>
      </c>
      <c r="C172" s="9" t="s">
        <v>450</v>
      </c>
      <c r="D172" s="7">
        <v>100</v>
      </c>
      <c r="E172" s="9" t="s">
        <v>331</v>
      </c>
      <c r="F172" s="9" t="s">
        <v>450</v>
      </c>
      <c r="G172" s="10" t="s">
        <v>763</v>
      </c>
      <c r="H172" s="19" t="s">
        <v>451</v>
      </c>
    </row>
    <row r="173" spans="1:8" ht="33">
      <c r="A173" s="18" t="s">
        <v>430</v>
      </c>
      <c r="B173" s="9" t="s">
        <v>452</v>
      </c>
      <c r="C173" s="9" t="s">
        <v>365</v>
      </c>
      <c r="D173" s="7">
        <v>100</v>
      </c>
      <c r="E173" s="9" t="s">
        <v>331</v>
      </c>
      <c r="F173" s="9" t="s">
        <v>365</v>
      </c>
      <c r="G173" s="10" t="s">
        <v>763</v>
      </c>
      <c r="H173" s="19" t="s">
        <v>453</v>
      </c>
    </row>
    <row r="174" spans="1:8">
      <c r="A174" s="18" t="s">
        <v>386</v>
      </c>
      <c r="B174" s="9" t="s">
        <v>454</v>
      </c>
      <c r="C174" s="9" t="s">
        <v>410</v>
      </c>
      <c r="D174" s="7">
        <v>98</v>
      </c>
      <c r="E174" s="9" t="s">
        <v>331</v>
      </c>
      <c r="F174" s="9" t="s">
        <v>410</v>
      </c>
      <c r="G174" s="10" t="s">
        <v>763</v>
      </c>
      <c r="H174" s="19" t="s">
        <v>455</v>
      </c>
    </row>
    <row r="175" spans="1:8" ht="33">
      <c r="A175" s="18" t="s">
        <v>456</v>
      </c>
      <c r="B175" s="9" t="s">
        <v>457</v>
      </c>
      <c r="C175" s="9" t="s">
        <v>458</v>
      </c>
      <c r="D175" s="7">
        <v>1200</v>
      </c>
      <c r="E175" s="9" t="s">
        <v>331</v>
      </c>
      <c r="F175" s="9" t="s">
        <v>458</v>
      </c>
      <c r="G175" s="10" t="s">
        <v>775</v>
      </c>
      <c r="H175" s="10" t="s">
        <v>943</v>
      </c>
    </row>
    <row r="176" spans="1:8" ht="33">
      <c r="A176" s="18" t="s">
        <v>363</v>
      </c>
      <c r="B176" s="9" t="s">
        <v>459</v>
      </c>
      <c r="C176" s="9" t="s">
        <v>365</v>
      </c>
      <c r="D176" s="7">
        <v>40</v>
      </c>
      <c r="E176" s="9" t="s">
        <v>331</v>
      </c>
      <c r="F176" s="9" t="s">
        <v>365</v>
      </c>
      <c r="G176" s="15" t="s">
        <v>355</v>
      </c>
      <c r="H176" s="19" t="s">
        <v>460</v>
      </c>
    </row>
    <row r="177" spans="1:8" ht="107.25" customHeight="1">
      <c r="A177" s="18" t="s">
        <v>332</v>
      </c>
      <c r="B177" s="9" t="s">
        <v>461</v>
      </c>
      <c r="C177" s="9" t="s">
        <v>450</v>
      </c>
      <c r="D177" s="7">
        <f>386500/1000</f>
        <v>386.5</v>
      </c>
      <c r="E177" s="9" t="s">
        <v>331</v>
      </c>
      <c r="F177" s="9" t="s">
        <v>450</v>
      </c>
      <c r="G177" s="10" t="s">
        <v>763</v>
      </c>
      <c r="H177" s="19" t="s">
        <v>783</v>
      </c>
    </row>
    <row r="178" spans="1:8" ht="49.5">
      <c r="A178" s="18" t="s">
        <v>341</v>
      </c>
      <c r="B178" s="9" t="s">
        <v>462</v>
      </c>
      <c r="C178" s="9" t="s">
        <v>343</v>
      </c>
      <c r="D178" s="7">
        <v>696</v>
      </c>
      <c r="E178" s="9" t="s">
        <v>331</v>
      </c>
      <c r="F178" s="9" t="s">
        <v>343</v>
      </c>
      <c r="G178" s="10" t="s">
        <v>784</v>
      </c>
      <c r="H178" s="19" t="s">
        <v>785</v>
      </c>
    </row>
    <row r="179" spans="1:8">
      <c r="A179" s="18" t="s">
        <v>463</v>
      </c>
      <c r="B179" s="9" t="s">
        <v>464</v>
      </c>
      <c r="C179" s="9" t="s">
        <v>343</v>
      </c>
      <c r="D179" s="7">
        <v>92</v>
      </c>
      <c r="E179" s="9" t="s">
        <v>331</v>
      </c>
      <c r="F179" s="9" t="s">
        <v>343</v>
      </c>
      <c r="G179" s="10" t="s">
        <v>763</v>
      </c>
      <c r="H179" s="19" t="s">
        <v>465</v>
      </c>
    </row>
    <row r="180" spans="1:8">
      <c r="A180" s="18" t="s">
        <v>338</v>
      </c>
      <c r="B180" s="9" t="s">
        <v>466</v>
      </c>
      <c r="C180" s="9" t="s">
        <v>347</v>
      </c>
      <c r="D180" s="7">
        <f>472500/1000</f>
        <v>472.5</v>
      </c>
      <c r="E180" s="9" t="s">
        <v>331</v>
      </c>
      <c r="F180" s="9" t="s">
        <v>347</v>
      </c>
      <c r="G180" s="10" t="s">
        <v>355</v>
      </c>
      <c r="H180" s="20" t="s">
        <v>474</v>
      </c>
    </row>
    <row r="181" spans="1:8" ht="33">
      <c r="A181" s="18" t="s">
        <v>408</v>
      </c>
      <c r="B181" s="9" t="s">
        <v>467</v>
      </c>
      <c r="C181" s="9" t="s">
        <v>410</v>
      </c>
      <c r="D181" s="7">
        <v>2000</v>
      </c>
      <c r="E181" s="9" t="s">
        <v>331</v>
      </c>
      <c r="F181" s="9" t="s">
        <v>410</v>
      </c>
      <c r="G181" s="10" t="s">
        <v>767</v>
      </c>
      <c r="H181" s="19" t="s">
        <v>786</v>
      </c>
    </row>
    <row r="182" spans="1:8" ht="33">
      <c r="A182" s="18" t="s">
        <v>468</v>
      </c>
      <c r="B182" s="9" t="s">
        <v>469</v>
      </c>
      <c r="C182" s="9" t="s">
        <v>410</v>
      </c>
      <c r="D182" s="7">
        <v>106</v>
      </c>
      <c r="E182" s="9" t="s">
        <v>331</v>
      </c>
      <c r="F182" s="9" t="s">
        <v>410</v>
      </c>
      <c r="G182" s="10" t="s">
        <v>763</v>
      </c>
      <c r="H182" s="19" t="s">
        <v>470</v>
      </c>
    </row>
    <row r="183" spans="1:8" ht="33">
      <c r="A183" s="18" t="s">
        <v>430</v>
      </c>
      <c r="B183" s="9" t="s">
        <v>471</v>
      </c>
      <c r="C183" s="9" t="s">
        <v>365</v>
      </c>
      <c r="D183" s="7">
        <v>64</v>
      </c>
      <c r="E183" s="9" t="s">
        <v>331</v>
      </c>
      <c r="F183" s="9" t="s">
        <v>365</v>
      </c>
      <c r="G183" s="10" t="s">
        <v>763</v>
      </c>
      <c r="H183" s="19" t="s">
        <v>787</v>
      </c>
    </row>
    <row r="184" spans="1:8" ht="33">
      <c r="A184" s="18" t="s">
        <v>472</v>
      </c>
      <c r="B184" s="9" t="s">
        <v>473</v>
      </c>
      <c r="C184" s="9" t="s">
        <v>394</v>
      </c>
      <c r="D184" s="7">
        <v>133</v>
      </c>
      <c r="E184" s="9" t="s">
        <v>331</v>
      </c>
      <c r="F184" s="9" t="s">
        <v>394</v>
      </c>
      <c r="G184" s="10" t="s">
        <v>355</v>
      </c>
      <c r="H184" s="19" t="s">
        <v>474</v>
      </c>
    </row>
    <row r="185" spans="1:8">
      <c r="A185" s="18" t="s">
        <v>444</v>
      </c>
      <c r="B185" s="9" t="s">
        <v>475</v>
      </c>
      <c r="C185" s="9" t="s">
        <v>347</v>
      </c>
      <c r="D185" s="7">
        <v>59</v>
      </c>
      <c r="E185" s="9" t="s">
        <v>331</v>
      </c>
      <c r="F185" s="9" t="s">
        <v>347</v>
      </c>
      <c r="G185" s="10" t="s">
        <v>763</v>
      </c>
      <c r="H185" s="19" t="s">
        <v>788</v>
      </c>
    </row>
    <row r="186" spans="1:8">
      <c r="A186" s="18" t="s">
        <v>444</v>
      </c>
      <c r="B186" s="9" t="s">
        <v>476</v>
      </c>
      <c r="C186" s="9" t="s">
        <v>347</v>
      </c>
      <c r="D186" s="7">
        <v>59</v>
      </c>
      <c r="E186" s="9" t="s">
        <v>331</v>
      </c>
      <c r="F186" s="9" t="s">
        <v>347</v>
      </c>
      <c r="G186" s="10" t="s">
        <v>763</v>
      </c>
      <c r="H186" s="19" t="s">
        <v>788</v>
      </c>
    </row>
    <row r="187" spans="1:8">
      <c r="A187" s="18" t="s">
        <v>477</v>
      </c>
      <c r="B187" s="9" t="s">
        <v>478</v>
      </c>
      <c r="C187" s="9" t="s">
        <v>394</v>
      </c>
      <c r="D187" s="7">
        <v>475</v>
      </c>
      <c r="E187" s="9" t="s">
        <v>331</v>
      </c>
      <c r="F187" s="9" t="s">
        <v>394</v>
      </c>
      <c r="G187" s="10" t="s">
        <v>767</v>
      </c>
      <c r="H187" s="10" t="s">
        <v>944</v>
      </c>
    </row>
    <row r="188" spans="1:8">
      <c r="A188" s="18" t="s">
        <v>444</v>
      </c>
      <c r="B188" s="9" t="s">
        <v>479</v>
      </c>
      <c r="C188" s="9" t="s">
        <v>347</v>
      </c>
      <c r="D188" s="7">
        <f>300375/1000</f>
        <v>300.375</v>
      </c>
      <c r="E188" s="9" t="s">
        <v>331</v>
      </c>
      <c r="F188" s="9" t="s">
        <v>347</v>
      </c>
      <c r="G188" s="10" t="s">
        <v>355</v>
      </c>
      <c r="H188" s="19" t="s">
        <v>474</v>
      </c>
    </row>
    <row r="189" spans="1:8">
      <c r="A189" s="18" t="s">
        <v>448</v>
      </c>
      <c r="B189" s="9" t="s">
        <v>480</v>
      </c>
      <c r="C189" s="9" t="s">
        <v>450</v>
      </c>
      <c r="D189" s="7">
        <v>95</v>
      </c>
      <c r="E189" s="9" t="s">
        <v>331</v>
      </c>
      <c r="F189" s="9" t="s">
        <v>450</v>
      </c>
      <c r="G189" s="10" t="s">
        <v>763</v>
      </c>
      <c r="H189" s="19" t="s">
        <v>481</v>
      </c>
    </row>
    <row r="190" spans="1:8" ht="82.5">
      <c r="A190" s="18" t="s">
        <v>482</v>
      </c>
      <c r="B190" s="9" t="s">
        <v>483</v>
      </c>
      <c r="C190" s="9" t="s">
        <v>388</v>
      </c>
      <c r="D190" s="7">
        <v>1000</v>
      </c>
      <c r="E190" s="9" t="s">
        <v>331</v>
      </c>
      <c r="F190" s="9" t="s">
        <v>389</v>
      </c>
      <c r="G190" s="10" t="s">
        <v>945</v>
      </c>
      <c r="H190" s="10" t="s">
        <v>946</v>
      </c>
    </row>
    <row r="191" spans="1:8">
      <c r="A191" s="18" t="s">
        <v>484</v>
      </c>
      <c r="B191" s="9" t="s">
        <v>485</v>
      </c>
      <c r="C191" s="9" t="s">
        <v>354</v>
      </c>
      <c r="D191" s="7">
        <v>100</v>
      </c>
      <c r="E191" s="9" t="s">
        <v>331</v>
      </c>
      <c r="F191" s="9" t="s">
        <v>354</v>
      </c>
      <c r="G191" s="10" t="s">
        <v>763</v>
      </c>
      <c r="H191" s="19" t="s">
        <v>486</v>
      </c>
    </row>
    <row r="192" spans="1:8" ht="33">
      <c r="A192" s="18" t="s">
        <v>444</v>
      </c>
      <c r="B192" s="9" t="s">
        <v>487</v>
      </c>
      <c r="C192" s="9" t="s">
        <v>347</v>
      </c>
      <c r="D192" s="7">
        <v>40</v>
      </c>
      <c r="E192" s="9" t="s">
        <v>331</v>
      </c>
      <c r="F192" s="9" t="s">
        <v>347</v>
      </c>
      <c r="G192" s="10" t="s">
        <v>355</v>
      </c>
      <c r="H192" s="19" t="s">
        <v>789</v>
      </c>
    </row>
    <row r="193" spans="1:8" ht="33">
      <c r="A193" s="18" t="s">
        <v>488</v>
      </c>
      <c r="B193" s="9" t="s">
        <v>489</v>
      </c>
      <c r="C193" s="9" t="s">
        <v>354</v>
      </c>
      <c r="D193" s="7">
        <f>1953667/1000</f>
        <v>1953.6669999999999</v>
      </c>
      <c r="E193" s="9" t="s">
        <v>331</v>
      </c>
      <c r="F193" s="9" t="s">
        <v>354</v>
      </c>
      <c r="G193" s="10" t="s">
        <v>775</v>
      </c>
      <c r="H193" s="19" t="s">
        <v>790</v>
      </c>
    </row>
    <row r="194" spans="1:8" ht="99">
      <c r="A194" s="18" t="s">
        <v>367</v>
      </c>
      <c r="B194" s="9" t="s">
        <v>490</v>
      </c>
      <c r="C194" s="9" t="s">
        <v>491</v>
      </c>
      <c r="D194" s="7">
        <v>1000</v>
      </c>
      <c r="E194" s="9" t="s">
        <v>331</v>
      </c>
      <c r="F194" s="9" t="s">
        <v>491</v>
      </c>
      <c r="G194" s="10" t="s">
        <v>492</v>
      </c>
      <c r="H194" s="19" t="s">
        <v>493</v>
      </c>
    </row>
    <row r="195" spans="1:8">
      <c r="A195" s="18" t="s">
        <v>494</v>
      </c>
      <c r="B195" s="9" t="s">
        <v>495</v>
      </c>
      <c r="C195" s="9" t="s">
        <v>350</v>
      </c>
      <c r="D195" s="7">
        <v>368</v>
      </c>
      <c r="E195" s="9" t="s">
        <v>331</v>
      </c>
      <c r="F195" s="9" t="s">
        <v>350</v>
      </c>
      <c r="G195" s="10" t="s">
        <v>767</v>
      </c>
      <c r="H195" s="19" t="s">
        <v>675</v>
      </c>
    </row>
    <row r="196" spans="1:8" ht="49.5">
      <c r="A196" s="18" t="s">
        <v>396</v>
      </c>
      <c r="B196" s="9" t="s">
        <v>496</v>
      </c>
      <c r="C196" s="9" t="s">
        <v>330</v>
      </c>
      <c r="D196" s="7">
        <v>1371</v>
      </c>
      <c r="E196" s="9" t="s">
        <v>331</v>
      </c>
      <c r="F196" s="9" t="s">
        <v>330</v>
      </c>
      <c r="G196" s="10" t="s">
        <v>355</v>
      </c>
      <c r="H196" s="19" t="s">
        <v>791</v>
      </c>
    </row>
    <row r="197" spans="1:8">
      <c r="A197" s="18" t="s">
        <v>433</v>
      </c>
      <c r="B197" s="9" t="s">
        <v>497</v>
      </c>
      <c r="C197" s="9" t="s">
        <v>343</v>
      </c>
      <c r="D197" s="7">
        <v>100</v>
      </c>
      <c r="E197" s="9" t="s">
        <v>331</v>
      </c>
      <c r="F197" s="9" t="s">
        <v>343</v>
      </c>
      <c r="G197" s="10" t="s">
        <v>763</v>
      </c>
      <c r="H197" s="19" t="s">
        <v>498</v>
      </c>
    </row>
    <row r="198" spans="1:8" ht="33">
      <c r="A198" s="18" t="s">
        <v>411</v>
      </c>
      <c r="B198" s="9" t="s">
        <v>499</v>
      </c>
      <c r="C198" s="9" t="s">
        <v>491</v>
      </c>
      <c r="D198" s="7">
        <f>496807/1000</f>
        <v>496.80700000000002</v>
      </c>
      <c r="E198" s="9" t="s">
        <v>331</v>
      </c>
      <c r="F198" s="9" t="s">
        <v>491</v>
      </c>
      <c r="G198" s="10" t="s">
        <v>775</v>
      </c>
      <c r="H198" s="19" t="s">
        <v>792</v>
      </c>
    </row>
    <row r="199" spans="1:8" ht="33">
      <c r="A199" s="18" t="s">
        <v>444</v>
      </c>
      <c r="B199" s="9" t="s">
        <v>500</v>
      </c>
      <c r="C199" s="9" t="s">
        <v>347</v>
      </c>
      <c r="D199" s="7">
        <v>195</v>
      </c>
      <c r="E199" s="9" t="s">
        <v>331</v>
      </c>
      <c r="F199" s="9" t="s">
        <v>347</v>
      </c>
      <c r="G199" s="10" t="s">
        <v>763</v>
      </c>
      <c r="H199" s="19" t="s">
        <v>501</v>
      </c>
    </row>
    <row r="200" spans="1:8" ht="33">
      <c r="A200" s="18" t="s">
        <v>386</v>
      </c>
      <c r="B200" s="9" t="s">
        <v>502</v>
      </c>
      <c r="C200" s="9" t="s">
        <v>410</v>
      </c>
      <c r="D200" s="7">
        <v>500</v>
      </c>
      <c r="E200" s="9" t="s">
        <v>331</v>
      </c>
      <c r="F200" s="9" t="s">
        <v>410</v>
      </c>
      <c r="G200" s="10" t="s">
        <v>355</v>
      </c>
      <c r="H200" s="19" t="s">
        <v>793</v>
      </c>
    </row>
    <row r="201" spans="1:8">
      <c r="A201" s="18" t="s">
        <v>382</v>
      </c>
      <c r="B201" s="9" t="s">
        <v>503</v>
      </c>
      <c r="C201" s="9" t="s">
        <v>350</v>
      </c>
      <c r="D201" s="7">
        <v>149</v>
      </c>
      <c r="E201" s="9" t="s">
        <v>331</v>
      </c>
      <c r="F201" s="9" t="s">
        <v>350</v>
      </c>
      <c r="G201" s="10" t="s">
        <v>891</v>
      </c>
      <c r="H201" s="19" t="s">
        <v>675</v>
      </c>
    </row>
    <row r="202" spans="1:8">
      <c r="A202" s="18" t="s">
        <v>477</v>
      </c>
      <c r="B202" s="9" t="s">
        <v>504</v>
      </c>
      <c r="C202" s="9" t="s">
        <v>365</v>
      </c>
      <c r="D202" s="7">
        <f>202988/1000</f>
        <v>202.988</v>
      </c>
      <c r="E202" s="9" t="s">
        <v>331</v>
      </c>
      <c r="F202" s="9" t="s">
        <v>365</v>
      </c>
      <c r="G202" s="10" t="s">
        <v>767</v>
      </c>
      <c r="H202" s="19" t="s">
        <v>794</v>
      </c>
    </row>
    <row r="203" spans="1:8" ht="33">
      <c r="A203" s="18" t="s">
        <v>505</v>
      </c>
      <c r="B203" s="9" t="s">
        <v>506</v>
      </c>
      <c r="C203" s="9" t="s">
        <v>507</v>
      </c>
      <c r="D203" s="7">
        <f>532227/1000</f>
        <v>532.22699999999998</v>
      </c>
      <c r="E203" s="9" t="s">
        <v>331</v>
      </c>
      <c r="F203" s="9" t="s">
        <v>507</v>
      </c>
      <c r="G203" s="10" t="s">
        <v>891</v>
      </c>
      <c r="H203" s="19" t="s">
        <v>795</v>
      </c>
    </row>
    <row r="204" spans="1:8">
      <c r="A204" s="18" t="s">
        <v>441</v>
      </c>
      <c r="B204" s="9" t="s">
        <v>508</v>
      </c>
      <c r="C204" s="9" t="s">
        <v>343</v>
      </c>
      <c r="D204" s="7">
        <f>686880/1000</f>
        <v>686.88</v>
      </c>
      <c r="E204" s="9" t="s">
        <v>331</v>
      </c>
      <c r="F204" s="9" t="s">
        <v>343</v>
      </c>
      <c r="G204" s="10" t="s">
        <v>767</v>
      </c>
      <c r="H204" s="19" t="s">
        <v>796</v>
      </c>
    </row>
    <row r="205" spans="1:8" ht="33">
      <c r="A205" s="18" t="s">
        <v>357</v>
      </c>
      <c r="B205" s="9" t="s">
        <v>509</v>
      </c>
      <c r="C205" s="9" t="s">
        <v>359</v>
      </c>
      <c r="D205" s="7">
        <v>38</v>
      </c>
      <c r="E205" s="9" t="s">
        <v>331</v>
      </c>
      <c r="F205" s="9" t="s">
        <v>359</v>
      </c>
      <c r="G205" s="10" t="s">
        <v>763</v>
      </c>
      <c r="H205" s="19" t="s">
        <v>510</v>
      </c>
    </row>
    <row r="206" spans="1:8">
      <c r="A206" s="18" t="s">
        <v>357</v>
      </c>
      <c r="B206" s="9" t="s">
        <v>511</v>
      </c>
      <c r="C206" s="9" t="s">
        <v>359</v>
      </c>
      <c r="D206" s="7">
        <v>70</v>
      </c>
      <c r="E206" s="9" t="s">
        <v>331</v>
      </c>
      <c r="F206" s="9" t="s">
        <v>359</v>
      </c>
      <c r="G206" s="10" t="s">
        <v>763</v>
      </c>
      <c r="H206" s="19" t="s">
        <v>512</v>
      </c>
    </row>
    <row r="207" spans="1:8" ht="33">
      <c r="A207" s="18" t="s">
        <v>386</v>
      </c>
      <c r="B207" s="9" t="s">
        <v>513</v>
      </c>
      <c r="C207" s="9" t="s">
        <v>410</v>
      </c>
      <c r="D207" s="7">
        <v>500</v>
      </c>
      <c r="E207" s="9" t="s">
        <v>331</v>
      </c>
      <c r="F207" s="9" t="s">
        <v>410</v>
      </c>
      <c r="G207" s="10" t="s">
        <v>355</v>
      </c>
      <c r="H207" s="19" t="s">
        <v>791</v>
      </c>
    </row>
    <row r="208" spans="1:8">
      <c r="A208" s="18" t="s">
        <v>463</v>
      </c>
      <c r="B208" s="9" t="s">
        <v>514</v>
      </c>
      <c r="C208" s="9" t="s">
        <v>343</v>
      </c>
      <c r="D208" s="7">
        <f>97750/1000</f>
        <v>97.75</v>
      </c>
      <c r="E208" s="9" t="s">
        <v>331</v>
      </c>
      <c r="F208" s="9" t="s">
        <v>343</v>
      </c>
      <c r="G208" s="10" t="s">
        <v>763</v>
      </c>
      <c r="H208" s="19" t="s">
        <v>797</v>
      </c>
    </row>
    <row r="209" spans="1:8" ht="33">
      <c r="A209" s="18" t="s">
        <v>515</v>
      </c>
      <c r="B209" s="9" t="s">
        <v>516</v>
      </c>
      <c r="C209" s="9" t="s">
        <v>350</v>
      </c>
      <c r="D209" s="7">
        <v>85</v>
      </c>
      <c r="E209" s="9" t="s">
        <v>331</v>
      </c>
      <c r="F209" s="9" t="s">
        <v>350</v>
      </c>
      <c r="G209" s="10" t="s">
        <v>355</v>
      </c>
      <c r="H209" s="19" t="s">
        <v>517</v>
      </c>
    </row>
    <row r="210" spans="1:8" ht="33">
      <c r="A210" s="18" t="s">
        <v>338</v>
      </c>
      <c r="B210" s="9" t="s">
        <v>518</v>
      </c>
      <c r="C210" s="9" t="s">
        <v>347</v>
      </c>
      <c r="D210" s="7">
        <v>63</v>
      </c>
      <c r="E210" s="9" t="s">
        <v>331</v>
      </c>
      <c r="F210" s="9" t="s">
        <v>347</v>
      </c>
      <c r="G210" s="10" t="s">
        <v>763</v>
      </c>
      <c r="H210" s="19" t="s">
        <v>519</v>
      </c>
    </row>
    <row r="211" spans="1:8">
      <c r="A211" s="18" t="s">
        <v>338</v>
      </c>
      <c r="B211" s="9" t="s">
        <v>520</v>
      </c>
      <c r="C211" s="9" t="s">
        <v>347</v>
      </c>
      <c r="D211" s="7">
        <f>168750/1000</f>
        <v>168.75</v>
      </c>
      <c r="E211" s="9" t="s">
        <v>331</v>
      </c>
      <c r="F211" s="9" t="s">
        <v>347</v>
      </c>
      <c r="G211" s="10" t="s">
        <v>355</v>
      </c>
      <c r="H211" s="19" t="s">
        <v>766</v>
      </c>
    </row>
    <row r="212" spans="1:8">
      <c r="A212" s="18" t="s">
        <v>444</v>
      </c>
      <c r="B212" s="9" t="s">
        <v>521</v>
      </c>
      <c r="C212" s="9" t="s">
        <v>347</v>
      </c>
      <c r="D212" s="7">
        <f>438750/1000</f>
        <v>438.75</v>
      </c>
      <c r="E212" s="9" t="s">
        <v>331</v>
      </c>
      <c r="F212" s="9" t="s">
        <v>347</v>
      </c>
      <c r="G212" s="10" t="s">
        <v>355</v>
      </c>
      <c r="H212" s="19" t="s">
        <v>474</v>
      </c>
    </row>
    <row r="213" spans="1:8" ht="33">
      <c r="A213" s="18" t="s">
        <v>402</v>
      </c>
      <c r="B213" s="9" t="s">
        <v>522</v>
      </c>
      <c r="C213" s="9" t="s">
        <v>523</v>
      </c>
      <c r="D213" s="7">
        <v>500</v>
      </c>
      <c r="E213" s="9" t="s">
        <v>331</v>
      </c>
      <c r="F213" s="9" t="s">
        <v>523</v>
      </c>
      <c r="G213" s="10" t="s">
        <v>777</v>
      </c>
      <c r="H213" s="19" t="s">
        <v>798</v>
      </c>
    </row>
    <row r="214" spans="1:8" ht="33">
      <c r="A214" s="18" t="s">
        <v>341</v>
      </c>
      <c r="B214" s="9" t="s">
        <v>524</v>
      </c>
      <c r="C214" s="9" t="s">
        <v>343</v>
      </c>
      <c r="D214" s="7">
        <f>1081668/1000</f>
        <v>1081.6679999999999</v>
      </c>
      <c r="E214" s="9" t="s">
        <v>331</v>
      </c>
      <c r="F214" s="9" t="s">
        <v>343</v>
      </c>
      <c r="G214" s="10" t="s">
        <v>767</v>
      </c>
      <c r="H214" s="19" t="s">
        <v>799</v>
      </c>
    </row>
    <row r="215" spans="1:8">
      <c r="A215" s="18" t="s">
        <v>341</v>
      </c>
      <c r="B215" s="9" t="s">
        <v>525</v>
      </c>
      <c r="C215" s="9" t="s">
        <v>343</v>
      </c>
      <c r="D215" s="7">
        <f>156000/1000</f>
        <v>156</v>
      </c>
      <c r="E215" s="9" t="s">
        <v>331</v>
      </c>
      <c r="F215" s="9" t="s">
        <v>343</v>
      </c>
      <c r="G215" s="10" t="s">
        <v>767</v>
      </c>
      <c r="H215" s="19" t="s">
        <v>800</v>
      </c>
    </row>
    <row r="216" spans="1:8" ht="33">
      <c r="A216" s="18" t="s">
        <v>526</v>
      </c>
      <c r="B216" s="9" t="s">
        <v>527</v>
      </c>
      <c r="C216" s="9" t="s">
        <v>343</v>
      </c>
      <c r="D216" s="7">
        <f>966780/1000</f>
        <v>966.78</v>
      </c>
      <c r="E216" s="9" t="s">
        <v>331</v>
      </c>
      <c r="F216" s="9" t="s">
        <v>343</v>
      </c>
      <c r="G216" s="10" t="s">
        <v>767</v>
      </c>
      <c r="H216" s="19" t="s">
        <v>801</v>
      </c>
    </row>
    <row r="217" spans="1:8" ht="33">
      <c r="A217" s="18" t="s">
        <v>463</v>
      </c>
      <c r="B217" s="9" t="s">
        <v>528</v>
      </c>
      <c r="C217" s="9" t="s">
        <v>343</v>
      </c>
      <c r="D217" s="7">
        <f>98808/1000</f>
        <v>98.808000000000007</v>
      </c>
      <c r="E217" s="9" t="s">
        <v>331</v>
      </c>
      <c r="F217" s="9" t="s">
        <v>343</v>
      </c>
      <c r="G217" s="10" t="s">
        <v>763</v>
      </c>
      <c r="H217" s="19" t="s">
        <v>797</v>
      </c>
    </row>
    <row r="218" spans="1:8">
      <c r="A218" s="18" t="s">
        <v>463</v>
      </c>
      <c r="B218" s="9" t="s">
        <v>529</v>
      </c>
      <c r="C218" s="9" t="s">
        <v>343</v>
      </c>
      <c r="D218" s="7">
        <f>99960/1000</f>
        <v>99.96</v>
      </c>
      <c r="E218" s="9" t="s">
        <v>331</v>
      </c>
      <c r="F218" s="9" t="s">
        <v>343</v>
      </c>
      <c r="G218" s="10" t="s">
        <v>767</v>
      </c>
      <c r="H218" s="19" t="s">
        <v>802</v>
      </c>
    </row>
    <row r="219" spans="1:8" ht="33">
      <c r="A219" s="18" t="s">
        <v>357</v>
      </c>
      <c r="B219" s="9" t="s">
        <v>530</v>
      </c>
      <c r="C219" s="9" t="s">
        <v>531</v>
      </c>
      <c r="D219" s="7">
        <f>316271/1000</f>
        <v>316.27100000000002</v>
      </c>
      <c r="E219" s="9" t="s">
        <v>331</v>
      </c>
      <c r="F219" s="9" t="s">
        <v>531</v>
      </c>
      <c r="G219" s="10" t="s">
        <v>492</v>
      </c>
      <c r="H219" s="19" t="s">
        <v>803</v>
      </c>
    </row>
    <row r="220" spans="1:8" ht="49.5">
      <c r="A220" s="18" t="s">
        <v>532</v>
      </c>
      <c r="B220" s="9" t="s">
        <v>533</v>
      </c>
      <c r="C220" s="9" t="s">
        <v>534</v>
      </c>
      <c r="D220" s="7">
        <f>813000/1000</f>
        <v>813</v>
      </c>
      <c r="E220" s="9" t="s">
        <v>331</v>
      </c>
      <c r="F220" s="9" t="s">
        <v>534</v>
      </c>
      <c r="G220" s="10" t="s">
        <v>892</v>
      </c>
      <c r="H220" s="19" t="s">
        <v>804</v>
      </c>
    </row>
    <row r="221" spans="1:8">
      <c r="A221" s="18" t="s">
        <v>338</v>
      </c>
      <c r="B221" s="9" t="s">
        <v>535</v>
      </c>
      <c r="C221" s="9" t="s">
        <v>347</v>
      </c>
      <c r="D221" s="7">
        <f>74250/1000</f>
        <v>74.25</v>
      </c>
      <c r="E221" s="9" t="s">
        <v>331</v>
      </c>
      <c r="F221" s="9" t="s">
        <v>347</v>
      </c>
      <c r="G221" s="10" t="s">
        <v>355</v>
      </c>
      <c r="H221" s="19" t="s">
        <v>766</v>
      </c>
    </row>
    <row r="222" spans="1:8">
      <c r="A222" s="18" t="s">
        <v>441</v>
      </c>
      <c r="B222" s="9" t="s">
        <v>536</v>
      </c>
      <c r="C222" s="9" t="s">
        <v>343</v>
      </c>
      <c r="D222" s="7">
        <v>99</v>
      </c>
      <c r="E222" s="9" t="s">
        <v>331</v>
      </c>
      <c r="F222" s="9" t="s">
        <v>343</v>
      </c>
      <c r="G222" s="10" t="s">
        <v>763</v>
      </c>
      <c r="H222" s="19" t="s">
        <v>537</v>
      </c>
    </row>
    <row r="223" spans="1:8" ht="33">
      <c r="A223" s="18" t="s">
        <v>357</v>
      </c>
      <c r="B223" s="9" t="s">
        <v>538</v>
      </c>
      <c r="C223" s="9" t="s">
        <v>359</v>
      </c>
      <c r="D223" s="7">
        <v>100</v>
      </c>
      <c r="E223" s="9" t="s">
        <v>331</v>
      </c>
      <c r="F223" s="9" t="s">
        <v>359</v>
      </c>
      <c r="G223" s="10" t="s">
        <v>763</v>
      </c>
      <c r="H223" s="19" t="s">
        <v>805</v>
      </c>
    </row>
    <row r="224" spans="1:8" ht="33">
      <c r="A224" s="18" t="s">
        <v>357</v>
      </c>
      <c r="B224" s="9" t="s">
        <v>539</v>
      </c>
      <c r="C224" s="9" t="s">
        <v>359</v>
      </c>
      <c r="D224" s="7">
        <v>73</v>
      </c>
      <c r="E224" s="9" t="s">
        <v>331</v>
      </c>
      <c r="F224" s="9" t="s">
        <v>359</v>
      </c>
      <c r="G224" s="10" t="s">
        <v>763</v>
      </c>
      <c r="H224" s="19" t="s">
        <v>420</v>
      </c>
    </row>
    <row r="225" spans="1:8" ht="33">
      <c r="A225" s="18" t="s">
        <v>357</v>
      </c>
      <c r="B225" s="9" t="s">
        <v>540</v>
      </c>
      <c r="C225" s="9" t="s">
        <v>541</v>
      </c>
      <c r="D225" s="7">
        <f>381988/1000</f>
        <v>381.988</v>
      </c>
      <c r="E225" s="9" t="s">
        <v>331</v>
      </c>
      <c r="F225" s="9" t="s">
        <v>541</v>
      </c>
      <c r="G225" s="10" t="s">
        <v>767</v>
      </c>
      <c r="H225" s="19" t="s">
        <v>806</v>
      </c>
    </row>
    <row r="226" spans="1:8">
      <c r="A226" s="18" t="s">
        <v>390</v>
      </c>
      <c r="B226" s="9" t="s">
        <v>542</v>
      </c>
      <c r="C226" s="9" t="s">
        <v>365</v>
      </c>
      <c r="D226" s="7">
        <f>94655/1000</f>
        <v>94.655000000000001</v>
      </c>
      <c r="E226" s="9" t="s">
        <v>331</v>
      </c>
      <c r="F226" s="9" t="s">
        <v>365</v>
      </c>
      <c r="G226" s="10" t="s">
        <v>763</v>
      </c>
      <c r="H226" s="19" t="s">
        <v>807</v>
      </c>
    </row>
    <row r="227" spans="1:8" ht="99">
      <c r="A227" s="18" t="s">
        <v>543</v>
      </c>
      <c r="B227" s="9" t="s">
        <v>544</v>
      </c>
      <c r="C227" s="9" t="s">
        <v>545</v>
      </c>
      <c r="D227" s="7">
        <f>1071844/1000</f>
        <v>1071.8440000000001</v>
      </c>
      <c r="E227" s="9" t="s">
        <v>331</v>
      </c>
      <c r="F227" s="9" t="s">
        <v>545</v>
      </c>
      <c r="G227" s="10" t="s">
        <v>492</v>
      </c>
      <c r="H227" s="19" t="s">
        <v>808</v>
      </c>
    </row>
    <row r="228" spans="1:8" ht="33">
      <c r="A228" s="18" t="s">
        <v>546</v>
      </c>
      <c r="B228" s="9" t="s">
        <v>547</v>
      </c>
      <c r="C228" s="9" t="s">
        <v>507</v>
      </c>
      <c r="D228" s="7">
        <v>98</v>
      </c>
      <c r="E228" s="9" t="s">
        <v>331</v>
      </c>
      <c r="F228" s="9" t="s">
        <v>507</v>
      </c>
      <c r="G228" s="10" t="s">
        <v>763</v>
      </c>
      <c r="H228" s="19" t="s">
        <v>809</v>
      </c>
    </row>
    <row r="229" spans="1:8">
      <c r="A229" s="18" t="s">
        <v>396</v>
      </c>
      <c r="B229" s="9" t="s">
        <v>548</v>
      </c>
      <c r="C229" s="9" t="s">
        <v>549</v>
      </c>
      <c r="D229" s="7">
        <v>90</v>
      </c>
      <c r="E229" s="9" t="s">
        <v>331</v>
      </c>
      <c r="F229" s="9" t="s">
        <v>549</v>
      </c>
      <c r="G229" s="10" t="s">
        <v>355</v>
      </c>
      <c r="H229" s="19" t="s">
        <v>550</v>
      </c>
    </row>
    <row r="230" spans="1:8" ht="33">
      <c r="A230" s="18" t="s">
        <v>386</v>
      </c>
      <c r="B230" s="9" t="s">
        <v>551</v>
      </c>
      <c r="C230" s="9" t="s">
        <v>410</v>
      </c>
      <c r="D230" s="7">
        <v>579</v>
      </c>
      <c r="E230" s="9" t="s">
        <v>331</v>
      </c>
      <c r="F230" s="9" t="s">
        <v>410</v>
      </c>
      <c r="G230" s="10" t="s">
        <v>355</v>
      </c>
      <c r="H230" s="19" t="s">
        <v>810</v>
      </c>
    </row>
    <row r="231" spans="1:8" ht="33">
      <c r="A231" s="18" t="s">
        <v>484</v>
      </c>
      <c r="B231" s="9" t="s">
        <v>552</v>
      </c>
      <c r="C231" s="9" t="s">
        <v>553</v>
      </c>
      <c r="D231" s="7">
        <f>506700/1000</f>
        <v>506.7</v>
      </c>
      <c r="E231" s="9" t="s">
        <v>331</v>
      </c>
      <c r="F231" s="9" t="s">
        <v>553</v>
      </c>
      <c r="G231" s="10" t="s">
        <v>775</v>
      </c>
      <c r="H231" s="19" t="s">
        <v>811</v>
      </c>
    </row>
    <row r="232" spans="1:8">
      <c r="A232" s="18" t="s">
        <v>554</v>
      </c>
      <c r="B232" s="9" t="s">
        <v>555</v>
      </c>
      <c r="C232" s="9" t="s">
        <v>350</v>
      </c>
      <c r="D232" s="7">
        <v>83</v>
      </c>
      <c r="E232" s="9" t="s">
        <v>331</v>
      </c>
      <c r="F232" s="9" t="s">
        <v>350</v>
      </c>
      <c r="G232" s="10" t="s">
        <v>763</v>
      </c>
      <c r="H232" s="19" t="s">
        <v>812</v>
      </c>
    </row>
    <row r="233" spans="1:8" ht="33">
      <c r="A233" s="18" t="s">
        <v>430</v>
      </c>
      <c r="B233" s="9" t="s">
        <v>556</v>
      </c>
      <c r="C233" s="9" t="s">
        <v>365</v>
      </c>
      <c r="D233" s="7">
        <v>88</v>
      </c>
      <c r="E233" s="9" t="s">
        <v>331</v>
      </c>
      <c r="F233" s="9" t="s">
        <v>365</v>
      </c>
      <c r="G233" s="10" t="s">
        <v>763</v>
      </c>
      <c r="H233" s="19" t="s">
        <v>813</v>
      </c>
    </row>
    <row r="234" spans="1:8">
      <c r="A234" s="18" t="s">
        <v>363</v>
      </c>
      <c r="B234" s="9" t="s">
        <v>557</v>
      </c>
      <c r="C234" s="9" t="s">
        <v>365</v>
      </c>
      <c r="D234" s="7">
        <f>569012/1000</f>
        <v>569.01199999999994</v>
      </c>
      <c r="E234" s="9" t="s">
        <v>331</v>
      </c>
      <c r="F234" s="9" t="s">
        <v>365</v>
      </c>
      <c r="G234" s="10" t="s">
        <v>767</v>
      </c>
      <c r="H234" s="19" t="s">
        <v>794</v>
      </c>
    </row>
    <row r="235" spans="1:8" ht="33">
      <c r="A235" s="18" t="s">
        <v>558</v>
      </c>
      <c r="B235" s="9" t="s">
        <v>559</v>
      </c>
      <c r="C235" s="9" t="s">
        <v>365</v>
      </c>
      <c r="D235" s="7">
        <f>828000/1000</f>
        <v>828</v>
      </c>
      <c r="E235" s="9" t="s">
        <v>331</v>
      </c>
      <c r="F235" s="9" t="s">
        <v>365</v>
      </c>
      <c r="G235" s="10" t="s">
        <v>767</v>
      </c>
      <c r="H235" s="19" t="s">
        <v>814</v>
      </c>
    </row>
    <row r="236" spans="1:8">
      <c r="A236" s="18" t="s">
        <v>341</v>
      </c>
      <c r="B236" s="9" t="s">
        <v>560</v>
      </c>
      <c r="C236" s="9" t="s">
        <v>343</v>
      </c>
      <c r="D236" s="7">
        <v>99</v>
      </c>
      <c r="E236" s="9" t="s">
        <v>331</v>
      </c>
      <c r="F236" s="9" t="s">
        <v>343</v>
      </c>
      <c r="G236" s="10" t="s">
        <v>763</v>
      </c>
      <c r="H236" s="19" t="s">
        <v>815</v>
      </c>
    </row>
    <row r="237" spans="1:8" ht="49.5">
      <c r="A237" s="18" t="s">
        <v>561</v>
      </c>
      <c r="B237" s="9" t="s">
        <v>562</v>
      </c>
      <c r="C237" s="9" t="s">
        <v>491</v>
      </c>
      <c r="D237" s="7">
        <f>993616/1000</f>
        <v>993.61599999999999</v>
      </c>
      <c r="E237" s="9" t="s">
        <v>331</v>
      </c>
      <c r="F237" s="9" t="s">
        <v>491</v>
      </c>
      <c r="G237" s="10" t="s">
        <v>775</v>
      </c>
      <c r="H237" s="19" t="s">
        <v>792</v>
      </c>
    </row>
    <row r="238" spans="1:8" ht="49.5">
      <c r="A238" s="18" t="s">
        <v>563</v>
      </c>
      <c r="B238" s="9" t="s">
        <v>564</v>
      </c>
      <c r="C238" s="9" t="s">
        <v>541</v>
      </c>
      <c r="D238" s="7">
        <f>12182/1000</f>
        <v>12.182</v>
      </c>
      <c r="E238" s="9" t="s">
        <v>331</v>
      </c>
      <c r="F238" s="9" t="s">
        <v>541</v>
      </c>
      <c r="G238" s="10" t="s">
        <v>767</v>
      </c>
      <c r="H238" s="19" t="s">
        <v>806</v>
      </c>
    </row>
    <row r="239" spans="1:8" ht="33">
      <c r="A239" s="18" t="s">
        <v>367</v>
      </c>
      <c r="B239" s="9" t="s">
        <v>565</v>
      </c>
      <c r="C239" s="9" t="s">
        <v>369</v>
      </c>
      <c r="D239" s="7">
        <v>89</v>
      </c>
      <c r="E239" s="9" t="s">
        <v>331</v>
      </c>
      <c r="F239" s="9" t="s">
        <v>369</v>
      </c>
      <c r="G239" s="10" t="s">
        <v>763</v>
      </c>
      <c r="H239" s="19" t="s">
        <v>370</v>
      </c>
    </row>
    <row r="240" spans="1:8">
      <c r="A240" s="18" t="s">
        <v>433</v>
      </c>
      <c r="B240" s="9" t="s">
        <v>566</v>
      </c>
      <c r="C240" s="9" t="s">
        <v>343</v>
      </c>
      <c r="D240" s="7">
        <v>97</v>
      </c>
      <c r="E240" s="9" t="s">
        <v>331</v>
      </c>
      <c r="F240" s="9" t="s">
        <v>343</v>
      </c>
      <c r="G240" s="10" t="s">
        <v>763</v>
      </c>
      <c r="H240" s="19" t="s">
        <v>816</v>
      </c>
    </row>
    <row r="241" spans="1:8" ht="33">
      <c r="A241" s="18" t="s">
        <v>567</v>
      </c>
      <c r="B241" s="9" t="s">
        <v>568</v>
      </c>
      <c r="C241" s="9" t="s">
        <v>384</v>
      </c>
      <c r="D241" s="7">
        <v>2000</v>
      </c>
      <c r="E241" s="9" t="s">
        <v>331</v>
      </c>
      <c r="F241" s="9" t="s">
        <v>384</v>
      </c>
      <c r="G241" s="10" t="s">
        <v>890</v>
      </c>
      <c r="H241" s="19" t="s">
        <v>804</v>
      </c>
    </row>
    <row r="242" spans="1:8">
      <c r="A242" s="18" t="s">
        <v>494</v>
      </c>
      <c r="B242" s="9" t="s">
        <v>569</v>
      </c>
      <c r="C242" s="9" t="s">
        <v>350</v>
      </c>
      <c r="D242" s="7">
        <v>58</v>
      </c>
      <c r="E242" s="9" t="s">
        <v>331</v>
      </c>
      <c r="F242" s="9" t="s">
        <v>350</v>
      </c>
      <c r="G242" s="10" t="s">
        <v>891</v>
      </c>
      <c r="H242" s="19" t="s">
        <v>675</v>
      </c>
    </row>
    <row r="243" spans="1:8">
      <c r="A243" s="18" t="s">
        <v>494</v>
      </c>
      <c r="B243" s="9" t="s">
        <v>570</v>
      </c>
      <c r="C243" s="9" t="s">
        <v>350</v>
      </c>
      <c r="D243" s="7">
        <v>115</v>
      </c>
      <c r="E243" s="9" t="s">
        <v>331</v>
      </c>
      <c r="F243" s="9" t="s">
        <v>350</v>
      </c>
      <c r="G243" s="10" t="s">
        <v>891</v>
      </c>
      <c r="H243" s="19" t="s">
        <v>675</v>
      </c>
    </row>
    <row r="244" spans="1:8" ht="33">
      <c r="A244" s="18" t="s">
        <v>328</v>
      </c>
      <c r="B244" s="9" t="s">
        <v>571</v>
      </c>
      <c r="C244" s="9" t="s">
        <v>572</v>
      </c>
      <c r="D244" s="7">
        <f>530000/1000</f>
        <v>530</v>
      </c>
      <c r="E244" s="9" t="s">
        <v>331</v>
      </c>
      <c r="F244" s="9" t="s">
        <v>572</v>
      </c>
      <c r="G244" s="10" t="s">
        <v>890</v>
      </c>
      <c r="H244" s="19" t="s">
        <v>817</v>
      </c>
    </row>
    <row r="245" spans="1:8" ht="33">
      <c r="A245" s="18" t="s">
        <v>396</v>
      </c>
      <c r="B245" s="9" t="s">
        <v>573</v>
      </c>
      <c r="C245" s="9" t="s">
        <v>394</v>
      </c>
      <c r="D245" s="7">
        <v>700</v>
      </c>
      <c r="E245" s="9" t="s">
        <v>331</v>
      </c>
      <c r="F245" s="9" t="s">
        <v>394</v>
      </c>
      <c r="G245" s="10" t="s">
        <v>355</v>
      </c>
      <c r="H245" s="19" t="s">
        <v>818</v>
      </c>
    </row>
    <row r="246" spans="1:8">
      <c r="A246" s="18" t="s">
        <v>390</v>
      </c>
      <c r="B246" s="9" t="s">
        <v>574</v>
      </c>
      <c r="C246" s="9" t="s">
        <v>365</v>
      </c>
      <c r="D246" s="7">
        <v>99</v>
      </c>
      <c r="E246" s="9" t="s">
        <v>331</v>
      </c>
      <c r="F246" s="9" t="s">
        <v>365</v>
      </c>
      <c r="G246" s="10" t="s">
        <v>763</v>
      </c>
      <c r="H246" s="19" t="s">
        <v>819</v>
      </c>
    </row>
    <row r="247" spans="1:8" ht="33">
      <c r="A247" s="18" t="s">
        <v>367</v>
      </c>
      <c r="B247" s="9" t="s">
        <v>575</v>
      </c>
      <c r="C247" s="9" t="s">
        <v>369</v>
      </c>
      <c r="D247" s="7">
        <v>96</v>
      </c>
      <c r="E247" s="9" t="s">
        <v>331</v>
      </c>
      <c r="F247" s="9" t="s">
        <v>369</v>
      </c>
      <c r="G247" s="10" t="s">
        <v>763</v>
      </c>
      <c r="H247" s="19" t="s">
        <v>420</v>
      </c>
    </row>
    <row r="248" spans="1:8">
      <c r="A248" s="18" t="s">
        <v>392</v>
      </c>
      <c r="B248" s="9" t="s">
        <v>576</v>
      </c>
      <c r="C248" s="9" t="s">
        <v>394</v>
      </c>
      <c r="D248" s="7">
        <v>98</v>
      </c>
      <c r="E248" s="9" t="s">
        <v>331</v>
      </c>
      <c r="F248" s="9" t="s">
        <v>394</v>
      </c>
      <c r="G248" s="10" t="s">
        <v>763</v>
      </c>
      <c r="H248" s="19" t="s">
        <v>816</v>
      </c>
    </row>
    <row r="249" spans="1:8">
      <c r="A249" s="18" t="s">
        <v>345</v>
      </c>
      <c r="B249" s="9" t="s">
        <v>577</v>
      </c>
      <c r="C249" s="9" t="s">
        <v>347</v>
      </c>
      <c r="D249" s="7">
        <v>87</v>
      </c>
      <c r="E249" s="9" t="s">
        <v>331</v>
      </c>
      <c r="F249" s="9" t="s">
        <v>347</v>
      </c>
      <c r="G249" s="10" t="s">
        <v>763</v>
      </c>
      <c r="H249" s="19" t="s">
        <v>816</v>
      </c>
    </row>
    <row r="250" spans="1:8">
      <c r="A250" s="18" t="s">
        <v>363</v>
      </c>
      <c r="B250" s="9" t="s">
        <v>578</v>
      </c>
      <c r="C250" s="9" t="s">
        <v>365</v>
      </c>
      <c r="D250" s="7">
        <v>95</v>
      </c>
      <c r="E250" s="9" t="s">
        <v>331</v>
      </c>
      <c r="F250" s="9" t="s">
        <v>365</v>
      </c>
      <c r="G250" s="10" t="s">
        <v>763</v>
      </c>
      <c r="H250" s="19" t="s">
        <v>579</v>
      </c>
    </row>
    <row r="251" spans="1:8">
      <c r="A251" s="18" t="s">
        <v>554</v>
      </c>
      <c r="B251" s="9" t="s">
        <v>580</v>
      </c>
      <c r="C251" s="9" t="s">
        <v>350</v>
      </c>
      <c r="D251" s="7">
        <v>135</v>
      </c>
      <c r="E251" s="9" t="s">
        <v>331</v>
      </c>
      <c r="F251" s="9" t="s">
        <v>350</v>
      </c>
      <c r="G251" s="10" t="s">
        <v>891</v>
      </c>
      <c r="H251" s="19" t="s">
        <v>675</v>
      </c>
    </row>
    <row r="252" spans="1:8">
      <c r="A252" s="18" t="s">
        <v>515</v>
      </c>
      <c r="B252" s="9" t="s">
        <v>581</v>
      </c>
      <c r="C252" s="9" t="s">
        <v>350</v>
      </c>
      <c r="D252" s="7">
        <v>209</v>
      </c>
      <c r="E252" s="9" t="s">
        <v>331</v>
      </c>
      <c r="F252" s="9" t="s">
        <v>350</v>
      </c>
      <c r="G252" s="10" t="s">
        <v>891</v>
      </c>
      <c r="H252" s="19" t="s">
        <v>675</v>
      </c>
    </row>
    <row r="253" spans="1:8">
      <c r="A253" s="18" t="s">
        <v>582</v>
      </c>
      <c r="B253" s="9" t="s">
        <v>583</v>
      </c>
      <c r="C253" s="9" t="s">
        <v>584</v>
      </c>
      <c r="D253" s="7">
        <v>380</v>
      </c>
      <c r="E253" s="9" t="s">
        <v>331</v>
      </c>
      <c r="F253" s="9" t="s">
        <v>584</v>
      </c>
      <c r="G253" s="10" t="s">
        <v>355</v>
      </c>
      <c r="H253" s="19" t="s">
        <v>820</v>
      </c>
    </row>
    <row r="254" spans="1:8" ht="49.5">
      <c r="A254" s="18" t="s">
        <v>585</v>
      </c>
      <c r="B254" s="9" t="s">
        <v>586</v>
      </c>
      <c r="C254" s="9" t="s">
        <v>549</v>
      </c>
      <c r="D254" s="7">
        <f>613890/1000</f>
        <v>613.89</v>
      </c>
      <c r="E254" s="9" t="s">
        <v>331</v>
      </c>
      <c r="F254" s="9" t="s">
        <v>549</v>
      </c>
      <c r="G254" s="10" t="s">
        <v>821</v>
      </c>
      <c r="H254" s="19" t="s">
        <v>822</v>
      </c>
    </row>
    <row r="255" spans="1:8" ht="33">
      <c r="A255" s="18" t="s">
        <v>494</v>
      </c>
      <c r="B255" s="9" t="s">
        <v>587</v>
      </c>
      <c r="C255" s="9" t="s">
        <v>350</v>
      </c>
      <c r="D255" s="7">
        <v>1070</v>
      </c>
      <c r="E255" s="9" t="s">
        <v>331</v>
      </c>
      <c r="F255" s="9" t="s">
        <v>350</v>
      </c>
      <c r="G255" s="10" t="s">
        <v>767</v>
      </c>
      <c r="H255" s="10" t="s">
        <v>762</v>
      </c>
    </row>
    <row r="256" spans="1:8" ht="33">
      <c r="A256" s="18" t="s">
        <v>363</v>
      </c>
      <c r="B256" s="9" t="s">
        <v>588</v>
      </c>
      <c r="C256" s="9" t="s">
        <v>365</v>
      </c>
      <c r="D256" s="7">
        <v>50</v>
      </c>
      <c r="E256" s="9" t="s">
        <v>331</v>
      </c>
      <c r="F256" s="9" t="s">
        <v>365</v>
      </c>
      <c r="G256" s="10" t="s">
        <v>763</v>
      </c>
      <c r="H256" s="19" t="s">
        <v>589</v>
      </c>
    </row>
    <row r="257" spans="1:8" ht="33">
      <c r="A257" s="18" t="s">
        <v>367</v>
      </c>
      <c r="B257" s="9" t="s">
        <v>590</v>
      </c>
      <c r="C257" s="9" t="s">
        <v>369</v>
      </c>
      <c r="D257" s="7">
        <v>30</v>
      </c>
      <c r="E257" s="9" t="s">
        <v>331</v>
      </c>
      <c r="F257" s="9" t="s">
        <v>369</v>
      </c>
      <c r="G257" s="10" t="s">
        <v>763</v>
      </c>
      <c r="H257" s="19" t="s">
        <v>591</v>
      </c>
    </row>
    <row r="258" spans="1:8" ht="33">
      <c r="A258" s="18" t="s">
        <v>367</v>
      </c>
      <c r="B258" s="9" t="s">
        <v>592</v>
      </c>
      <c r="C258" s="9" t="s">
        <v>369</v>
      </c>
      <c r="D258" s="7">
        <v>61</v>
      </c>
      <c r="E258" s="9" t="s">
        <v>331</v>
      </c>
      <c r="F258" s="9" t="s">
        <v>369</v>
      </c>
      <c r="G258" s="10" t="s">
        <v>763</v>
      </c>
      <c r="H258" s="19" t="s">
        <v>593</v>
      </c>
    </row>
    <row r="259" spans="1:8" ht="49.5">
      <c r="A259" s="18" t="s">
        <v>594</v>
      </c>
      <c r="B259" s="9" t="s">
        <v>595</v>
      </c>
      <c r="C259" s="9" t="s">
        <v>596</v>
      </c>
      <c r="D259" s="7">
        <f>3989939/1000</f>
        <v>3989.9389999999999</v>
      </c>
      <c r="E259" s="9" t="s">
        <v>331</v>
      </c>
      <c r="F259" s="9" t="s">
        <v>596</v>
      </c>
      <c r="G259" s="10" t="s">
        <v>893</v>
      </c>
      <c r="H259" s="19" t="s">
        <v>823</v>
      </c>
    </row>
    <row r="260" spans="1:8" ht="33">
      <c r="A260" s="18" t="s">
        <v>597</v>
      </c>
      <c r="B260" s="9" t="s">
        <v>598</v>
      </c>
      <c r="C260" s="9" t="s">
        <v>369</v>
      </c>
      <c r="D260" s="7">
        <v>99</v>
      </c>
      <c r="E260" s="9" t="s">
        <v>331</v>
      </c>
      <c r="F260" s="9" t="s">
        <v>369</v>
      </c>
      <c r="G260" s="10" t="s">
        <v>763</v>
      </c>
      <c r="H260" s="19" t="s">
        <v>599</v>
      </c>
    </row>
    <row r="261" spans="1:8" ht="33">
      <c r="A261" s="18" t="s">
        <v>597</v>
      </c>
      <c r="B261" s="9" t="s">
        <v>600</v>
      </c>
      <c r="C261" s="9" t="s">
        <v>369</v>
      </c>
      <c r="D261" s="7">
        <v>40</v>
      </c>
      <c r="E261" s="9" t="s">
        <v>331</v>
      </c>
      <c r="F261" s="9" t="s">
        <v>369</v>
      </c>
      <c r="G261" s="10" t="s">
        <v>763</v>
      </c>
      <c r="H261" s="19" t="s">
        <v>420</v>
      </c>
    </row>
    <row r="262" spans="1:8" ht="33">
      <c r="A262" s="18" t="s">
        <v>408</v>
      </c>
      <c r="B262" s="9" t="s">
        <v>601</v>
      </c>
      <c r="C262" s="9" t="s">
        <v>410</v>
      </c>
      <c r="D262" s="7">
        <v>62</v>
      </c>
      <c r="E262" s="9" t="s">
        <v>331</v>
      </c>
      <c r="F262" s="9" t="s">
        <v>410</v>
      </c>
      <c r="G262" s="10" t="s">
        <v>355</v>
      </c>
      <c r="H262" s="19" t="s">
        <v>824</v>
      </c>
    </row>
    <row r="263" spans="1:8" ht="33">
      <c r="A263" s="18" t="s">
        <v>386</v>
      </c>
      <c r="B263" s="9" t="s">
        <v>602</v>
      </c>
      <c r="C263" s="9" t="s">
        <v>410</v>
      </c>
      <c r="D263" s="7">
        <v>34</v>
      </c>
      <c r="E263" s="9" t="s">
        <v>331</v>
      </c>
      <c r="F263" s="9" t="s">
        <v>410</v>
      </c>
      <c r="G263" s="10" t="s">
        <v>355</v>
      </c>
      <c r="H263" s="19" t="s">
        <v>825</v>
      </c>
    </row>
    <row r="264" spans="1:8">
      <c r="A264" s="18" t="s">
        <v>444</v>
      </c>
      <c r="B264" s="9" t="s">
        <v>603</v>
      </c>
      <c r="C264" s="9" t="s">
        <v>347</v>
      </c>
      <c r="D264" s="7">
        <f>415125/1000</f>
        <v>415.125</v>
      </c>
      <c r="E264" s="9" t="s">
        <v>331</v>
      </c>
      <c r="F264" s="9" t="s">
        <v>347</v>
      </c>
      <c r="G264" s="10" t="s">
        <v>294</v>
      </c>
      <c r="H264" s="19" t="s">
        <v>474</v>
      </c>
    </row>
    <row r="265" spans="1:8">
      <c r="A265" s="18" t="s">
        <v>345</v>
      </c>
      <c r="B265" s="9" t="s">
        <v>604</v>
      </c>
      <c r="C265" s="9" t="s">
        <v>347</v>
      </c>
      <c r="D265" s="7">
        <f>114750/1000</f>
        <v>114.75</v>
      </c>
      <c r="E265" s="9" t="s">
        <v>331</v>
      </c>
      <c r="F265" s="9" t="s">
        <v>347</v>
      </c>
      <c r="G265" s="10" t="s">
        <v>355</v>
      </c>
      <c r="H265" s="19" t="s">
        <v>766</v>
      </c>
    </row>
    <row r="266" spans="1:8" ht="82.5">
      <c r="A266" s="18" t="s">
        <v>448</v>
      </c>
      <c r="B266" s="9" t="s">
        <v>605</v>
      </c>
      <c r="C266" s="9" t="s">
        <v>491</v>
      </c>
      <c r="D266" s="7">
        <v>600</v>
      </c>
      <c r="E266" s="9" t="s">
        <v>331</v>
      </c>
      <c r="F266" s="9" t="s">
        <v>491</v>
      </c>
      <c r="G266" s="10" t="s">
        <v>492</v>
      </c>
      <c r="H266" s="19" t="s">
        <v>826</v>
      </c>
    </row>
    <row r="267" spans="1:8" ht="49.5">
      <c r="A267" s="18" t="s">
        <v>594</v>
      </c>
      <c r="B267" s="9" t="s">
        <v>606</v>
      </c>
      <c r="C267" s="9" t="s">
        <v>596</v>
      </c>
      <c r="D267" s="7">
        <v>1000</v>
      </c>
      <c r="E267" s="9" t="s">
        <v>331</v>
      </c>
      <c r="F267" s="9" t="s">
        <v>596</v>
      </c>
      <c r="G267" s="10" t="s">
        <v>891</v>
      </c>
      <c r="H267" s="19" t="s">
        <v>823</v>
      </c>
    </row>
    <row r="268" spans="1:8">
      <c r="A268" s="18" t="s">
        <v>338</v>
      </c>
      <c r="B268" s="9" t="s">
        <v>607</v>
      </c>
      <c r="C268" s="9" t="s">
        <v>347</v>
      </c>
      <c r="D268" s="7">
        <f>229500/1000</f>
        <v>229.5</v>
      </c>
      <c r="E268" s="9" t="s">
        <v>331</v>
      </c>
      <c r="F268" s="9" t="s">
        <v>347</v>
      </c>
      <c r="G268" s="10" t="s">
        <v>355</v>
      </c>
      <c r="H268" s="19" t="s">
        <v>827</v>
      </c>
    </row>
    <row r="269" spans="1:8" ht="33">
      <c r="A269" s="18" t="s">
        <v>608</v>
      </c>
      <c r="B269" s="9" t="s">
        <v>609</v>
      </c>
      <c r="C269" s="9" t="s">
        <v>507</v>
      </c>
      <c r="D269" s="7">
        <v>85</v>
      </c>
      <c r="E269" s="9" t="s">
        <v>331</v>
      </c>
      <c r="F269" s="9" t="s">
        <v>507</v>
      </c>
      <c r="G269" s="10" t="s">
        <v>763</v>
      </c>
      <c r="H269" s="19" t="s">
        <v>828</v>
      </c>
    </row>
    <row r="270" spans="1:8" ht="33">
      <c r="A270" s="18" t="s">
        <v>386</v>
      </c>
      <c r="B270" s="9" t="s">
        <v>610</v>
      </c>
      <c r="C270" s="9" t="s">
        <v>611</v>
      </c>
      <c r="D270" s="7">
        <f>888800/1000</f>
        <v>888.8</v>
      </c>
      <c r="E270" s="9" t="s">
        <v>331</v>
      </c>
      <c r="F270" s="9" t="s">
        <v>611</v>
      </c>
      <c r="G270" s="10" t="s">
        <v>890</v>
      </c>
      <c r="H270" s="19" t="s">
        <v>829</v>
      </c>
    </row>
    <row r="271" spans="1:8" ht="33">
      <c r="A271" s="18" t="s">
        <v>338</v>
      </c>
      <c r="B271" s="9" t="s">
        <v>612</v>
      </c>
      <c r="C271" s="9" t="s">
        <v>347</v>
      </c>
      <c r="D271" s="7">
        <v>83</v>
      </c>
      <c r="E271" s="9" t="s">
        <v>331</v>
      </c>
      <c r="F271" s="9" t="s">
        <v>347</v>
      </c>
      <c r="G271" s="10" t="s">
        <v>763</v>
      </c>
      <c r="H271" s="19" t="s">
        <v>937</v>
      </c>
    </row>
    <row r="272" spans="1:8">
      <c r="A272" s="18" t="s">
        <v>613</v>
      </c>
      <c r="B272" s="9" t="s">
        <v>614</v>
      </c>
      <c r="C272" s="9" t="s">
        <v>394</v>
      </c>
      <c r="D272" s="7">
        <v>98</v>
      </c>
      <c r="E272" s="9" t="s">
        <v>331</v>
      </c>
      <c r="F272" s="9" t="s">
        <v>394</v>
      </c>
      <c r="G272" s="10" t="s">
        <v>763</v>
      </c>
      <c r="H272" s="19" t="s">
        <v>816</v>
      </c>
    </row>
    <row r="273" spans="1:8">
      <c r="A273" s="18" t="s">
        <v>390</v>
      </c>
      <c r="B273" s="9" t="s">
        <v>615</v>
      </c>
      <c r="C273" s="9" t="s">
        <v>365</v>
      </c>
      <c r="D273" s="7">
        <v>100</v>
      </c>
      <c r="E273" s="9" t="s">
        <v>331</v>
      </c>
      <c r="F273" s="9" t="s">
        <v>365</v>
      </c>
      <c r="G273" s="10" t="s">
        <v>763</v>
      </c>
      <c r="H273" s="19" t="s">
        <v>938</v>
      </c>
    </row>
    <row r="274" spans="1:8">
      <c r="A274" s="18" t="s">
        <v>543</v>
      </c>
      <c r="B274" s="9" t="s">
        <v>616</v>
      </c>
      <c r="C274" s="9" t="s">
        <v>617</v>
      </c>
      <c r="D274" s="7">
        <v>1500</v>
      </c>
      <c r="E274" s="9" t="s">
        <v>331</v>
      </c>
      <c r="F274" s="9" t="s">
        <v>617</v>
      </c>
      <c r="G274" s="10" t="s">
        <v>891</v>
      </c>
      <c r="H274" s="19" t="s">
        <v>830</v>
      </c>
    </row>
    <row r="275" spans="1:8">
      <c r="A275" s="18" t="s">
        <v>363</v>
      </c>
      <c r="B275" s="9" t="s">
        <v>618</v>
      </c>
      <c r="C275" s="9" t="s">
        <v>365</v>
      </c>
      <c r="D275" s="7">
        <v>97</v>
      </c>
      <c r="E275" s="9" t="s">
        <v>331</v>
      </c>
      <c r="F275" s="9" t="s">
        <v>365</v>
      </c>
      <c r="G275" s="10" t="s">
        <v>763</v>
      </c>
      <c r="H275" s="19" t="s">
        <v>831</v>
      </c>
    </row>
    <row r="276" spans="1:8" ht="33">
      <c r="A276" s="18" t="s">
        <v>390</v>
      </c>
      <c r="B276" s="9" t="s">
        <v>619</v>
      </c>
      <c r="C276" s="9" t="s">
        <v>620</v>
      </c>
      <c r="D276" s="7">
        <v>490</v>
      </c>
      <c r="E276" s="9" t="s">
        <v>331</v>
      </c>
      <c r="F276" s="9" t="s">
        <v>620</v>
      </c>
      <c r="G276" s="10" t="s">
        <v>777</v>
      </c>
      <c r="H276" s="19" t="s">
        <v>832</v>
      </c>
    </row>
    <row r="277" spans="1:8" ht="66">
      <c r="A277" s="18" t="s">
        <v>332</v>
      </c>
      <c r="B277" s="9" t="s">
        <v>621</v>
      </c>
      <c r="C277" s="9" t="s">
        <v>491</v>
      </c>
      <c r="D277" s="7">
        <v>400</v>
      </c>
      <c r="E277" s="9" t="s">
        <v>331</v>
      </c>
      <c r="F277" s="9" t="s">
        <v>491</v>
      </c>
      <c r="G277" s="10" t="s">
        <v>492</v>
      </c>
      <c r="H277" s="19" t="s">
        <v>833</v>
      </c>
    </row>
    <row r="278" spans="1:8" ht="33">
      <c r="A278" s="18" t="s">
        <v>484</v>
      </c>
      <c r="B278" s="9" t="s">
        <v>622</v>
      </c>
      <c r="C278" s="9" t="s">
        <v>354</v>
      </c>
      <c r="D278" s="7">
        <v>100</v>
      </c>
      <c r="E278" s="9" t="s">
        <v>331</v>
      </c>
      <c r="F278" s="9" t="s">
        <v>354</v>
      </c>
      <c r="G278" s="10" t="s">
        <v>763</v>
      </c>
      <c r="H278" s="19" t="s">
        <v>623</v>
      </c>
    </row>
    <row r="279" spans="1:8">
      <c r="A279" s="18" t="s">
        <v>345</v>
      </c>
      <c r="B279" s="9" t="s">
        <v>624</v>
      </c>
      <c r="C279" s="9" t="s">
        <v>347</v>
      </c>
      <c r="D279" s="7">
        <f>202500/1000</f>
        <v>202.5</v>
      </c>
      <c r="E279" s="9" t="s">
        <v>331</v>
      </c>
      <c r="F279" s="9" t="s">
        <v>347</v>
      </c>
      <c r="G279" s="10" t="s">
        <v>355</v>
      </c>
      <c r="H279" s="19" t="s">
        <v>474</v>
      </c>
    </row>
    <row r="280" spans="1:8">
      <c r="A280" s="18" t="s">
        <v>444</v>
      </c>
      <c r="B280" s="9" t="s">
        <v>625</v>
      </c>
      <c r="C280" s="9" t="s">
        <v>347</v>
      </c>
      <c r="D280" s="7">
        <f>202500/1000</f>
        <v>202.5</v>
      </c>
      <c r="E280" s="9" t="s">
        <v>331</v>
      </c>
      <c r="F280" s="9" t="s">
        <v>347</v>
      </c>
      <c r="G280" s="10" t="s">
        <v>355</v>
      </c>
      <c r="H280" s="19" t="s">
        <v>474</v>
      </c>
    </row>
    <row r="281" spans="1:8" ht="33">
      <c r="A281" s="18" t="s">
        <v>338</v>
      </c>
      <c r="B281" s="9" t="s">
        <v>626</v>
      </c>
      <c r="C281" s="9" t="s">
        <v>347</v>
      </c>
      <c r="D281" s="7">
        <v>60</v>
      </c>
      <c r="E281" s="9" t="s">
        <v>331</v>
      </c>
      <c r="F281" s="9" t="s">
        <v>347</v>
      </c>
      <c r="G281" s="10" t="s">
        <v>763</v>
      </c>
      <c r="H281" s="19" t="s">
        <v>627</v>
      </c>
    </row>
    <row r="282" spans="1:8" ht="33">
      <c r="A282" s="18" t="s">
        <v>357</v>
      </c>
      <c r="B282" s="9" t="s">
        <v>628</v>
      </c>
      <c r="C282" s="9" t="s">
        <v>359</v>
      </c>
      <c r="D282" s="7">
        <v>97</v>
      </c>
      <c r="E282" s="9" t="s">
        <v>331</v>
      </c>
      <c r="F282" s="9" t="s">
        <v>359</v>
      </c>
      <c r="G282" s="10" t="s">
        <v>763</v>
      </c>
      <c r="H282" s="19" t="s">
        <v>834</v>
      </c>
    </row>
    <row r="283" spans="1:8">
      <c r="A283" s="18" t="s">
        <v>613</v>
      </c>
      <c r="B283" s="9" t="s">
        <v>629</v>
      </c>
      <c r="C283" s="9" t="s">
        <v>630</v>
      </c>
      <c r="D283" s="7">
        <v>711</v>
      </c>
      <c r="E283" s="9" t="s">
        <v>331</v>
      </c>
      <c r="F283" s="9" t="s">
        <v>630</v>
      </c>
      <c r="G283" s="10" t="s">
        <v>767</v>
      </c>
      <c r="H283" s="19" t="s">
        <v>835</v>
      </c>
    </row>
    <row r="284" spans="1:8" ht="33">
      <c r="A284" s="18" t="s">
        <v>608</v>
      </c>
      <c r="B284" s="9" t="s">
        <v>631</v>
      </c>
      <c r="C284" s="9" t="s">
        <v>507</v>
      </c>
      <c r="D284" s="7">
        <v>93</v>
      </c>
      <c r="E284" s="9" t="s">
        <v>331</v>
      </c>
      <c r="F284" s="9" t="s">
        <v>507</v>
      </c>
      <c r="G284" s="10" t="s">
        <v>763</v>
      </c>
      <c r="H284" s="19" t="s">
        <v>836</v>
      </c>
    </row>
    <row r="285" spans="1:8" ht="33">
      <c r="A285" s="18" t="s">
        <v>613</v>
      </c>
      <c r="B285" s="9" t="s">
        <v>632</v>
      </c>
      <c r="C285" s="9" t="s">
        <v>394</v>
      </c>
      <c r="D285" s="7">
        <f>514316/1000</f>
        <v>514.31600000000003</v>
      </c>
      <c r="E285" s="9" t="s">
        <v>331</v>
      </c>
      <c r="F285" s="9" t="s">
        <v>394</v>
      </c>
      <c r="G285" s="10" t="s">
        <v>890</v>
      </c>
      <c r="H285" s="19" t="s">
        <v>837</v>
      </c>
    </row>
    <row r="286" spans="1:8">
      <c r="A286" s="18" t="s">
        <v>484</v>
      </c>
      <c r="B286" s="9" t="s">
        <v>633</v>
      </c>
      <c r="C286" s="9" t="s">
        <v>343</v>
      </c>
      <c r="D286" s="7">
        <v>97</v>
      </c>
      <c r="E286" s="9" t="s">
        <v>331</v>
      </c>
      <c r="F286" s="9" t="s">
        <v>343</v>
      </c>
      <c r="G286" s="10" t="s">
        <v>763</v>
      </c>
      <c r="H286" s="19" t="s">
        <v>816</v>
      </c>
    </row>
    <row r="287" spans="1:8" ht="33">
      <c r="A287" s="18" t="s">
        <v>484</v>
      </c>
      <c r="B287" s="9" t="s">
        <v>634</v>
      </c>
      <c r="C287" s="9" t="s">
        <v>343</v>
      </c>
      <c r="D287" s="7">
        <f>219069/1000</f>
        <v>219.06899999999999</v>
      </c>
      <c r="E287" s="9" t="s">
        <v>331</v>
      </c>
      <c r="F287" s="9" t="s">
        <v>343</v>
      </c>
      <c r="G287" s="10" t="s">
        <v>777</v>
      </c>
      <c r="H287" s="19" t="s">
        <v>838</v>
      </c>
    </row>
    <row r="288" spans="1:8">
      <c r="A288" s="18" t="s">
        <v>433</v>
      </c>
      <c r="B288" s="9" t="s">
        <v>635</v>
      </c>
      <c r="C288" s="9" t="s">
        <v>343</v>
      </c>
      <c r="D288" s="7">
        <v>98</v>
      </c>
      <c r="E288" s="9" t="s">
        <v>331</v>
      </c>
      <c r="F288" s="9" t="s">
        <v>343</v>
      </c>
      <c r="G288" s="10" t="s">
        <v>763</v>
      </c>
      <c r="H288" s="19" t="s">
        <v>839</v>
      </c>
    </row>
    <row r="289" spans="1:8" ht="33">
      <c r="A289" s="18" t="s">
        <v>357</v>
      </c>
      <c r="B289" s="9" t="s">
        <v>636</v>
      </c>
      <c r="C289" s="9" t="s">
        <v>359</v>
      </c>
      <c r="D289" s="7">
        <v>100</v>
      </c>
      <c r="E289" s="9" t="s">
        <v>331</v>
      </c>
      <c r="F289" s="9" t="s">
        <v>359</v>
      </c>
      <c r="G289" s="10" t="s">
        <v>763</v>
      </c>
      <c r="H289" s="19" t="s">
        <v>401</v>
      </c>
    </row>
    <row r="290" spans="1:8" ht="33">
      <c r="A290" s="18" t="s">
        <v>357</v>
      </c>
      <c r="B290" s="9" t="s">
        <v>637</v>
      </c>
      <c r="C290" s="9" t="s">
        <v>359</v>
      </c>
      <c r="D290" s="7">
        <v>191</v>
      </c>
      <c r="E290" s="9" t="s">
        <v>331</v>
      </c>
      <c r="F290" s="9" t="s">
        <v>359</v>
      </c>
      <c r="G290" s="10" t="s">
        <v>763</v>
      </c>
      <c r="H290" s="19" t="s">
        <v>840</v>
      </c>
    </row>
    <row r="291" spans="1:8" ht="33">
      <c r="A291" s="18" t="s">
        <v>357</v>
      </c>
      <c r="B291" s="9" t="s">
        <v>638</v>
      </c>
      <c r="C291" s="9" t="s">
        <v>359</v>
      </c>
      <c r="D291" s="7">
        <v>37</v>
      </c>
      <c r="E291" s="9" t="s">
        <v>331</v>
      </c>
      <c r="F291" s="9" t="s">
        <v>359</v>
      </c>
      <c r="G291" s="10" t="s">
        <v>763</v>
      </c>
      <c r="H291" s="19" t="s">
        <v>510</v>
      </c>
    </row>
    <row r="292" spans="1:8">
      <c r="A292" s="18" t="s">
        <v>554</v>
      </c>
      <c r="B292" s="9" t="s">
        <v>639</v>
      </c>
      <c r="C292" s="9" t="s">
        <v>350</v>
      </c>
      <c r="D292" s="7">
        <f>40500/1000</f>
        <v>40.5</v>
      </c>
      <c r="E292" s="9" t="s">
        <v>331</v>
      </c>
      <c r="F292" s="9" t="s">
        <v>350</v>
      </c>
      <c r="G292" s="10" t="s">
        <v>891</v>
      </c>
      <c r="H292" s="19" t="s">
        <v>675</v>
      </c>
    </row>
    <row r="293" spans="1:8" ht="33">
      <c r="A293" s="18" t="s">
        <v>515</v>
      </c>
      <c r="B293" s="9" t="s">
        <v>640</v>
      </c>
      <c r="C293" s="9" t="s">
        <v>350</v>
      </c>
      <c r="D293" s="7">
        <v>97</v>
      </c>
      <c r="E293" s="9" t="s">
        <v>331</v>
      </c>
      <c r="F293" s="9" t="s">
        <v>350</v>
      </c>
      <c r="G293" s="10" t="s">
        <v>763</v>
      </c>
      <c r="H293" s="19" t="s">
        <v>841</v>
      </c>
    </row>
    <row r="294" spans="1:8">
      <c r="A294" s="18" t="s">
        <v>332</v>
      </c>
      <c r="B294" s="9" t="s">
        <v>641</v>
      </c>
      <c r="C294" s="9" t="s">
        <v>450</v>
      </c>
      <c r="D294" s="7">
        <v>65</v>
      </c>
      <c r="E294" s="9" t="s">
        <v>331</v>
      </c>
      <c r="F294" s="9" t="s">
        <v>450</v>
      </c>
      <c r="G294" s="10" t="s">
        <v>763</v>
      </c>
      <c r="H294" s="19" t="s">
        <v>842</v>
      </c>
    </row>
    <row r="295" spans="1:8" ht="33">
      <c r="A295" s="18" t="s">
        <v>477</v>
      </c>
      <c r="B295" s="9" t="s">
        <v>642</v>
      </c>
      <c r="C295" s="9" t="s">
        <v>549</v>
      </c>
      <c r="D295" s="7">
        <v>100</v>
      </c>
      <c r="E295" s="9" t="s">
        <v>331</v>
      </c>
      <c r="F295" s="9" t="s">
        <v>549</v>
      </c>
      <c r="G295" s="10" t="s">
        <v>763</v>
      </c>
      <c r="H295" s="19" t="s">
        <v>843</v>
      </c>
    </row>
    <row r="296" spans="1:8" ht="33">
      <c r="A296" s="18" t="s">
        <v>643</v>
      </c>
      <c r="B296" s="9" t="s">
        <v>644</v>
      </c>
      <c r="C296" s="9" t="s">
        <v>645</v>
      </c>
      <c r="D296" s="7">
        <v>785</v>
      </c>
      <c r="E296" s="9" t="s">
        <v>331</v>
      </c>
      <c r="F296" s="9" t="s">
        <v>645</v>
      </c>
      <c r="G296" s="10" t="s">
        <v>355</v>
      </c>
      <c r="H296" s="19" t="s">
        <v>646</v>
      </c>
    </row>
    <row r="297" spans="1:8">
      <c r="A297" s="18" t="s">
        <v>411</v>
      </c>
      <c r="B297" s="9" t="s">
        <v>647</v>
      </c>
      <c r="C297" s="9" t="s">
        <v>347</v>
      </c>
      <c r="D297" s="7">
        <f>202500/1000</f>
        <v>202.5</v>
      </c>
      <c r="E297" s="9" t="s">
        <v>331</v>
      </c>
      <c r="F297" s="9" t="s">
        <v>347</v>
      </c>
      <c r="G297" s="10" t="s">
        <v>355</v>
      </c>
      <c r="H297" s="19" t="s">
        <v>474</v>
      </c>
    </row>
    <row r="298" spans="1:8" ht="33">
      <c r="A298" s="18" t="s">
        <v>357</v>
      </c>
      <c r="B298" s="9" t="s">
        <v>648</v>
      </c>
      <c r="C298" s="9" t="s">
        <v>531</v>
      </c>
      <c r="D298" s="7">
        <v>1000</v>
      </c>
      <c r="E298" s="9" t="s">
        <v>331</v>
      </c>
      <c r="F298" s="9" t="s">
        <v>531</v>
      </c>
      <c r="G298" s="10" t="s">
        <v>890</v>
      </c>
      <c r="H298" s="19" t="s">
        <v>844</v>
      </c>
    </row>
    <row r="299" spans="1:8">
      <c r="A299" s="18" t="s">
        <v>554</v>
      </c>
      <c r="B299" s="9" t="s">
        <v>649</v>
      </c>
      <c r="C299" s="9" t="s">
        <v>350</v>
      </c>
      <c r="D299" s="7">
        <v>160</v>
      </c>
      <c r="E299" s="9" t="s">
        <v>331</v>
      </c>
      <c r="F299" s="9" t="s">
        <v>350</v>
      </c>
      <c r="G299" s="10" t="s">
        <v>355</v>
      </c>
      <c r="H299" s="19" t="s">
        <v>812</v>
      </c>
    </row>
    <row r="300" spans="1:8">
      <c r="A300" s="18" t="s">
        <v>444</v>
      </c>
      <c r="B300" s="9" t="s">
        <v>650</v>
      </c>
      <c r="C300" s="9" t="s">
        <v>347</v>
      </c>
      <c r="D300" s="7">
        <f>610200/1000</f>
        <v>610.20000000000005</v>
      </c>
      <c r="E300" s="9" t="s">
        <v>331</v>
      </c>
      <c r="F300" s="9" t="s">
        <v>347</v>
      </c>
      <c r="G300" s="10" t="s">
        <v>355</v>
      </c>
      <c r="H300" s="19" t="s">
        <v>474</v>
      </c>
    </row>
    <row r="301" spans="1:8">
      <c r="A301" s="18" t="s">
        <v>494</v>
      </c>
      <c r="B301" s="9" t="s">
        <v>651</v>
      </c>
      <c r="C301" s="9" t="s">
        <v>350</v>
      </c>
      <c r="D301" s="7">
        <v>324</v>
      </c>
      <c r="E301" s="9" t="s">
        <v>331</v>
      </c>
      <c r="F301" s="9" t="s">
        <v>350</v>
      </c>
      <c r="G301" s="10" t="s">
        <v>891</v>
      </c>
      <c r="H301" s="19" t="s">
        <v>675</v>
      </c>
    </row>
    <row r="302" spans="1:8">
      <c r="A302" s="18" t="s">
        <v>341</v>
      </c>
      <c r="B302" s="9" t="s">
        <v>652</v>
      </c>
      <c r="C302" s="9" t="s">
        <v>343</v>
      </c>
      <c r="D302" s="7">
        <v>98</v>
      </c>
      <c r="E302" s="9" t="s">
        <v>331</v>
      </c>
      <c r="F302" s="9" t="s">
        <v>343</v>
      </c>
      <c r="G302" s="10" t="s">
        <v>763</v>
      </c>
      <c r="H302" s="19" t="s">
        <v>816</v>
      </c>
    </row>
    <row r="303" spans="1:8">
      <c r="A303" s="18" t="s">
        <v>494</v>
      </c>
      <c r="B303" s="9" t="s">
        <v>653</v>
      </c>
      <c r="C303" s="9" t="s">
        <v>350</v>
      </c>
      <c r="D303" s="7">
        <v>185</v>
      </c>
      <c r="E303" s="9" t="s">
        <v>331</v>
      </c>
      <c r="F303" s="9" t="s">
        <v>350</v>
      </c>
      <c r="G303" s="10" t="s">
        <v>355</v>
      </c>
      <c r="H303" s="19" t="s">
        <v>812</v>
      </c>
    </row>
    <row r="304" spans="1:8" ht="33">
      <c r="A304" s="18" t="s">
        <v>613</v>
      </c>
      <c r="B304" s="9" t="s">
        <v>654</v>
      </c>
      <c r="C304" s="9" t="s">
        <v>394</v>
      </c>
      <c r="D304" s="7">
        <v>57</v>
      </c>
      <c r="E304" s="9" t="s">
        <v>331</v>
      </c>
      <c r="F304" s="9" t="s">
        <v>394</v>
      </c>
      <c r="G304" s="10" t="s">
        <v>763</v>
      </c>
      <c r="H304" s="19" t="s">
        <v>845</v>
      </c>
    </row>
    <row r="305" spans="1:8" ht="33">
      <c r="A305" s="18" t="s">
        <v>396</v>
      </c>
      <c r="B305" s="9" t="s">
        <v>655</v>
      </c>
      <c r="C305" s="9" t="s">
        <v>656</v>
      </c>
      <c r="D305" s="7">
        <f>770000/1000</f>
        <v>770</v>
      </c>
      <c r="E305" s="9" t="s">
        <v>331</v>
      </c>
      <c r="F305" s="9" t="s">
        <v>656</v>
      </c>
      <c r="G305" s="10" t="s">
        <v>355</v>
      </c>
      <c r="H305" s="19" t="s">
        <v>818</v>
      </c>
    </row>
    <row r="306" spans="1:8">
      <c r="A306" s="18" t="s">
        <v>448</v>
      </c>
      <c r="B306" s="9" t="s">
        <v>657</v>
      </c>
      <c r="C306" s="9" t="s">
        <v>450</v>
      </c>
      <c r="D306" s="7">
        <v>95</v>
      </c>
      <c r="E306" s="9" t="s">
        <v>331</v>
      </c>
      <c r="F306" s="9" t="s">
        <v>450</v>
      </c>
      <c r="G306" s="10" t="s">
        <v>763</v>
      </c>
      <c r="H306" s="19" t="s">
        <v>481</v>
      </c>
    </row>
    <row r="307" spans="1:8" ht="33">
      <c r="A307" s="18" t="s">
        <v>390</v>
      </c>
      <c r="B307" s="9" t="s">
        <v>658</v>
      </c>
      <c r="C307" s="9" t="s">
        <v>659</v>
      </c>
      <c r="D307" s="7">
        <f>472675/1000</f>
        <v>472.67500000000001</v>
      </c>
      <c r="E307" s="9" t="s">
        <v>331</v>
      </c>
      <c r="F307" s="9" t="s">
        <v>659</v>
      </c>
      <c r="G307" s="10" t="s">
        <v>890</v>
      </c>
      <c r="H307" s="19" t="s">
        <v>846</v>
      </c>
    </row>
    <row r="308" spans="1:8" ht="33">
      <c r="A308" s="18" t="s">
        <v>441</v>
      </c>
      <c r="B308" s="9" t="s">
        <v>660</v>
      </c>
      <c r="C308" s="9" t="s">
        <v>661</v>
      </c>
      <c r="D308" s="7">
        <v>1000</v>
      </c>
      <c r="E308" s="9" t="s">
        <v>331</v>
      </c>
      <c r="F308" s="9" t="s">
        <v>661</v>
      </c>
      <c r="G308" s="10" t="s">
        <v>890</v>
      </c>
      <c r="H308" s="19" t="s">
        <v>847</v>
      </c>
    </row>
    <row r="309" spans="1:8">
      <c r="A309" s="18" t="s">
        <v>396</v>
      </c>
      <c r="B309" s="9" t="s">
        <v>662</v>
      </c>
      <c r="C309" s="9" t="s">
        <v>354</v>
      </c>
      <c r="D309" s="7">
        <v>97</v>
      </c>
      <c r="E309" s="9" t="s">
        <v>331</v>
      </c>
      <c r="F309" s="9" t="s">
        <v>354</v>
      </c>
      <c r="G309" s="10" t="s">
        <v>763</v>
      </c>
      <c r="H309" s="19" t="s">
        <v>848</v>
      </c>
    </row>
    <row r="310" spans="1:8" ht="33">
      <c r="A310" s="18" t="s">
        <v>663</v>
      </c>
      <c r="B310" s="9" t="s">
        <v>664</v>
      </c>
      <c r="C310" s="9" t="s">
        <v>394</v>
      </c>
      <c r="D310" s="7">
        <v>1845</v>
      </c>
      <c r="E310" s="9" t="s">
        <v>331</v>
      </c>
      <c r="F310" s="9" t="s">
        <v>394</v>
      </c>
      <c r="G310" s="10" t="s">
        <v>890</v>
      </c>
      <c r="H310" s="10" t="s">
        <v>947</v>
      </c>
    </row>
    <row r="311" spans="1:8">
      <c r="A311" s="18" t="s">
        <v>390</v>
      </c>
      <c r="B311" s="9" t="s">
        <v>665</v>
      </c>
      <c r="C311" s="9" t="s">
        <v>365</v>
      </c>
      <c r="D311" s="7">
        <v>141</v>
      </c>
      <c r="E311" s="9" t="s">
        <v>331</v>
      </c>
      <c r="F311" s="9" t="s">
        <v>365</v>
      </c>
      <c r="G311" s="10" t="s">
        <v>355</v>
      </c>
      <c r="H311" s="19" t="s">
        <v>849</v>
      </c>
    </row>
    <row r="312" spans="1:8" ht="33">
      <c r="A312" s="18" t="s">
        <v>390</v>
      </c>
      <c r="B312" s="9" t="s">
        <v>666</v>
      </c>
      <c r="C312" s="9" t="s">
        <v>365</v>
      </c>
      <c r="D312" s="7">
        <v>144</v>
      </c>
      <c r="E312" s="9" t="s">
        <v>331</v>
      </c>
      <c r="F312" s="9" t="s">
        <v>365</v>
      </c>
      <c r="G312" s="10" t="s">
        <v>355</v>
      </c>
      <c r="H312" s="19" t="s">
        <v>849</v>
      </c>
    </row>
    <row r="313" spans="1:8" ht="33">
      <c r="A313" s="18" t="s">
        <v>582</v>
      </c>
      <c r="B313" s="9" t="s">
        <v>667</v>
      </c>
      <c r="C313" s="9" t="s">
        <v>668</v>
      </c>
      <c r="D313" s="7">
        <f>838000/1000</f>
        <v>838</v>
      </c>
      <c r="E313" s="9" t="s">
        <v>331</v>
      </c>
      <c r="F313" s="9" t="s">
        <v>668</v>
      </c>
      <c r="G313" s="10" t="s">
        <v>775</v>
      </c>
      <c r="H313" s="19" t="s">
        <v>850</v>
      </c>
    </row>
    <row r="314" spans="1:8">
      <c r="A314" s="18" t="s">
        <v>494</v>
      </c>
      <c r="B314" s="9" t="s">
        <v>669</v>
      </c>
      <c r="C314" s="9" t="s">
        <v>350</v>
      </c>
      <c r="D314" s="7">
        <f>140000/1000</f>
        <v>140</v>
      </c>
      <c r="E314" s="9" t="s">
        <v>331</v>
      </c>
      <c r="F314" s="9" t="s">
        <v>350</v>
      </c>
      <c r="G314" s="10" t="s">
        <v>891</v>
      </c>
      <c r="H314" s="19" t="s">
        <v>474</v>
      </c>
    </row>
    <row r="315" spans="1:8">
      <c r="A315" s="18" t="s">
        <v>341</v>
      </c>
      <c r="B315" s="9" t="s">
        <v>670</v>
      </c>
      <c r="C315" s="9" t="s">
        <v>343</v>
      </c>
      <c r="D315" s="7">
        <v>700</v>
      </c>
      <c r="E315" s="9" t="s">
        <v>331</v>
      </c>
      <c r="F315" s="9" t="s">
        <v>343</v>
      </c>
      <c r="G315" s="10" t="s">
        <v>891</v>
      </c>
      <c r="H315" s="19" t="s">
        <v>851</v>
      </c>
    </row>
    <row r="316" spans="1:8">
      <c r="A316" s="18" t="s">
        <v>392</v>
      </c>
      <c r="B316" s="9" t="s">
        <v>671</v>
      </c>
      <c r="C316" s="9" t="s">
        <v>394</v>
      </c>
      <c r="D316" s="7">
        <v>459</v>
      </c>
      <c r="E316" s="9" t="s">
        <v>331</v>
      </c>
      <c r="F316" s="9" t="s">
        <v>394</v>
      </c>
      <c r="G316" s="10" t="s">
        <v>355</v>
      </c>
      <c r="H316" s="19" t="s">
        <v>474</v>
      </c>
    </row>
    <row r="317" spans="1:8">
      <c r="A317" s="18" t="s">
        <v>392</v>
      </c>
      <c r="B317" s="9" t="s">
        <v>672</v>
      </c>
      <c r="C317" s="9" t="s">
        <v>394</v>
      </c>
      <c r="D317" s="7">
        <v>98</v>
      </c>
      <c r="E317" s="9" t="s">
        <v>331</v>
      </c>
      <c r="F317" s="9" t="s">
        <v>394</v>
      </c>
      <c r="G317" s="10" t="s">
        <v>763</v>
      </c>
      <c r="H317" s="19" t="s">
        <v>673</v>
      </c>
    </row>
    <row r="318" spans="1:8">
      <c r="A318" s="18" t="s">
        <v>494</v>
      </c>
      <c r="B318" s="9" t="s">
        <v>674</v>
      </c>
      <c r="C318" s="9" t="s">
        <v>350</v>
      </c>
      <c r="D318" s="7">
        <v>30</v>
      </c>
      <c r="E318" s="9" t="s">
        <v>331</v>
      </c>
      <c r="F318" s="9" t="s">
        <v>350</v>
      </c>
      <c r="G318" s="10" t="s">
        <v>891</v>
      </c>
      <c r="H318" s="19" t="s">
        <v>675</v>
      </c>
    </row>
    <row r="319" spans="1:8" ht="49.5">
      <c r="A319" s="18" t="s">
        <v>357</v>
      </c>
      <c r="B319" s="9" t="s">
        <v>676</v>
      </c>
      <c r="C319" s="9" t="s">
        <v>359</v>
      </c>
      <c r="D319" s="7">
        <v>76</v>
      </c>
      <c r="E319" s="9" t="s">
        <v>331</v>
      </c>
      <c r="F319" s="9" t="s">
        <v>359</v>
      </c>
      <c r="G319" s="10" t="s">
        <v>763</v>
      </c>
      <c r="H319" s="19" t="s">
        <v>852</v>
      </c>
    </row>
    <row r="320" spans="1:8" ht="33">
      <c r="A320" s="18" t="s">
        <v>357</v>
      </c>
      <c r="B320" s="9" t="s">
        <v>677</v>
      </c>
      <c r="C320" s="9" t="s">
        <v>359</v>
      </c>
      <c r="D320" s="7">
        <f>255000/1000</f>
        <v>255</v>
      </c>
      <c r="E320" s="9" t="s">
        <v>331</v>
      </c>
      <c r="F320" s="9" t="s">
        <v>359</v>
      </c>
      <c r="G320" s="10" t="s">
        <v>767</v>
      </c>
      <c r="H320" s="19" t="s">
        <v>853</v>
      </c>
    </row>
    <row r="321" spans="1:8" ht="33">
      <c r="A321" s="18" t="s">
        <v>363</v>
      </c>
      <c r="B321" s="9" t="s">
        <v>678</v>
      </c>
      <c r="C321" s="9" t="s">
        <v>365</v>
      </c>
      <c r="D321" s="7">
        <v>48</v>
      </c>
      <c r="E321" s="9" t="s">
        <v>331</v>
      </c>
      <c r="F321" s="9" t="s">
        <v>365</v>
      </c>
      <c r="G321" s="10" t="s">
        <v>763</v>
      </c>
      <c r="H321" s="19" t="s">
        <v>589</v>
      </c>
    </row>
    <row r="322" spans="1:8" ht="99">
      <c r="A322" s="18" t="s">
        <v>585</v>
      </c>
      <c r="B322" s="9" t="s">
        <v>679</v>
      </c>
      <c r="C322" s="9" t="s">
        <v>549</v>
      </c>
      <c r="D322" s="7">
        <v>1066</v>
      </c>
      <c r="E322" s="9" t="s">
        <v>331</v>
      </c>
      <c r="F322" s="9" t="s">
        <v>549</v>
      </c>
      <c r="G322" s="10" t="s">
        <v>492</v>
      </c>
      <c r="H322" s="19" t="s">
        <v>854</v>
      </c>
    </row>
    <row r="323" spans="1:8" ht="33">
      <c r="A323" s="18" t="s">
        <v>392</v>
      </c>
      <c r="B323" s="9" t="s">
        <v>680</v>
      </c>
      <c r="C323" s="9" t="s">
        <v>394</v>
      </c>
      <c r="D323" s="7">
        <v>90</v>
      </c>
      <c r="E323" s="9" t="s">
        <v>331</v>
      </c>
      <c r="F323" s="9" t="s">
        <v>394</v>
      </c>
      <c r="G323" s="10" t="s">
        <v>763</v>
      </c>
      <c r="H323" s="19" t="s">
        <v>855</v>
      </c>
    </row>
    <row r="324" spans="1:8" ht="33">
      <c r="A324" s="18" t="s">
        <v>357</v>
      </c>
      <c r="B324" s="9" t="s">
        <v>681</v>
      </c>
      <c r="C324" s="9" t="s">
        <v>359</v>
      </c>
      <c r="D324" s="7">
        <v>99</v>
      </c>
      <c r="E324" s="9" t="s">
        <v>331</v>
      </c>
      <c r="F324" s="9" t="s">
        <v>359</v>
      </c>
      <c r="G324" s="10" t="s">
        <v>763</v>
      </c>
      <c r="H324" s="19" t="s">
        <v>856</v>
      </c>
    </row>
    <row r="325" spans="1:8">
      <c r="A325" s="18" t="s">
        <v>414</v>
      </c>
      <c r="B325" s="9" t="s">
        <v>682</v>
      </c>
      <c r="C325" s="9" t="s">
        <v>683</v>
      </c>
      <c r="D325" s="7">
        <v>1000</v>
      </c>
      <c r="E325" s="9" t="s">
        <v>331</v>
      </c>
      <c r="F325" s="9" t="s">
        <v>683</v>
      </c>
      <c r="G325" s="10" t="s">
        <v>767</v>
      </c>
      <c r="H325" s="19" t="s">
        <v>781</v>
      </c>
    </row>
    <row r="326" spans="1:8" ht="33">
      <c r="A326" s="18" t="s">
        <v>390</v>
      </c>
      <c r="B326" s="9" t="s">
        <v>684</v>
      </c>
      <c r="C326" s="9" t="s">
        <v>365</v>
      </c>
      <c r="D326" s="7">
        <v>95</v>
      </c>
      <c r="E326" s="9" t="s">
        <v>331</v>
      </c>
      <c r="F326" s="9" t="s">
        <v>365</v>
      </c>
      <c r="G326" s="10" t="s">
        <v>763</v>
      </c>
      <c r="H326" s="19" t="s">
        <v>857</v>
      </c>
    </row>
    <row r="327" spans="1:8">
      <c r="A327" s="18" t="s">
        <v>390</v>
      </c>
      <c r="B327" s="9" t="s">
        <v>685</v>
      </c>
      <c r="C327" s="9" t="s">
        <v>365</v>
      </c>
      <c r="D327" s="7">
        <v>100</v>
      </c>
      <c r="E327" s="9" t="s">
        <v>331</v>
      </c>
      <c r="F327" s="9" t="s">
        <v>365</v>
      </c>
      <c r="G327" s="10" t="s">
        <v>763</v>
      </c>
      <c r="H327" s="19" t="s">
        <v>858</v>
      </c>
    </row>
    <row r="328" spans="1:8">
      <c r="A328" s="18" t="s">
        <v>433</v>
      </c>
      <c r="B328" s="9" t="s">
        <v>686</v>
      </c>
      <c r="C328" s="9" t="s">
        <v>343</v>
      </c>
      <c r="D328" s="7">
        <v>500</v>
      </c>
      <c r="E328" s="9" t="s">
        <v>331</v>
      </c>
      <c r="F328" s="9" t="s">
        <v>343</v>
      </c>
      <c r="G328" s="10" t="s">
        <v>767</v>
      </c>
      <c r="H328" s="19" t="s">
        <v>859</v>
      </c>
    </row>
    <row r="329" spans="1:8">
      <c r="A329" s="18" t="s">
        <v>608</v>
      </c>
      <c r="B329" s="9" t="s">
        <v>687</v>
      </c>
      <c r="C329" s="9" t="s">
        <v>507</v>
      </c>
      <c r="D329" s="7">
        <v>82</v>
      </c>
      <c r="E329" s="9" t="s">
        <v>331</v>
      </c>
      <c r="F329" s="9" t="s">
        <v>507</v>
      </c>
      <c r="G329" s="10" t="s">
        <v>763</v>
      </c>
      <c r="H329" s="19" t="s">
        <v>860</v>
      </c>
    </row>
    <row r="330" spans="1:8">
      <c r="A330" s="18" t="s">
        <v>411</v>
      </c>
      <c r="B330" s="9" t="s">
        <v>688</v>
      </c>
      <c r="C330" s="9" t="s">
        <v>350</v>
      </c>
      <c r="D330" s="7">
        <v>69</v>
      </c>
      <c r="E330" s="9" t="s">
        <v>331</v>
      </c>
      <c r="F330" s="9" t="s">
        <v>350</v>
      </c>
      <c r="G330" s="10" t="s">
        <v>763</v>
      </c>
      <c r="H330" s="19" t="s">
        <v>861</v>
      </c>
    </row>
    <row r="331" spans="1:8" ht="33">
      <c r="A331" s="18" t="s">
        <v>505</v>
      </c>
      <c r="B331" s="9" t="s">
        <v>689</v>
      </c>
      <c r="C331" s="9" t="s">
        <v>507</v>
      </c>
      <c r="D331" s="7">
        <v>100</v>
      </c>
      <c r="E331" s="9" t="s">
        <v>331</v>
      </c>
      <c r="F331" s="9" t="s">
        <v>507</v>
      </c>
      <c r="G331" s="10" t="s">
        <v>763</v>
      </c>
      <c r="H331" s="19" t="s">
        <v>862</v>
      </c>
    </row>
    <row r="332" spans="1:8" ht="33">
      <c r="A332" s="21" t="s">
        <v>441</v>
      </c>
      <c r="B332" s="11" t="s">
        <v>690</v>
      </c>
      <c r="C332" s="9" t="s">
        <v>354</v>
      </c>
      <c r="D332" s="7">
        <v>200</v>
      </c>
      <c r="E332" s="9" t="s">
        <v>331</v>
      </c>
      <c r="F332" s="11" t="s">
        <v>354</v>
      </c>
      <c r="G332" s="10" t="s">
        <v>763</v>
      </c>
      <c r="H332" s="19" t="s">
        <v>863</v>
      </c>
    </row>
    <row r="333" spans="1:8" ht="33">
      <c r="A333" s="21" t="s">
        <v>430</v>
      </c>
      <c r="B333" s="11" t="s">
        <v>691</v>
      </c>
      <c r="C333" s="9" t="s">
        <v>365</v>
      </c>
      <c r="D333" s="7">
        <v>92</v>
      </c>
      <c r="E333" s="9" t="s">
        <v>331</v>
      </c>
      <c r="F333" s="11" t="s">
        <v>365</v>
      </c>
      <c r="G333" s="10" t="s">
        <v>355</v>
      </c>
      <c r="H333" s="19" t="s">
        <v>864</v>
      </c>
    </row>
    <row r="334" spans="1:8">
      <c r="A334" s="21" t="s">
        <v>433</v>
      </c>
      <c r="B334" s="11" t="s">
        <v>692</v>
      </c>
      <c r="C334" s="9" t="s">
        <v>343</v>
      </c>
      <c r="D334" s="7">
        <f>259740/1000</f>
        <v>259.74</v>
      </c>
      <c r="E334" s="9" t="s">
        <v>331</v>
      </c>
      <c r="F334" s="11" t="s">
        <v>343</v>
      </c>
      <c r="G334" s="10" t="s">
        <v>767</v>
      </c>
      <c r="H334" s="19" t="s">
        <v>770</v>
      </c>
    </row>
    <row r="335" spans="1:8">
      <c r="A335" s="21" t="s">
        <v>608</v>
      </c>
      <c r="B335" s="11" t="s">
        <v>693</v>
      </c>
      <c r="C335" s="9" t="s">
        <v>507</v>
      </c>
      <c r="D335" s="7">
        <v>100</v>
      </c>
      <c r="E335" s="9" t="s">
        <v>331</v>
      </c>
      <c r="F335" s="11" t="s">
        <v>507</v>
      </c>
      <c r="G335" s="10" t="s">
        <v>763</v>
      </c>
      <c r="H335" s="19" t="s">
        <v>865</v>
      </c>
    </row>
    <row r="336" spans="1:8" ht="33">
      <c r="A336" s="21" t="s">
        <v>357</v>
      </c>
      <c r="B336" s="11" t="s">
        <v>694</v>
      </c>
      <c r="C336" s="9" t="s">
        <v>359</v>
      </c>
      <c r="D336" s="7">
        <v>84</v>
      </c>
      <c r="E336" s="9" t="s">
        <v>331</v>
      </c>
      <c r="F336" s="11" t="s">
        <v>359</v>
      </c>
      <c r="G336" s="10" t="s">
        <v>763</v>
      </c>
      <c r="H336" s="19" t="s">
        <v>866</v>
      </c>
    </row>
    <row r="337" spans="1:8" ht="33">
      <c r="A337" s="21" t="s">
        <v>477</v>
      </c>
      <c r="B337" s="11" t="s">
        <v>642</v>
      </c>
      <c r="C337" s="9" t="s">
        <v>549</v>
      </c>
      <c r="D337" s="7">
        <v>100</v>
      </c>
      <c r="E337" s="9" t="s">
        <v>331</v>
      </c>
      <c r="F337" s="11" t="s">
        <v>549</v>
      </c>
      <c r="G337" s="10" t="s">
        <v>492</v>
      </c>
      <c r="H337" s="19" t="s">
        <v>843</v>
      </c>
    </row>
    <row r="338" spans="1:8" ht="49.5">
      <c r="A338" s="18" t="s">
        <v>390</v>
      </c>
      <c r="B338" s="11" t="s">
        <v>695</v>
      </c>
      <c r="C338" s="9" t="s">
        <v>696</v>
      </c>
      <c r="D338" s="7">
        <v>600</v>
      </c>
      <c r="E338" s="9" t="s">
        <v>331</v>
      </c>
      <c r="F338" s="11" t="s">
        <v>696</v>
      </c>
      <c r="G338" s="10" t="s">
        <v>892</v>
      </c>
      <c r="H338" s="10" t="s">
        <v>948</v>
      </c>
    </row>
    <row r="339" spans="1:8" ht="33">
      <c r="A339" s="21" t="s">
        <v>386</v>
      </c>
      <c r="B339" s="11" t="s">
        <v>697</v>
      </c>
      <c r="C339" s="9" t="s">
        <v>410</v>
      </c>
      <c r="D339" s="7">
        <f>422710/1000</f>
        <v>422.71</v>
      </c>
      <c r="E339" s="9" t="s">
        <v>331</v>
      </c>
      <c r="F339" s="11" t="s">
        <v>410</v>
      </c>
      <c r="G339" s="10" t="s">
        <v>767</v>
      </c>
      <c r="H339" s="19" t="s">
        <v>867</v>
      </c>
    </row>
    <row r="340" spans="1:8" ht="33">
      <c r="A340" s="21" t="s">
        <v>546</v>
      </c>
      <c r="B340" s="11" t="s">
        <v>698</v>
      </c>
      <c r="C340" s="9" t="s">
        <v>507</v>
      </c>
      <c r="D340" s="7">
        <v>348</v>
      </c>
      <c r="E340" s="9" t="s">
        <v>331</v>
      </c>
      <c r="F340" s="11" t="s">
        <v>507</v>
      </c>
      <c r="G340" s="10" t="s">
        <v>355</v>
      </c>
      <c r="H340" s="19" t="s">
        <v>868</v>
      </c>
    </row>
    <row r="341" spans="1:8">
      <c r="A341" s="21" t="s">
        <v>390</v>
      </c>
      <c r="B341" s="11" t="s">
        <v>699</v>
      </c>
      <c r="C341" s="9" t="s">
        <v>700</v>
      </c>
      <c r="D341" s="7">
        <v>600</v>
      </c>
      <c r="E341" s="9" t="s">
        <v>331</v>
      </c>
      <c r="F341" s="11" t="s">
        <v>700</v>
      </c>
      <c r="G341" s="10" t="s">
        <v>767</v>
      </c>
      <c r="H341" s="19" t="s">
        <v>835</v>
      </c>
    </row>
    <row r="342" spans="1:8">
      <c r="A342" s="21" t="s">
        <v>357</v>
      </c>
      <c r="B342" s="11" t="s">
        <v>701</v>
      </c>
      <c r="C342" s="9" t="s">
        <v>359</v>
      </c>
      <c r="D342" s="7">
        <v>96</v>
      </c>
      <c r="E342" s="9" t="s">
        <v>331</v>
      </c>
      <c r="F342" s="11" t="s">
        <v>359</v>
      </c>
      <c r="G342" s="10" t="s">
        <v>763</v>
      </c>
      <c r="H342" s="19" t="s">
        <v>869</v>
      </c>
    </row>
    <row r="343" spans="1:8" ht="33">
      <c r="A343" s="21" t="s">
        <v>367</v>
      </c>
      <c r="B343" s="11" t="s">
        <v>702</v>
      </c>
      <c r="C343" s="9" t="s">
        <v>369</v>
      </c>
      <c r="D343" s="7">
        <v>99</v>
      </c>
      <c r="E343" s="9" t="s">
        <v>331</v>
      </c>
      <c r="F343" s="11" t="s">
        <v>369</v>
      </c>
      <c r="G343" s="10" t="s">
        <v>763</v>
      </c>
      <c r="H343" s="19" t="s">
        <v>870</v>
      </c>
    </row>
    <row r="344" spans="1:8" ht="33">
      <c r="A344" s="21" t="s">
        <v>554</v>
      </c>
      <c r="B344" s="11" t="s">
        <v>703</v>
      </c>
      <c r="C344" s="9" t="s">
        <v>350</v>
      </c>
      <c r="D344" s="7">
        <v>371</v>
      </c>
      <c r="E344" s="9" t="s">
        <v>331</v>
      </c>
      <c r="F344" s="11" t="s">
        <v>350</v>
      </c>
      <c r="G344" s="10" t="s">
        <v>108</v>
      </c>
      <c r="H344" s="10" t="s">
        <v>762</v>
      </c>
    </row>
    <row r="345" spans="1:8">
      <c r="A345" s="21" t="s">
        <v>363</v>
      </c>
      <c r="B345" s="11" t="s">
        <v>704</v>
      </c>
      <c r="C345" s="9" t="s">
        <v>365</v>
      </c>
      <c r="D345" s="7">
        <v>53</v>
      </c>
      <c r="E345" s="9" t="s">
        <v>331</v>
      </c>
      <c r="F345" s="11" t="s">
        <v>365</v>
      </c>
      <c r="G345" s="10" t="s">
        <v>763</v>
      </c>
      <c r="H345" s="19" t="s">
        <v>814</v>
      </c>
    </row>
    <row r="346" spans="1:8" ht="33">
      <c r="A346" s="21" t="s">
        <v>392</v>
      </c>
      <c r="B346" s="11" t="s">
        <v>705</v>
      </c>
      <c r="C346" s="9" t="s">
        <v>394</v>
      </c>
      <c r="D346" s="7">
        <v>32</v>
      </c>
      <c r="E346" s="9" t="s">
        <v>331</v>
      </c>
      <c r="F346" s="11" t="s">
        <v>394</v>
      </c>
      <c r="G346" s="10" t="s">
        <v>763</v>
      </c>
      <c r="H346" s="19" t="s">
        <v>429</v>
      </c>
    </row>
    <row r="347" spans="1:8">
      <c r="A347" s="21" t="s">
        <v>706</v>
      </c>
      <c r="B347" s="11" t="s">
        <v>707</v>
      </c>
      <c r="C347" s="9" t="s">
        <v>708</v>
      </c>
      <c r="D347" s="7">
        <f>36750/1000</f>
        <v>36.75</v>
      </c>
      <c r="E347" s="9" t="s">
        <v>331</v>
      </c>
      <c r="F347" s="11" t="s">
        <v>708</v>
      </c>
      <c r="G347" s="10" t="s">
        <v>763</v>
      </c>
      <c r="H347" s="19" t="s">
        <v>770</v>
      </c>
    </row>
    <row r="348" spans="1:8">
      <c r="A348" s="21" t="s">
        <v>430</v>
      </c>
      <c r="B348" s="11" t="s">
        <v>709</v>
      </c>
      <c r="C348" s="9" t="s">
        <v>365</v>
      </c>
      <c r="D348" s="7">
        <v>46</v>
      </c>
      <c r="E348" s="9" t="s">
        <v>331</v>
      </c>
      <c r="F348" s="11" t="s">
        <v>365</v>
      </c>
      <c r="G348" s="10" t="s">
        <v>355</v>
      </c>
      <c r="H348" s="19" t="s">
        <v>460</v>
      </c>
    </row>
    <row r="349" spans="1:8" ht="33">
      <c r="A349" s="21" t="s">
        <v>430</v>
      </c>
      <c r="B349" s="11" t="s">
        <v>710</v>
      </c>
      <c r="C349" s="9" t="s">
        <v>365</v>
      </c>
      <c r="D349" s="7">
        <v>78</v>
      </c>
      <c r="E349" s="9" t="s">
        <v>331</v>
      </c>
      <c r="F349" s="11" t="s">
        <v>365</v>
      </c>
      <c r="G349" s="10" t="s">
        <v>763</v>
      </c>
      <c r="H349" s="19" t="s">
        <v>871</v>
      </c>
    </row>
    <row r="350" spans="1:8">
      <c r="A350" s="21" t="s">
        <v>363</v>
      </c>
      <c r="B350" s="11" t="s">
        <v>711</v>
      </c>
      <c r="C350" s="9" t="s">
        <v>365</v>
      </c>
      <c r="D350" s="7">
        <v>97</v>
      </c>
      <c r="E350" s="9" t="s">
        <v>331</v>
      </c>
      <c r="F350" s="11" t="s">
        <v>365</v>
      </c>
      <c r="G350" s="10" t="s">
        <v>763</v>
      </c>
      <c r="H350" s="19" t="s">
        <v>831</v>
      </c>
    </row>
    <row r="351" spans="1:8">
      <c r="A351" s="21" t="s">
        <v>402</v>
      </c>
      <c r="B351" s="11" t="s">
        <v>712</v>
      </c>
      <c r="C351" s="9" t="s">
        <v>343</v>
      </c>
      <c r="D351" s="7">
        <f>95000/1000</f>
        <v>95</v>
      </c>
      <c r="E351" s="9" t="s">
        <v>331</v>
      </c>
      <c r="F351" s="11" t="s">
        <v>343</v>
      </c>
      <c r="G351" s="10" t="s">
        <v>763</v>
      </c>
      <c r="H351" s="19" t="s">
        <v>819</v>
      </c>
    </row>
    <row r="352" spans="1:8" ht="49.5">
      <c r="A352" s="21" t="s">
        <v>477</v>
      </c>
      <c r="B352" s="11" t="s">
        <v>713</v>
      </c>
      <c r="C352" s="9" t="s">
        <v>394</v>
      </c>
      <c r="D352" s="7">
        <v>213</v>
      </c>
      <c r="E352" s="9" t="s">
        <v>331</v>
      </c>
      <c r="F352" s="11" t="s">
        <v>394</v>
      </c>
      <c r="G352" s="10" t="s">
        <v>492</v>
      </c>
      <c r="H352" s="19" t="s">
        <v>872</v>
      </c>
    </row>
    <row r="353" spans="1:8">
      <c r="A353" s="21" t="s">
        <v>332</v>
      </c>
      <c r="B353" s="11" t="s">
        <v>714</v>
      </c>
      <c r="C353" s="9" t="s">
        <v>450</v>
      </c>
      <c r="D353" s="7">
        <f>392000/1000</f>
        <v>392</v>
      </c>
      <c r="E353" s="9" t="s">
        <v>331</v>
      </c>
      <c r="F353" s="11" t="s">
        <v>450</v>
      </c>
      <c r="G353" s="10" t="s">
        <v>767</v>
      </c>
      <c r="H353" s="19" t="s">
        <v>873</v>
      </c>
    </row>
    <row r="354" spans="1:8">
      <c r="A354" s="21" t="s">
        <v>543</v>
      </c>
      <c r="B354" s="11" t="s">
        <v>715</v>
      </c>
      <c r="C354" s="9" t="s">
        <v>716</v>
      </c>
      <c r="D354" s="7">
        <v>76</v>
      </c>
      <c r="E354" s="9" t="s">
        <v>331</v>
      </c>
      <c r="F354" s="11" t="s">
        <v>716</v>
      </c>
      <c r="G354" s="10" t="s">
        <v>763</v>
      </c>
      <c r="H354" s="19" t="s">
        <v>782</v>
      </c>
    </row>
    <row r="355" spans="1:8">
      <c r="A355" s="21" t="s">
        <v>477</v>
      </c>
      <c r="B355" s="11" t="s">
        <v>717</v>
      </c>
      <c r="C355" s="9" t="s">
        <v>394</v>
      </c>
      <c r="D355" s="7">
        <v>82</v>
      </c>
      <c r="E355" s="9" t="s">
        <v>331</v>
      </c>
      <c r="F355" s="11" t="s">
        <v>394</v>
      </c>
      <c r="G355" s="10" t="s">
        <v>355</v>
      </c>
      <c r="H355" s="19" t="s">
        <v>474</v>
      </c>
    </row>
    <row r="356" spans="1:8" ht="33">
      <c r="A356" s="21" t="s">
        <v>345</v>
      </c>
      <c r="B356" s="11" t="s">
        <v>718</v>
      </c>
      <c r="C356" s="9" t="s">
        <v>347</v>
      </c>
      <c r="D356" s="7">
        <v>91</v>
      </c>
      <c r="E356" s="9" t="s">
        <v>331</v>
      </c>
      <c r="F356" s="11" t="s">
        <v>347</v>
      </c>
      <c r="G356" s="10" t="s">
        <v>763</v>
      </c>
      <c r="H356" s="19" t="s">
        <v>874</v>
      </c>
    </row>
    <row r="357" spans="1:8" ht="33">
      <c r="A357" s="21" t="s">
        <v>345</v>
      </c>
      <c r="B357" s="11" t="s">
        <v>719</v>
      </c>
      <c r="C357" s="9" t="s">
        <v>347</v>
      </c>
      <c r="D357" s="7">
        <v>32</v>
      </c>
      <c r="E357" s="9" t="s">
        <v>331</v>
      </c>
      <c r="F357" s="11" t="s">
        <v>347</v>
      </c>
      <c r="G357" s="10" t="s">
        <v>763</v>
      </c>
      <c r="H357" s="19" t="s">
        <v>875</v>
      </c>
    </row>
    <row r="358" spans="1:8" ht="33">
      <c r="A358" s="21" t="s">
        <v>463</v>
      </c>
      <c r="B358" s="11" t="s">
        <v>720</v>
      </c>
      <c r="C358" s="9" t="s">
        <v>721</v>
      </c>
      <c r="D358" s="7">
        <f>1993765/1000</f>
        <v>1993.7650000000001</v>
      </c>
      <c r="E358" s="9" t="s">
        <v>331</v>
      </c>
      <c r="F358" s="11" t="s">
        <v>721</v>
      </c>
      <c r="G358" s="10" t="s">
        <v>876</v>
      </c>
      <c r="H358" s="19" t="s">
        <v>877</v>
      </c>
    </row>
    <row r="359" spans="1:8" ht="33">
      <c r="A359" s="21" t="s">
        <v>402</v>
      </c>
      <c r="B359" s="11" t="s">
        <v>722</v>
      </c>
      <c r="C359" s="9" t="s">
        <v>661</v>
      </c>
      <c r="D359" s="7">
        <v>500</v>
      </c>
      <c r="E359" s="9" t="s">
        <v>331</v>
      </c>
      <c r="F359" s="11" t="s">
        <v>661</v>
      </c>
      <c r="G359" s="10" t="s">
        <v>775</v>
      </c>
      <c r="H359" s="10" t="s">
        <v>949</v>
      </c>
    </row>
    <row r="360" spans="1:8" ht="33">
      <c r="A360" s="21" t="s">
        <v>723</v>
      </c>
      <c r="B360" s="11" t="s">
        <v>724</v>
      </c>
      <c r="C360" s="9" t="s">
        <v>725</v>
      </c>
      <c r="D360" s="7">
        <v>1000</v>
      </c>
      <c r="E360" s="9" t="s">
        <v>331</v>
      </c>
      <c r="F360" s="11" t="s">
        <v>725</v>
      </c>
      <c r="G360" s="10" t="s">
        <v>876</v>
      </c>
      <c r="H360" s="19" t="s">
        <v>810</v>
      </c>
    </row>
    <row r="361" spans="1:8">
      <c r="A361" s="21" t="s">
        <v>433</v>
      </c>
      <c r="B361" s="11" t="s">
        <v>726</v>
      </c>
      <c r="C361" s="9" t="s">
        <v>343</v>
      </c>
      <c r="D361" s="7">
        <v>94</v>
      </c>
      <c r="E361" s="9" t="s">
        <v>331</v>
      </c>
      <c r="F361" s="11" t="s">
        <v>343</v>
      </c>
      <c r="G361" s="10" t="s">
        <v>763</v>
      </c>
      <c r="H361" s="19" t="s">
        <v>788</v>
      </c>
    </row>
    <row r="362" spans="1:8">
      <c r="A362" s="21" t="s">
        <v>433</v>
      </c>
      <c r="B362" s="11" t="s">
        <v>727</v>
      </c>
      <c r="C362" s="9" t="s">
        <v>343</v>
      </c>
      <c r="D362" s="7">
        <f>201096/1000</f>
        <v>201.096</v>
      </c>
      <c r="E362" s="9" t="s">
        <v>331</v>
      </c>
      <c r="F362" s="11" t="s">
        <v>343</v>
      </c>
      <c r="G362" s="10" t="s">
        <v>767</v>
      </c>
      <c r="H362" s="19" t="s">
        <v>802</v>
      </c>
    </row>
    <row r="363" spans="1:8" ht="33">
      <c r="A363" s="21" t="s">
        <v>411</v>
      </c>
      <c r="B363" s="11" t="s">
        <v>728</v>
      </c>
      <c r="C363" s="9" t="s">
        <v>350</v>
      </c>
      <c r="D363" s="7">
        <v>300</v>
      </c>
      <c r="E363" s="9" t="s">
        <v>331</v>
      </c>
      <c r="F363" s="11" t="s">
        <v>350</v>
      </c>
      <c r="G363" s="10" t="s">
        <v>952</v>
      </c>
      <c r="H363" s="10" t="s">
        <v>950</v>
      </c>
    </row>
    <row r="364" spans="1:8">
      <c r="A364" s="21" t="s">
        <v>441</v>
      </c>
      <c r="B364" s="11" t="s">
        <v>729</v>
      </c>
      <c r="C364" s="9" t="s">
        <v>343</v>
      </c>
      <c r="D364" s="7">
        <f>506517/1000</f>
        <v>506.517</v>
      </c>
      <c r="E364" s="9" t="s">
        <v>331</v>
      </c>
      <c r="F364" s="11" t="s">
        <v>343</v>
      </c>
      <c r="G364" s="10" t="s">
        <v>767</v>
      </c>
      <c r="H364" s="19" t="s">
        <v>878</v>
      </c>
    </row>
    <row r="365" spans="1:8" ht="49.5">
      <c r="A365" s="21" t="s">
        <v>357</v>
      </c>
      <c r="B365" s="11" t="s">
        <v>730</v>
      </c>
      <c r="C365" s="9" t="s">
        <v>359</v>
      </c>
      <c r="D365" s="7">
        <v>189</v>
      </c>
      <c r="E365" s="9" t="s">
        <v>331</v>
      </c>
      <c r="F365" s="11" t="s">
        <v>359</v>
      </c>
      <c r="G365" s="10" t="s">
        <v>763</v>
      </c>
      <c r="H365" s="19" t="s">
        <v>879</v>
      </c>
    </row>
    <row r="366" spans="1:8" ht="33">
      <c r="A366" s="21" t="s">
        <v>345</v>
      </c>
      <c r="B366" s="11" t="s">
        <v>731</v>
      </c>
      <c r="C366" s="9" t="s">
        <v>347</v>
      </c>
      <c r="D366" s="7">
        <v>32</v>
      </c>
      <c r="E366" s="9" t="s">
        <v>331</v>
      </c>
      <c r="F366" s="11" t="s">
        <v>347</v>
      </c>
      <c r="G366" s="10" t="s">
        <v>763</v>
      </c>
      <c r="H366" s="19" t="s">
        <v>875</v>
      </c>
    </row>
    <row r="367" spans="1:8" ht="33">
      <c r="A367" s="21" t="s">
        <v>357</v>
      </c>
      <c r="B367" s="11" t="s">
        <v>732</v>
      </c>
      <c r="C367" s="9" t="s">
        <v>359</v>
      </c>
      <c r="D367" s="7">
        <v>12</v>
      </c>
      <c r="E367" s="9" t="s">
        <v>331</v>
      </c>
      <c r="F367" s="11" t="s">
        <v>359</v>
      </c>
      <c r="G367" s="10" t="s">
        <v>763</v>
      </c>
      <c r="H367" s="19" t="s">
        <v>880</v>
      </c>
    </row>
    <row r="368" spans="1:8">
      <c r="A368" s="21" t="s">
        <v>444</v>
      </c>
      <c r="B368" s="11" t="s">
        <v>447</v>
      </c>
      <c r="C368" s="9" t="s">
        <v>347</v>
      </c>
      <c r="D368" s="7">
        <f>472500/1000</f>
        <v>472.5</v>
      </c>
      <c r="E368" s="9" t="s">
        <v>331</v>
      </c>
      <c r="F368" s="11" t="s">
        <v>347</v>
      </c>
      <c r="G368" s="10" t="s">
        <v>355</v>
      </c>
      <c r="H368" s="19" t="s">
        <v>474</v>
      </c>
    </row>
    <row r="369" spans="1:8" ht="198">
      <c r="A369" s="21" t="s">
        <v>328</v>
      </c>
      <c r="B369" s="11" t="s">
        <v>733</v>
      </c>
      <c r="C369" s="9" t="s">
        <v>734</v>
      </c>
      <c r="D369" s="7">
        <f>987598/1000</f>
        <v>987.59799999999996</v>
      </c>
      <c r="E369" s="9" t="s">
        <v>331</v>
      </c>
      <c r="F369" s="11" t="s">
        <v>734</v>
      </c>
      <c r="G369" s="10" t="s">
        <v>492</v>
      </c>
      <c r="H369" s="19" t="s">
        <v>881</v>
      </c>
    </row>
    <row r="370" spans="1:8" ht="33">
      <c r="A370" s="21" t="s">
        <v>554</v>
      </c>
      <c r="B370" s="11" t="s">
        <v>735</v>
      </c>
      <c r="C370" s="9" t="s">
        <v>736</v>
      </c>
      <c r="D370" s="7">
        <v>497</v>
      </c>
      <c r="E370" s="9" t="s">
        <v>331</v>
      </c>
      <c r="F370" s="11" t="s">
        <v>736</v>
      </c>
      <c r="G370" s="10" t="s">
        <v>767</v>
      </c>
      <c r="H370" s="19" t="s">
        <v>882</v>
      </c>
    </row>
    <row r="371" spans="1:8" ht="82.5">
      <c r="A371" s="21" t="s">
        <v>585</v>
      </c>
      <c r="B371" s="11" t="s">
        <v>737</v>
      </c>
      <c r="C371" s="9" t="s">
        <v>738</v>
      </c>
      <c r="D371" s="7">
        <f>1982600/1000</f>
        <v>1982.6</v>
      </c>
      <c r="E371" s="9" t="s">
        <v>331</v>
      </c>
      <c r="F371" s="11" t="s">
        <v>738</v>
      </c>
      <c r="G371" s="10" t="s">
        <v>771</v>
      </c>
      <c r="H371" s="19" t="s">
        <v>883</v>
      </c>
    </row>
    <row r="372" spans="1:8" ht="33">
      <c r="A372" s="21" t="s">
        <v>739</v>
      </c>
      <c r="B372" s="11" t="s">
        <v>740</v>
      </c>
      <c r="C372" s="9" t="s">
        <v>708</v>
      </c>
      <c r="D372" s="7">
        <v>40</v>
      </c>
      <c r="E372" s="9" t="s">
        <v>331</v>
      </c>
      <c r="F372" s="11" t="s">
        <v>708</v>
      </c>
      <c r="G372" s="10" t="s">
        <v>763</v>
      </c>
      <c r="H372" s="19" t="s">
        <v>884</v>
      </c>
    </row>
    <row r="373" spans="1:8" ht="66">
      <c r="A373" s="21" t="s">
        <v>741</v>
      </c>
      <c r="B373" s="11" t="s">
        <v>742</v>
      </c>
      <c r="C373" s="9" t="s">
        <v>343</v>
      </c>
      <c r="D373" s="7">
        <v>3500</v>
      </c>
      <c r="E373" s="9" t="s">
        <v>331</v>
      </c>
      <c r="F373" s="11" t="s">
        <v>343</v>
      </c>
      <c r="G373" s="10" t="s">
        <v>128</v>
      </c>
      <c r="H373" s="10" t="s">
        <v>128</v>
      </c>
    </row>
    <row r="374" spans="1:8" ht="33">
      <c r="A374" s="21" t="s">
        <v>402</v>
      </c>
      <c r="B374" s="11" t="s">
        <v>743</v>
      </c>
      <c r="C374" s="9" t="s">
        <v>744</v>
      </c>
      <c r="D374" s="7">
        <f>789000/1000</f>
        <v>789</v>
      </c>
      <c r="E374" s="9" t="s">
        <v>331</v>
      </c>
      <c r="F374" s="11" t="s">
        <v>744</v>
      </c>
      <c r="G374" s="10" t="s">
        <v>767</v>
      </c>
      <c r="H374" s="19" t="s">
        <v>885</v>
      </c>
    </row>
    <row r="375" spans="1:8">
      <c r="A375" s="21" t="s">
        <v>433</v>
      </c>
      <c r="B375" s="11" t="s">
        <v>745</v>
      </c>
      <c r="C375" s="9" t="s">
        <v>343</v>
      </c>
      <c r="D375" s="7">
        <f>98000/1000</f>
        <v>98</v>
      </c>
      <c r="E375" s="9" t="s">
        <v>331</v>
      </c>
      <c r="F375" s="11" t="s">
        <v>343</v>
      </c>
      <c r="G375" s="10" t="s">
        <v>763</v>
      </c>
      <c r="H375" s="19" t="s">
        <v>356</v>
      </c>
    </row>
    <row r="376" spans="1:8">
      <c r="A376" s="21" t="s">
        <v>554</v>
      </c>
      <c r="B376" s="11" t="s">
        <v>746</v>
      </c>
      <c r="C376" s="9" t="s">
        <v>350</v>
      </c>
      <c r="D376" s="7">
        <f>210000/1000</f>
        <v>210</v>
      </c>
      <c r="E376" s="9" t="s">
        <v>331</v>
      </c>
      <c r="F376" s="11" t="s">
        <v>350</v>
      </c>
      <c r="G376" s="10" t="s">
        <v>891</v>
      </c>
      <c r="H376" s="19" t="s">
        <v>474</v>
      </c>
    </row>
    <row r="377" spans="1:8">
      <c r="A377" s="21" t="s">
        <v>747</v>
      </c>
      <c r="B377" s="11" t="s">
        <v>748</v>
      </c>
      <c r="C377" s="9" t="s">
        <v>365</v>
      </c>
      <c r="D377" s="7">
        <v>73</v>
      </c>
      <c r="E377" s="9" t="s">
        <v>331</v>
      </c>
      <c r="F377" s="9" t="s">
        <v>365</v>
      </c>
      <c r="G377" s="10" t="s">
        <v>763</v>
      </c>
      <c r="H377" s="19" t="s">
        <v>420</v>
      </c>
    </row>
    <row r="378" spans="1:8" ht="33">
      <c r="A378" s="21" t="s">
        <v>597</v>
      </c>
      <c r="B378" s="11" t="s">
        <v>749</v>
      </c>
      <c r="C378" s="9" t="s">
        <v>750</v>
      </c>
      <c r="D378" s="7">
        <v>99</v>
      </c>
      <c r="E378" s="9" t="s">
        <v>331</v>
      </c>
      <c r="F378" s="9" t="s">
        <v>750</v>
      </c>
      <c r="G378" s="10" t="s">
        <v>763</v>
      </c>
      <c r="H378" s="19" t="s">
        <v>886</v>
      </c>
    </row>
    <row r="379" spans="1:8" ht="33">
      <c r="A379" s="21" t="s">
        <v>747</v>
      </c>
      <c r="B379" s="11" t="s">
        <v>751</v>
      </c>
      <c r="C379" s="9" t="s">
        <v>752</v>
      </c>
      <c r="D379" s="7">
        <v>98</v>
      </c>
      <c r="E379" s="9" t="s">
        <v>331</v>
      </c>
      <c r="F379" s="9" t="s">
        <v>752</v>
      </c>
      <c r="G379" s="10" t="s">
        <v>763</v>
      </c>
      <c r="H379" s="19" t="s">
        <v>887</v>
      </c>
    </row>
    <row r="380" spans="1:8">
      <c r="A380" s="21" t="s">
        <v>446</v>
      </c>
      <c r="B380" s="11" t="s">
        <v>753</v>
      </c>
      <c r="C380" s="9" t="s">
        <v>754</v>
      </c>
      <c r="D380" s="7">
        <v>99</v>
      </c>
      <c r="E380" s="9" t="s">
        <v>331</v>
      </c>
      <c r="F380" s="9" t="s">
        <v>754</v>
      </c>
      <c r="G380" s="10" t="s">
        <v>763</v>
      </c>
      <c r="H380" s="19" t="s">
        <v>888</v>
      </c>
    </row>
    <row r="381" spans="1:8" ht="33">
      <c r="A381" s="21" t="s">
        <v>755</v>
      </c>
      <c r="B381" s="11" t="s">
        <v>756</v>
      </c>
      <c r="C381" s="9" t="s">
        <v>668</v>
      </c>
      <c r="D381" s="7">
        <v>1600</v>
      </c>
      <c r="E381" s="9" t="s">
        <v>331</v>
      </c>
      <c r="F381" s="9" t="s">
        <v>668</v>
      </c>
      <c r="G381" s="10" t="s">
        <v>767</v>
      </c>
      <c r="H381" s="10" t="s">
        <v>951</v>
      </c>
    </row>
    <row r="382" spans="1:8">
      <c r="A382" s="21" t="s">
        <v>747</v>
      </c>
      <c r="B382" s="11" t="s">
        <v>757</v>
      </c>
      <c r="C382" s="9" t="s">
        <v>758</v>
      </c>
      <c r="D382" s="7">
        <v>100</v>
      </c>
      <c r="E382" s="9" t="s">
        <v>331</v>
      </c>
      <c r="F382" s="9" t="s">
        <v>758</v>
      </c>
      <c r="G382" s="10" t="s">
        <v>763</v>
      </c>
      <c r="H382" s="19" t="s">
        <v>814</v>
      </c>
    </row>
    <row r="383" spans="1:8" ht="33.75" thickBot="1">
      <c r="A383" s="22" t="s">
        <v>433</v>
      </c>
      <c r="B383" s="23" t="s">
        <v>759</v>
      </c>
      <c r="C383" s="24" t="s">
        <v>760</v>
      </c>
      <c r="D383" s="25">
        <f>105000/1000</f>
        <v>105</v>
      </c>
      <c r="E383" s="24" t="s">
        <v>331</v>
      </c>
      <c r="F383" s="24" t="s">
        <v>760</v>
      </c>
      <c r="G383" s="26" t="s">
        <v>777</v>
      </c>
      <c r="H383" s="27" t="s">
        <v>889</v>
      </c>
    </row>
  </sheetData>
  <autoFilter ref="D5:H383"/>
  <mergeCells count="9">
    <mergeCell ref="A6:C6"/>
    <mergeCell ref="E6:H6"/>
    <mergeCell ref="A1:H1"/>
    <mergeCell ref="A2:H2"/>
    <mergeCell ref="B3:G3"/>
    <mergeCell ref="A4:A5"/>
    <mergeCell ref="B4:B5"/>
    <mergeCell ref="C4:C5"/>
    <mergeCell ref="D4:H4"/>
  </mergeCells>
  <phoneticPr fontId="6" type="noConversion"/>
  <dataValidations count="1">
    <dataValidation type="list" allowBlank="1" showInputMessage="1" showErrorMessage="1" sqref="F282">
      <formula1>$G$7:$G$269</formula1>
    </dataValidation>
  </dataValidations>
  <printOptions horizontalCentered="1"/>
  <pageMargins left="0.31496062992125984" right="0.31496062992125984" top="0.39370078740157483" bottom="0.19685039370078741" header="0.19685039370078741" footer="0.19685039370078741"/>
  <pageSetup paperSize="9" scale="83" fitToHeight="0" orientation="landscape" r:id="rId1"/>
  <headerFooter alignWithMargins="0">
    <oddFooter>&amp;C&amp;"標楷體,標準"第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111年1-6月處理明細表(整併)</vt:lpstr>
      <vt:lpstr>'111年1-6月處理明細表(整併)'!Print_Area</vt:lpstr>
      <vt:lpstr>'111年1-6月處理明細表(整併)'!Print_Titles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鄭宇晴</dc:creator>
  <cp:lastModifiedBy>鄭雅云</cp:lastModifiedBy>
  <cp:lastPrinted>2023-04-19T01:33:25Z</cp:lastPrinted>
  <dcterms:created xsi:type="dcterms:W3CDTF">2022-07-14T08:39:47Z</dcterms:created>
  <dcterms:modified xsi:type="dcterms:W3CDTF">2024-04-09T02:11:34Z</dcterms:modified>
</cp:coreProperties>
</file>