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委員會" sheetId="1" r:id="rId1"/>
  </sheets>
  <definedNames>
    <definedName name="_xlnm.Print_Titles" localSheetId="0">'委員會'!$1:$3</definedName>
  </definedNames>
  <calcPr fullCalcOnLoad="1"/>
</workbook>
</file>

<file path=xl/sharedStrings.xml><?xml version="1.0" encoding="utf-8"?>
<sst xmlns="http://schemas.openxmlformats.org/spreadsheetml/2006/main" count="84" uniqueCount="32">
  <si>
    <t>編製機關：桃園市政府工務局</t>
  </si>
  <si>
    <t>總計
(人)</t>
  </si>
  <si>
    <t>男</t>
  </si>
  <si>
    <t>女</t>
  </si>
  <si>
    <t>占比(%)</t>
  </si>
  <si>
    <t xml:space="preserve">男 </t>
  </si>
  <si>
    <t>委員會名稱</t>
  </si>
  <si>
    <t>廉政會報</t>
  </si>
  <si>
    <t>國賠審議委員會</t>
  </si>
  <si>
    <t>甄審及考績委員會</t>
  </si>
  <si>
    <t>道路基金管理委員會</t>
  </si>
  <si>
    <t>桃園市政府工務局暨所屬機關各委員會委員性別比例</t>
  </si>
  <si>
    <t>共同管道基金管理委員會</t>
  </si>
  <si>
    <t>節約能源推動小組</t>
  </si>
  <si>
    <t>事務管理檢核小組</t>
  </si>
  <si>
    <t>性別平等專責小組</t>
  </si>
  <si>
    <t>總計</t>
  </si>
  <si>
    <t>民國105年5月底</t>
  </si>
  <si>
    <t>民國105年底</t>
  </si>
  <si>
    <t>採購審查小組</t>
  </si>
  <si>
    <t>民國106年底</t>
  </si>
  <si>
    <t>民國107年底</t>
  </si>
  <si>
    <t>勞資會議</t>
  </si>
  <si>
    <t>民國108年底</t>
  </si>
  <si>
    <t>國家賠償案件審議小組</t>
  </si>
  <si>
    <t>公務人員安全及衛生防護小組</t>
  </si>
  <si>
    <t>性別歧視申訴處理委員會</t>
  </si>
  <si>
    <t>民國109年底</t>
  </si>
  <si>
    <t>資料來源：桃園市政府工務局各科室、桃園市政府養護工程處、桃園市政府新建工程處、桃園市政府航空城工程處</t>
  </si>
  <si>
    <t>項目6</t>
  </si>
  <si>
    <t>民國110年底</t>
  </si>
  <si>
    <t>民國111年底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</si>
</sst>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;[Red]#,##0.0"/>
    <numFmt numFmtId="178" formatCode="#,##0.00;[Red]#,##0.00"/>
    <numFmt numFmtId="179" formatCode="0.0%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"/>
    <numFmt numFmtId="186" formatCode="0.0_ "/>
    <numFmt numFmtId="187" formatCode="#,##0.0_ "/>
    <numFmt numFmtId="188" formatCode="_-* #,##0.0_-;\-* #,##0.0_-;_-* &quot;-&quot;?_-;_-@_-"/>
  </numFmts>
  <fonts count="4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4" borderId="0" applyNumberFormat="0" applyBorder="0" applyAlignment="0" applyProtection="0"/>
    <xf numFmtId="0" fontId="7" fillId="5" borderId="0" applyNumberFormat="0" applyBorder="0" applyAlignment="0" applyProtection="0"/>
    <xf numFmtId="0" fontId="25" fillId="6" borderId="0" applyNumberFormat="0" applyBorder="0" applyAlignment="0" applyProtection="0"/>
    <xf numFmtId="0" fontId="7" fillId="7" borderId="0" applyNumberFormat="0" applyBorder="0" applyAlignment="0" applyProtection="0"/>
    <xf numFmtId="0" fontId="25" fillId="8" borderId="0" applyNumberFormat="0" applyBorder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6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7" fillId="9" borderId="0" applyNumberFormat="0" applyBorder="0" applyAlignment="0" applyProtection="0"/>
    <xf numFmtId="0" fontId="25" fillId="21" borderId="0" applyNumberFormat="0" applyBorder="0" applyAlignment="0" applyProtection="0"/>
    <xf numFmtId="0" fontId="7" fillId="15" borderId="0" applyNumberFormat="0" applyBorder="0" applyAlignment="0" applyProtection="0"/>
    <xf numFmtId="0" fontId="25" fillId="22" borderId="0" applyNumberFormat="0" applyBorder="0" applyAlignment="0" applyProtection="0"/>
    <xf numFmtId="0" fontId="7" fillId="23" borderId="0" applyNumberFormat="0" applyBorder="0" applyAlignment="0" applyProtection="0"/>
    <xf numFmtId="0" fontId="26" fillId="24" borderId="0" applyNumberFormat="0" applyBorder="0" applyAlignment="0" applyProtection="0"/>
    <xf numFmtId="0" fontId="8" fillId="25" borderId="0" applyNumberFormat="0" applyBorder="0" applyAlignment="0" applyProtection="0"/>
    <xf numFmtId="0" fontId="26" fillId="26" borderId="0" applyNumberFormat="0" applyBorder="0" applyAlignment="0" applyProtection="0"/>
    <xf numFmtId="0" fontId="8" fillId="17" borderId="0" applyNumberFormat="0" applyBorder="0" applyAlignment="0" applyProtection="0"/>
    <xf numFmtId="0" fontId="26" fillId="27" borderId="0" applyNumberFormat="0" applyBorder="0" applyAlignment="0" applyProtection="0"/>
    <xf numFmtId="0" fontId="8" fillId="19" borderId="0" applyNumberFormat="0" applyBorder="0" applyAlignment="0" applyProtection="0"/>
    <xf numFmtId="0" fontId="26" fillId="28" borderId="0" applyNumberFormat="0" applyBorder="0" applyAlignment="0" applyProtection="0"/>
    <xf numFmtId="0" fontId="8" fillId="29" borderId="0" applyNumberFormat="0" applyBorder="0" applyAlignment="0" applyProtection="0"/>
    <xf numFmtId="0" fontId="26" fillId="30" borderId="0" applyNumberFormat="0" applyBorder="0" applyAlignment="0" applyProtection="0"/>
    <xf numFmtId="0" fontId="8" fillId="31" borderId="0" applyNumberFormat="0" applyBorder="0" applyAlignment="0" applyProtection="0"/>
    <xf numFmtId="0" fontId="26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8" fillId="0" borderId="1" applyNumberFormat="0" applyFill="0" applyAlignment="0" applyProtection="0"/>
    <xf numFmtId="0" fontId="10" fillId="0" borderId="2" applyNumberFormat="0" applyFill="0" applyAlignment="0" applyProtection="0"/>
    <xf numFmtId="0" fontId="29" fillId="36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30" fillId="37" borderId="3" applyNumberFormat="0" applyAlignment="0" applyProtection="0"/>
    <xf numFmtId="0" fontId="12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0" fillId="39" borderId="7" applyNumberFormat="0" applyFont="0" applyAlignment="0" applyProtection="0"/>
    <xf numFmtId="0" fontId="24" fillId="40" borderId="8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8" fillId="42" borderId="0" applyNumberFormat="0" applyBorder="0" applyAlignment="0" applyProtection="0"/>
    <xf numFmtId="0" fontId="26" fillId="43" borderId="0" applyNumberFormat="0" applyBorder="0" applyAlignment="0" applyProtection="0"/>
    <xf numFmtId="0" fontId="8" fillId="44" borderId="0" applyNumberFormat="0" applyBorder="0" applyAlignment="0" applyProtection="0"/>
    <xf numFmtId="0" fontId="26" fillId="45" borderId="0" applyNumberFormat="0" applyBorder="0" applyAlignment="0" applyProtection="0"/>
    <xf numFmtId="0" fontId="8" fillId="46" borderId="0" applyNumberFormat="0" applyBorder="0" applyAlignment="0" applyProtection="0"/>
    <xf numFmtId="0" fontId="26" fillId="47" borderId="0" applyNumberFormat="0" applyBorder="0" applyAlignment="0" applyProtection="0"/>
    <xf numFmtId="0" fontId="8" fillId="29" borderId="0" applyNumberFormat="0" applyBorder="0" applyAlignment="0" applyProtection="0"/>
    <xf numFmtId="0" fontId="26" fillId="48" borderId="0" applyNumberFormat="0" applyBorder="0" applyAlignment="0" applyProtection="0"/>
    <xf numFmtId="0" fontId="8" fillId="31" borderId="0" applyNumberFormat="0" applyBorder="0" applyAlignment="0" applyProtection="0"/>
    <xf numFmtId="0" fontId="26" fillId="49" borderId="0" applyNumberFormat="0" applyBorder="0" applyAlignment="0" applyProtection="0"/>
    <xf numFmtId="0" fontId="8" fillId="5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36" fillId="0" borderId="13" applyNumberFormat="0" applyFill="0" applyAlignment="0" applyProtection="0"/>
    <xf numFmtId="0" fontId="1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51" borderId="3" applyNumberFormat="0" applyAlignment="0" applyProtection="0"/>
    <xf numFmtId="0" fontId="19" fillId="13" borderId="4" applyNumberFormat="0" applyAlignment="0" applyProtection="0"/>
    <xf numFmtId="0" fontId="38" fillId="37" borderId="15" applyNumberFormat="0" applyAlignment="0" applyProtection="0"/>
    <xf numFmtId="0" fontId="20" fillId="38" borderId="16" applyNumberFormat="0" applyAlignment="0" applyProtection="0"/>
    <xf numFmtId="0" fontId="39" fillId="52" borderId="17" applyNumberFormat="0" applyAlignment="0" applyProtection="0"/>
    <xf numFmtId="0" fontId="21" fillId="53" borderId="18" applyNumberFormat="0" applyAlignment="0" applyProtection="0"/>
    <xf numFmtId="0" fontId="40" fillId="54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5" fillId="0" borderId="0" xfId="55" applyFont="1" applyFill="1" applyBorder="1" applyAlignment="1">
      <alignment horizontal="left"/>
      <protection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176" fontId="6" fillId="0" borderId="22" xfId="0" applyNumberFormat="1" applyFont="1" applyBorder="1" applyAlignment="1">
      <alignment horizontal="right" vertical="center" wrapText="1"/>
    </xf>
    <xf numFmtId="176" fontId="6" fillId="0" borderId="23" xfId="0" applyNumberFormat="1" applyFont="1" applyBorder="1" applyAlignment="1">
      <alignment horizontal="right" vertical="center" wrapText="1"/>
    </xf>
    <xf numFmtId="177" fontId="6" fillId="0" borderId="23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26" xfId="55" applyFont="1" applyFill="1" applyBorder="1" applyAlignment="1">
      <alignment horizontal="left"/>
      <protection/>
    </xf>
    <xf numFmtId="0" fontId="5" fillId="0" borderId="2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176" fontId="6" fillId="0" borderId="0" xfId="0" applyNumberFormat="1" applyFont="1" applyBorder="1" applyAlignment="1" quotePrefix="1">
      <alignment horizontal="right" vertical="center" wrapText="1"/>
    </xf>
    <xf numFmtId="177" fontId="6" fillId="0" borderId="25" xfId="0" applyNumberFormat="1" applyFont="1" applyBorder="1" applyAlignment="1">
      <alignment horizontal="right" vertical="center" wrapText="1"/>
    </xf>
    <xf numFmtId="41" fontId="6" fillId="0" borderId="21" xfId="0" applyNumberFormat="1" applyFont="1" applyBorder="1" applyAlignment="1">
      <alignment horizontal="right" vertical="center" wrapText="1"/>
    </xf>
    <xf numFmtId="41" fontId="6" fillId="0" borderId="20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41" fontId="6" fillId="0" borderId="22" xfId="0" applyNumberFormat="1" applyFont="1" applyBorder="1" applyAlignment="1">
      <alignment horizontal="right" vertical="center" wrapText="1"/>
    </xf>
    <xf numFmtId="41" fontId="6" fillId="0" borderId="23" xfId="0" applyNumberFormat="1" applyFont="1" applyBorder="1" applyAlignment="1">
      <alignment horizontal="right" vertical="center" wrapText="1"/>
    </xf>
    <xf numFmtId="188" fontId="6" fillId="0" borderId="0" xfId="0" applyNumberFormat="1" applyFont="1" applyBorder="1" applyAlignment="1">
      <alignment horizontal="right" vertical="center" wrapText="1"/>
    </xf>
    <xf numFmtId="188" fontId="6" fillId="0" borderId="23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一般_Sheet1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view="pageLayout" workbookViewId="0" topLeftCell="L19">
      <selection activeCell="S30" sqref="S30"/>
    </sheetView>
  </sheetViews>
  <sheetFormatPr defaultColWidth="9.00390625" defaultRowHeight="16.5"/>
  <cols>
    <col min="1" max="1" width="29.625" style="3" customWidth="1"/>
    <col min="2" max="21" width="9.125" style="3" customWidth="1"/>
    <col min="22" max="176" width="9.00390625" style="3" customWidth="1"/>
    <col min="177" max="16384" width="9.00390625" style="3" customWidth="1"/>
  </cols>
  <sheetData>
    <row r="1" ht="21">
      <c r="A1" s="21" t="s">
        <v>29</v>
      </c>
    </row>
    <row r="2" spans="1:16" ht="30" customHeight="1">
      <c r="A2" s="19"/>
      <c r="B2" s="41" t="s">
        <v>11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21" ht="18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7" customHeight="1">
      <c r="A4" s="17"/>
      <c r="B4" s="42" t="s">
        <v>17</v>
      </c>
      <c r="C4" s="42"/>
      <c r="D4" s="42"/>
      <c r="E4" s="42"/>
      <c r="F4" s="42"/>
      <c r="G4" s="38" t="s">
        <v>18</v>
      </c>
      <c r="H4" s="38"/>
      <c r="I4" s="38"/>
      <c r="J4" s="38"/>
      <c r="K4" s="38"/>
      <c r="L4" s="38" t="s">
        <v>20</v>
      </c>
      <c r="M4" s="38"/>
      <c r="N4" s="38"/>
      <c r="O4" s="38"/>
      <c r="P4" s="38"/>
      <c r="Q4" s="38" t="s">
        <v>21</v>
      </c>
      <c r="R4" s="38"/>
      <c r="S4" s="38"/>
      <c r="T4" s="38"/>
      <c r="U4" s="38"/>
    </row>
    <row r="5" spans="1:21" ht="21.75" customHeight="1">
      <c r="A5" s="34" t="s">
        <v>6</v>
      </c>
      <c r="B5" s="36" t="s">
        <v>1</v>
      </c>
      <c r="C5" s="4"/>
      <c r="D5" s="2"/>
      <c r="E5" s="39" t="s">
        <v>4</v>
      </c>
      <c r="F5" s="40"/>
      <c r="G5" s="36" t="s">
        <v>1</v>
      </c>
      <c r="H5" s="4"/>
      <c r="I5" s="2"/>
      <c r="J5" s="39" t="s">
        <v>4</v>
      </c>
      <c r="K5" s="40"/>
      <c r="L5" s="36" t="s">
        <v>1</v>
      </c>
      <c r="M5" s="4"/>
      <c r="N5" s="2"/>
      <c r="O5" s="39" t="s">
        <v>4</v>
      </c>
      <c r="P5" s="40"/>
      <c r="Q5" s="36" t="s">
        <v>1</v>
      </c>
      <c r="R5" s="4"/>
      <c r="S5" s="2"/>
      <c r="T5" s="39" t="s">
        <v>4</v>
      </c>
      <c r="U5" s="40"/>
    </row>
    <row r="6" spans="1:21" ht="21.75" customHeight="1">
      <c r="A6" s="35"/>
      <c r="B6" s="37"/>
      <c r="C6" s="11" t="s">
        <v>2</v>
      </c>
      <c r="D6" s="11" t="s">
        <v>3</v>
      </c>
      <c r="E6" s="16" t="s">
        <v>5</v>
      </c>
      <c r="F6" s="14" t="s">
        <v>3</v>
      </c>
      <c r="G6" s="37"/>
      <c r="H6" s="11" t="s">
        <v>2</v>
      </c>
      <c r="I6" s="11" t="s">
        <v>3</v>
      </c>
      <c r="J6" s="16" t="s">
        <v>5</v>
      </c>
      <c r="K6" s="14" t="s">
        <v>3</v>
      </c>
      <c r="L6" s="37"/>
      <c r="M6" s="11" t="s">
        <v>2</v>
      </c>
      <c r="N6" s="11" t="s">
        <v>3</v>
      </c>
      <c r="O6" s="16" t="s">
        <v>5</v>
      </c>
      <c r="P6" s="14" t="s">
        <v>3</v>
      </c>
      <c r="Q6" s="37"/>
      <c r="R6" s="16" t="s">
        <v>2</v>
      </c>
      <c r="S6" s="11" t="s">
        <v>3</v>
      </c>
      <c r="T6" s="16" t="s">
        <v>5</v>
      </c>
      <c r="U6" s="14" t="s">
        <v>3</v>
      </c>
    </row>
    <row r="7" spans="1:21" ht="28.5" customHeight="1">
      <c r="A7" s="2" t="s">
        <v>16</v>
      </c>
      <c r="B7" s="7">
        <f aca="true" t="shared" si="0" ref="B7:B17">C7+D7</f>
        <v>124</v>
      </c>
      <c r="C7" s="15">
        <f>SUM(C8:C17)</f>
        <v>77</v>
      </c>
      <c r="D7" s="15">
        <f>SUM(D8:D17)</f>
        <v>47</v>
      </c>
      <c r="E7" s="6">
        <f>C7/B7*100</f>
        <v>62.096774193548384</v>
      </c>
      <c r="F7" s="6">
        <f>D7/B7*100</f>
        <v>37.903225806451616</v>
      </c>
      <c r="G7" s="7">
        <f aca="true" t="shared" si="1" ref="G7:G17">H7+I7</f>
        <v>123</v>
      </c>
      <c r="H7" s="15">
        <f>SUM(H8:H17)</f>
        <v>78</v>
      </c>
      <c r="I7" s="15">
        <f>SUM(I8:I17)</f>
        <v>45</v>
      </c>
      <c r="J7" s="6">
        <f>H7/G7*100</f>
        <v>63.41463414634146</v>
      </c>
      <c r="K7" s="6">
        <f>I7/G7*100</f>
        <v>36.58536585365854</v>
      </c>
      <c r="L7" s="7">
        <f aca="true" t="shared" si="2" ref="L7:L17">M7+N7</f>
        <v>139</v>
      </c>
      <c r="M7" s="18">
        <f>SUM(M8:M17)</f>
        <v>89</v>
      </c>
      <c r="N7" s="18">
        <f>SUM(N8:N17)</f>
        <v>50</v>
      </c>
      <c r="O7" s="6">
        <f>M7/L7*100</f>
        <v>64.02877697841727</v>
      </c>
      <c r="P7" s="6">
        <f>N7/L7*100</f>
        <v>35.97122302158273</v>
      </c>
      <c r="Q7" s="7">
        <f aca="true" t="shared" si="3" ref="Q7:Q17">R7+S7</f>
        <v>151</v>
      </c>
      <c r="R7" s="18">
        <f>SUM(R8:R17)</f>
        <v>92</v>
      </c>
      <c r="S7" s="18">
        <f>SUM(S8:S17)</f>
        <v>59</v>
      </c>
      <c r="T7" s="6">
        <f>R7/Q7*100</f>
        <v>60.9271523178808</v>
      </c>
      <c r="U7" s="6">
        <f>S7/Q7*100</f>
        <v>39.0728476821192</v>
      </c>
    </row>
    <row r="8" spans="1:21" ht="28.5" customHeight="1">
      <c r="A8" s="13" t="s">
        <v>12</v>
      </c>
      <c r="B8" s="7">
        <f t="shared" si="0"/>
        <v>15</v>
      </c>
      <c r="C8" s="5">
        <v>11</v>
      </c>
      <c r="D8" s="5">
        <v>4</v>
      </c>
      <c r="E8" s="6">
        <f aca="true" t="shared" si="4" ref="E8:E17">C8/B8*100</f>
        <v>73.33333333333333</v>
      </c>
      <c r="F8" s="6">
        <f aca="true" t="shared" si="5" ref="F8:F17">D8/B8*100</f>
        <v>26.666666666666668</v>
      </c>
      <c r="G8" s="7">
        <f t="shared" si="1"/>
        <v>14</v>
      </c>
      <c r="H8" s="5">
        <v>10</v>
      </c>
      <c r="I8" s="5">
        <v>4</v>
      </c>
      <c r="J8" s="6">
        <f>H8/G8*100</f>
        <v>71.42857142857143</v>
      </c>
      <c r="K8" s="6">
        <f>I8/G8*100</f>
        <v>28.57142857142857</v>
      </c>
      <c r="L8" s="7">
        <f t="shared" si="2"/>
        <v>17</v>
      </c>
      <c r="M8" s="5">
        <v>15</v>
      </c>
      <c r="N8" s="5">
        <v>2</v>
      </c>
      <c r="O8" s="6">
        <f>M8/L8*100</f>
        <v>88.23529411764706</v>
      </c>
      <c r="P8" s="6">
        <f>N8/L8*100</f>
        <v>11.76470588235294</v>
      </c>
      <c r="Q8" s="7">
        <f t="shared" si="3"/>
        <v>16</v>
      </c>
      <c r="R8" s="5">
        <v>14</v>
      </c>
      <c r="S8" s="5">
        <v>2</v>
      </c>
      <c r="T8" s="6">
        <f>R8/Q8*100</f>
        <v>87.5</v>
      </c>
      <c r="U8" s="6">
        <f>S8/Q8*100</f>
        <v>12.5</v>
      </c>
    </row>
    <row r="9" spans="1:21" ht="28.5" customHeight="1">
      <c r="A9" s="13" t="s">
        <v>15</v>
      </c>
      <c r="B9" s="7">
        <f t="shared" si="0"/>
        <v>16</v>
      </c>
      <c r="C9" s="5">
        <v>10</v>
      </c>
      <c r="D9" s="5">
        <v>6</v>
      </c>
      <c r="E9" s="6">
        <f>C9/B9*100</f>
        <v>62.5</v>
      </c>
      <c r="F9" s="6">
        <f>D9/B9*100</f>
        <v>37.5</v>
      </c>
      <c r="G9" s="7">
        <f t="shared" si="1"/>
        <v>16</v>
      </c>
      <c r="H9" s="5">
        <v>11</v>
      </c>
      <c r="I9" s="5">
        <v>5</v>
      </c>
      <c r="J9" s="6">
        <f>H9/G9*100</f>
        <v>68.75</v>
      </c>
      <c r="K9" s="6">
        <f>I9/G9*100</f>
        <v>31.25</v>
      </c>
      <c r="L9" s="7">
        <f t="shared" si="2"/>
        <v>16</v>
      </c>
      <c r="M9" s="5">
        <v>8</v>
      </c>
      <c r="N9" s="5">
        <v>8</v>
      </c>
      <c r="O9" s="6">
        <f>M9/L9*100</f>
        <v>50</v>
      </c>
      <c r="P9" s="6">
        <f>N9/L9*100</f>
        <v>50</v>
      </c>
      <c r="Q9" s="7">
        <f t="shared" si="3"/>
        <v>16</v>
      </c>
      <c r="R9" s="5">
        <v>8</v>
      </c>
      <c r="S9" s="5">
        <v>8</v>
      </c>
      <c r="T9" s="6">
        <f>R9/Q9*100</f>
        <v>50</v>
      </c>
      <c r="U9" s="6">
        <f>S9/Q9*100</f>
        <v>50</v>
      </c>
    </row>
    <row r="10" spans="1:21" ht="28.5" customHeight="1">
      <c r="A10" s="13" t="s">
        <v>7</v>
      </c>
      <c r="B10" s="7">
        <f t="shared" si="0"/>
        <v>14</v>
      </c>
      <c r="C10" s="5">
        <v>10</v>
      </c>
      <c r="D10" s="5">
        <v>4</v>
      </c>
      <c r="E10" s="6">
        <f t="shared" si="4"/>
        <v>71.42857142857143</v>
      </c>
      <c r="F10" s="6">
        <f t="shared" si="5"/>
        <v>28.57142857142857</v>
      </c>
      <c r="G10" s="7">
        <f t="shared" si="1"/>
        <v>17</v>
      </c>
      <c r="H10" s="5">
        <v>13</v>
      </c>
      <c r="I10" s="5">
        <v>4</v>
      </c>
      <c r="J10" s="6">
        <f aca="true" t="shared" si="6" ref="J10:J17">H10/G10*100</f>
        <v>76.47058823529412</v>
      </c>
      <c r="K10" s="6">
        <f aca="true" t="shared" si="7" ref="K10:K17">I10/G10*100</f>
        <v>23.52941176470588</v>
      </c>
      <c r="L10" s="7">
        <f t="shared" si="2"/>
        <v>17</v>
      </c>
      <c r="M10" s="5">
        <v>12</v>
      </c>
      <c r="N10" s="5">
        <v>5</v>
      </c>
      <c r="O10" s="6">
        <f aca="true" t="shared" si="8" ref="O10:O17">M10/L10*100</f>
        <v>70.58823529411765</v>
      </c>
      <c r="P10" s="6">
        <f aca="true" t="shared" si="9" ref="P10:P17">N10/L10*100</f>
        <v>29.411764705882355</v>
      </c>
      <c r="Q10" s="7">
        <f t="shared" si="3"/>
        <v>17</v>
      </c>
      <c r="R10" s="5">
        <v>12</v>
      </c>
      <c r="S10" s="5">
        <v>5</v>
      </c>
      <c r="T10" s="6">
        <f aca="true" t="shared" si="10" ref="T10:T17">R10/Q10*100</f>
        <v>70.58823529411765</v>
      </c>
      <c r="U10" s="6">
        <f aca="true" t="shared" si="11" ref="U10:U17">S10/Q10*100</f>
        <v>29.411764705882355</v>
      </c>
    </row>
    <row r="11" spans="1:21" ht="28.5" customHeight="1">
      <c r="A11" s="13" t="s">
        <v>8</v>
      </c>
      <c r="B11" s="7">
        <f t="shared" si="0"/>
        <v>7</v>
      </c>
      <c r="C11" s="5">
        <v>4</v>
      </c>
      <c r="D11" s="5">
        <v>3</v>
      </c>
      <c r="E11" s="6">
        <f t="shared" si="4"/>
        <v>57.14285714285714</v>
      </c>
      <c r="F11" s="6">
        <f t="shared" si="5"/>
        <v>42.857142857142854</v>
      </c>
      <c r="G11" s="7">
        <f t="shared" si="1"/>
        <v>7</v>
      </c>
      <c r="H11" s="5">
        <v>4</v>
      </c>
      <c r="I11" s="5">
        <v>3</v>
      </c>
      <c r="J11" s="6">
        <f t="shared" si="6"/>
        <v>57.14285714285714</v>
      </c>
      <c r="K11" s="6">
        <f t="shared" si="7"/>
        <v>42.857142857142854</v>
      </c>
      <c r="L11" s="7">
        <f t="shared" si="2"/>
        <v>8</v>
      </c>
      <c r="M11" s="5">
        <v>5</v>
      </c>
      <c r="N11" s="5">
        <v>3</v>
      </c>
      <c r="O11" s="6">
        <f t="shared" si="8"/>
        <v>62.5</v>
      </c>
      <c r="P11" s="6">
        <f t="shared" si="9"/>
        <v>37.5</v>
      </c>
      <c r="Q11" s="7">
        <f t="shared" si="3"/>
        <v>8</v>
      </c>
      <c r="R11" s="5">
        <v>5</v>
      </c>
      <c r="S11" s="5">
        <v>3</v>
      </c>
      <c r="T11" s="6">
        <f t="shared" si="10"/>
        <v>62.5</v>
      </c>
      <c r="U11" s="6">
        <f t="shared" si="11"/>
        <v>37.5</v>
      </c>
    </row>
    <row r="12" spans="1:21" ht="28.5" customHeight="1">
      <c r="A12" s="13" t="s">
        <v>22</v>
      </c>
      <c r="B12" s="7">
        <f t="shared" si="0"/>
        <v>8</v>
      </c>
      <c r="C12" s="5">
        <v>4</v>
      </c>
      <c r="D12" s="5">
        <v>4</v>
      </c>
      <c r="E12" s="6">
        <f t="shared" si="4"/>
        <v>50</v>
      </c>
      <c r="F12" s="6">
        <f t="shared" si="5"/>
        <v>50</v>
      </c>
      <c r="G12" s="7">
        <f t="shared" si="1"/>
        <v>8</v>
      </c>
      <c r="H12" s="5">
        <v>3</v>
      </c>
      <c r="I12" s="5">
        <v>5</v>
      </c>
      <c r="J12" s="6">
        <f t="shared" si="6"/>
        <v>37.5</v>
      </c>
      <c r="K12" s="6">
        <f t="shared" si="7"/>
        <v>62.5</v>
      </c>
      <c r="L12" s="7">
        <f t="shared" si="2"/>
        <v>8</v>
      </c>
      <c r="M12" s="5">
        <v>3</v>
      </c>
      <c r="N12" s="5">
        <v>5</v>
      </c>
      <c r="O12" s="6">
        <f t="shared" si="8"/>
        <v>37.5</v>
      </c>
      <c r="P12" s="6">
        <f t="shared" si="9"/>
        <v>62.5</v>
      </c>
      <c r="Q12" s="7">
        <f t="shared" si="3"/>
        <v>8</v>
      </c>
      <c r="R12" s="5">
        <v>3</v>
      </c>
      <c r="S12" s="5">
        <v>5</v>
      </c>
      <c r="T12" s="6">
        <f t="shared" si="10"/>
        <v>37.5</v>
      </c>
      <c r="U12" s="6">
        <f t="shared" si="11"/>
        <v>62.5</v>
      </c>
    </row>
    <row r="13" spans="1:21" ht="28.5" customHeight="1">
      <c r="A13" s="13" t="s">
        <v>13</v>
      </c>
      <c r="B13" s="7">
        <f t="shared" si="0"/>
        <v>8</v>
      </c>
      <c r="C13" s="5">
        <v>4</v>
      </c>
      <c r="D13" s="5">
        <v>4</v>
      </c>
      <c r="E13" s="6">
        <f t="shared" si="4"/>
        <v>50</v>
      </c>
      <c r="F13" s="6">
        <f t="shared" si="5"/>
        <v>50</v>
      </c>
      <c r="G13" s="7">
        <f t="shared" si="1"/>
        <v>9</v>
      </c>
      <c r="H13" s="5">
        <v>5</v>
      </c>
      <c r="I13" s="5">
        <v>4</v>
      </c>
      <c r="J13" s="6">
        <f t="shared" si="6"/>
        <v>55.55555555555556</v>
      </c>
      <c r="K13" s="6">
        <f t="shared" si="7"/>
        <v>44.44444444444444</v>
      </c>
      <c r="L13" s="7">
        <f t="shared" si="2"/>
        <v>9</v>
      </c>
      <c r="M13" s="5">
        <v>4</v>
      </c>
      <c r="N13" s="5">
        <v>5</v>
      </c>
      <c r="O13" s="6">
        <f t="shared" si="8"/>
        <v>44.44444444444444</v>
      </c>
      <c r="P13" s="6">
        <f t="shared" si="9"/>
        <v>55.55555555555556</v>
      </c>
      <c r="Q13" s="7">
        <f t="shared" si="3"/>
        <v>16</v>
      </c>
      <c r="R13" s="5">
        <v>8</v>
      </c>
      <c r="S13" s="5">
        <v>8</v>
      </c>
      <c r="T13" s="6">
        <f t="shared" si="10"/>
        <v>50</v>
      </c>
      <c r="U13" s="6">
        <f t="shared" si="11"/>
        <v>50</v>
      </c>
    </row>
    <row r="14" spans="1:21" ht="28.5" customHeight="1">
      <c r="A14" s="13" t="s">
        <v>14</v>
      </c>
      <c r="B14" s="7">
        <f t="shared" si="0"/>
        <v>8</v>
      </c>
      <c r="C14" s="5">
        <v>4</v>
      </c>
      <c r="D14" s="5">
        <v>4</v>
      </c>
      <c r="E14" s="6">
        <f t="shared" si="4"/>
        <v>50</v>
      </c>
      <c r="F14" s="6">
        <f t="shared" si="5"/>
        <v>50</v>
      </c>
      <c r="G14" s="7">
        <f t="shared" si="1"/>
        <v>5</v>
      </c>
      <c r="H14" s="5">
        <v>3</v>
      </c>
      <c r="I14" s="5">
        <v>2</v>
      </c>
      <c r="J14" s="6">
        <f t="shared" si="6"/>
        <v>60</v>
      </c>
      <c r="K14" s="6">
        <f t="shared" si="7"/>
        <v>40</v>
      </c>
      <c r="L14" s="7">
        <f t="shared" si="2"/>
        <v>13</v>
      </c>
      <c r="M14" s="5">
        <v>5</v>
      </c>
      <c r="N14" s="5">
        <v>8</v>
      </c>
      <c r="O14" s="6">
        <f t="shared" si="8"/>
        <v>38.46153846153847</v>
      </c>
      <c r="P14" s="6">
        <f t="shared" si="9"/>
        <v>61.53846153846154</v>
      </c>
      <c r="Q14" s="7">
        <f t="shared" si="3"/>
        <v>13</v>
      </c>
      <c r="R14" s="5">
        <v>5</v>
      </c>
      <c r="S14" s="5">
        <v>8</v>
      </c>
      <c r="T14" s="6">
        <f t="shared" si="10"/>
        <v>38.46153846153847</v>
      </c>
      <c r="U14" s="6">
        <f t="shared" si="11"/>
        <v>61.53846153846154</v>
      </c>
    </row>
    <row r="15" spans="1:21" ht="28.5" customHeight="1">
      <c r="A15" s="13" t="s">
        <v>9</v>
      </c>
      <c r="B15" s="7">
        <f t="shared" si="0"/>
        <v>11</v>
      </c>
      <c r="C15" s="5">
        <v>5</v>
      </c>
      <c r="D15" s="5">
        <v>6</v>
      </c>
      <c r="E15" s="6">
        <f t="shared" si="4"/>
        <v>45.45454545454545</v>
      </c>
      <c r="F15" s="6">
        <f t="shared" si="5"/>
        <v>54.54545454545454</v>
      </c>
      <c r="G15" s="7">
        <f t="shared" si="1"/>
        <v>11</v>
      </c>
      <c r="H15" s="5">
        <v>5</v>
      </c>
      <c r="I15" s="5">
        <v>6</v>
      </c>
      <c r="J15" s="6">
        <f t="shared" si="6"/>
        <v>45.45454545454545</v>
      </c>
      <c r="K15" s="6">
        <f t="shared" si="7"/>
        <v>54.54545454545454</v>
      </c>
      <c r="L15" s="7">
        <f t="shared" si="2"/>
        <v>11</v>
      </c>
      <c r="M15" s="5">
        <v>6</v>
      </c>
      <c r="N15" s="5">
        <v>5</v>
      </c>
      <c r="O15" s="6">
        <f t="shared" si="8"/>
        <v>54.54545454545454</v>
      </c>
      <c r="P15" s="6">
        <f t="shared" si="9"/>
        <v>45.45454545454545</v>
      </c>
      <c r="Q15" s="7">
        <f t="shared" si="3"/>
        <v>11</v>
      </c>
      <c r="R15" s="5">
        <v>5</v>
      </c>
      <c r="S15" s="5">
        <v>6</v>
      </c>
      <c r="T15" s="6">
        <f t="shared" si="10"/>
        <v>45.45454545454545</v>
      </c>
      <c r="U15" s="6">
        <f t="shared" si="11"/>
        <v>54.54545454545454</v>
      </c>
    </row>
    <row r="16" spans="1:21" ht="28.5" customHeight="1">
      <c r="A16" s="13" t="s">
        <v>19</v>
      </c>
      <c r="B16" s="7">
        <f t="shared" si="0"/>
        <v>28</v>
      </c>
      <c r="C16" s="5">
        <v>19</v>
      </c>
      <c r="D16" s="5">
        <v>9</v>
      </c>
      <c r="E16" s="6">
        <f t="shared" si="4"/>
        <v>67.85714285714286</v>
      </c>
      <c r="F16" s="6">
        <f t="shared" si="5"/>
        <v>32.142857142857146</v>
      </c>
      <c r="G16" s="7">
        <f t="shared" si="1"/>
        <v>27</v>
      </c>
      <c r="H16" s="5">
        <v>18</v>
      </c>
      <c r="I16" s="5">
        <v>9</v>
      </c>
      <c r="J16" s="6">
        <f t="shared" si="6"/>
        <v>66.66666666666666</v>
      </c>
      <c r="K16" s="6">
        <f t="shared" si="7"/>
        <v>33.33333333333333</v>
      </c>
      <c r="L16" s="7">
        <f t="shared" si="2"/>
        <v>31</v>
      </c>
      <c r="M16" s="5">
        <v>24</v>
      </c>
      <c r="N16" s="5">
        <v>7</v>
      </c>
      <c r="O16" s="6">
        <f t="shared" si="8"/>
        <v>77.41935483870968</v>
      </c>
      <c r="P16" s="6">
        <f t="shared" si="9"/>
        <v>22.58064516129032</v>
      </c>
      <c r="Q16" s="7">
        <f t="shared" si="3"/>
        <v>37</v>
      </c>
      <c r="R16" s="5">
        <v>26</v>
      </c>
      <c r="S16" s="5">
        <v>11</v>
      </c>
      <c r="T16" s="6">
        <f t="shared" si="10"/>
        <v>70.27027027027027</v>
      </c>
      <c r="U16" s="6">
        <f t="shared" si="11"/>
        <v>29.72972972972973</v>
      </c>
    </row>
    <row r="17" spans="1:21" ht="28.5" customHeight="1">
      <c r="A17" s="12" t="s">
        <v>10</v>
      </c>
      <c r="B17" s="8">
        <f t="shared" si="0"/>
        <v>9</v>
      </c>
      <c r="C17" s="9">
        <v>6</v>
      </c>
      <c r="D17" s="9">
        <v>3</v>
      </c>
      <c r="E17" s="10">
        <f t="shared" si="4"/>
        <v>66.66666666666666</v>
      </c>
      <c r="F17" s="10">
        <f t="shared" si="5"/>
        <v>33.33333333333333</v>
      </c>
      <c r="G17" s="8">
        <f t="shared" si="1"/>
        <v>9</v>
      </c>
      <c r="H17" s="9">
        <v>6</v>
      </c>
      <c r="I17" s="9">
        <v>3</v>
      </c>
      <c r="J17" s="10">
        <f t="shared" si="6"/>
        <v>66.66666666666666</v>
      </c>
      <c r="K17" s="10">
        <f t="shared" si="7"/>
        <v>33.33333333333333</v>
      </c>
      <c r="L17" s="8">
        <f t="shared" si="2"/>
        <v>9</v>
      </c>
      <c r="M17" s="9">
        <v>7</v>
      </c>
      <c r="N17" s="9">
        <v>2</v>
      </c>
      <c r="O17" s="10">
        <f t="shared" si="8"/>
        <v>77.77777777777779</v>
      </c>
      <c r="P17" s="10">
        <f t="shared" si="9"/>
        <v>22.22222222222222</v>
      </c>
      <c r="Q17" s="8">
        <f t="shared" si="3"/>
        <v>9</v>
      </c>
      <c r="R17" s="9">
        <v>6</v>
      </c>
      <c r="S17" s="9">
        <v>3</v>
      </c>
      <c r="T17" s="10">
        <f t="shared" si="10"/>
        <v>66.66666666666666</v>
      </c>
      <c r="U17" s="10">
        <f t="shared" si="11"/>
        <v>33.33333333333333</v>
      </c>
    </row>
    <row r="18" spans="1:21" ht="21" customHeight="1">
      <c r="A18" s="23"/>
      <c r="B18" s="5"/>
      <c r="C18" s="5"/>
      <c r="D18" s="5"/>
      <c r="E18" s="6"/>
      <c r="F18" s="6"/>
      <c r="G18" s="5"/>
      <c r="H18" s="5"/>
      <c r="I18" s="5"/>
      <c r="J18" s="6"/>
      <c r="K18" s="6"/>
      <c r="L18" s="5"/>
      <c r="M18" s="5"/>
      <c r="N18" s="5"/>
      <c r="O18" s="6"/>
      <c r="P18" s="6"/>
      <c r="Q18" s="5"/>
      <c r="R18" s="5"/>
      <c r="S18" s="5"/>
      <c r="T18" s="6"/>
      <c r="U18" s="6"/>
    </row>
    <row r="19" spans="1:21" ht="27" customHeight="1">
      <c r="A19" s="24"/>
      <c r="B19" s="38" t="s">
        <v>23</v>
      </c>
      <c r="C19" s="38"/>
      <c r="D19" s="38"/>
      <c r="E19" s="38"/>
      <c r="F19" s="38"/>
      <c r="G19" s="38" t="s">
        <v>27</v>
      </c>
      <c r="H19" s="38"/>
      <c r="I19" s="38"/>
      <c r="J19" s="38"/>
      <c r="K19" s="38"/>
      <c r="L19" s="38" t="s">
        <v>30</v>
      </c>
      <c r="M19" s="38"/>
      <c r="N19" s="38"/>
      <c r="O19" s="38"/>
      <c r="P19" s="38"/>
      <c r="Q19" s="38" t="s">
        <v>31</v>
      </c>
      <c r="R19" s="38"/>
      <c r="S19" s="38"/>
      <c r="T19" s="38"/>
      <c r="U19" s="38"/>
    </row>
    <row r="20" spans="1:21" ht="21" customHeight="1">
      <c r="A20" s="34" t="s">
        <v>6</v>
      </c>
      <c r="B20" s="36" t="s">
        <v>1</v>
      </c>
      <c r="C20" s="4"/>
      <c r="D20" s="2"/>
      <c r="E20" s="39" t="s">
        <v>4</v>
      </c>
      <c r="F20" s="40"/>
      <c r="G20" s="36" t="s">
        <v>1</v>
      </c>
      <c r="H20" s="4"/>
      <c r="I20" s="2"/>
      <c r="J20" s="39" t="s">
        <v>4</v>
      </c>
      <c r="K20" s="40"/>
      <c r="L20" s="36" t="s">
        <v>1</v>
      </c>
      <c r="M20" s="4"/>
      <c r="N20" s="2"/>
      <c r="O20" s="39" t="s">
        <v>4</v>
      </c>
      <c r="P20" s="40"/>
      <c r="Q20" s="36" t="s">
        <v>1</v>
      </c>
      <c r="R20" s="4"/>
      <c r="S20" s="2"/>
      <c r="T20" s="39" t="s">
        <v>4</v>
      </c>
      <c r="U20" s="40"/>
    </row>
    <row r="21" spans="1:21" ht="21" customHeight="1">
      <c r="A21" s="35"/>
      <c r="B21" s="37"/>
      <c r="C21" s="16" t="s">
        <v>2</v>
      </c>
      <c r="D21" s="11" t="s">
        <v>3</v>
      </c>
      <c r="E21" s="16" t="s">
        <v>5</v>
      </c>
      <c r="F21" s="14" t="s">
        <v>3</v>
      </c>
      <c r="G21" s="37"/>
      <c r="H21" s="16" t="s">
        <v>2</v>
      </c>
      <c r="I21" s="11" t="s">
        <v>3</v>
      </c>
      <c r="J21" s="16" t="s">
        <v>5</v>
      </c>
      <c r="K21" s="14" t="s">
        <v>3</v>
      </c>
      <c r="L21" s="37"/>
      <c r="M21" s="16" t="s">
        <v>2</v>
      </c>
      <c r="N21" s="11" t="s">
        <v>3</v>
      </c>
      <c r="O21" s="16" t="s">
        <v>5</v>
      </c>
      <c r="P21" s="14" t="s">
        <v>3</v>
      </c>
      <c r="Q21" s="37"/>
      <c r="R21" s="16" t="s">
        <v>2</v>
      </c>
      <c r="S21" s="11" t="s">
        <v>3</v>
      </c>
      <c r="T21" s="16" t="s">
        <v>5</v>
      </c>
      <c r="U21" s="14" t="s">
        <v>3</v>
      </c>
    </row>
    <row r="22" spans="1:21" ht="28.5" customHeight="1">
      <c r="A22" s="2" t="s">
        <v>16</v>
      </c>
      <c r="B22" s="7">
        <f aca="true" t="shared" si="12" ref="B22:B31">C22+D22</f>
        <v>138</v>
      </c>
      <c r="C22" s="18">
        <f>SUM(C23:C32)</f>
        <v>83</v>
      </c>
      <c r="D22" s="18">
        <f>SUM(D23:D32)</f>
        <v>55</v>
      </c>
      <c r="E22" s="6">
        <f>C22/B22*100</f>
        <v>60.14492753623188</v>
      </c>
      <c r="F22" s="6">
        <f>D22/B22*100</f>
        <v>39.85507246376812</v>
      </c>
      <c r="G22" s="7">
        <f aca="true" t="shared" si="13" ref="G22:G29">H22+I22</f>
        <v>128</v>
      </c>
      <c r="H22" s="18">
        <f>SUM(H23:H321)</f>
        <v>70</v>
      </c>
      <c r="I22" s="18">
        <f>SUM(I23:I321)</f>
        <v>58</v>
      </c>
      <c r="J22" s="6">
        <f aca="true" t="shared" si="14" ref="J22:J31">H22/G22*100</f>
        <v>54.6875</v>
      </c>
      <c r="K22" s="6">
        <f aca="true" t="shared" si="15" ref="K22:K31">I22/G22*100</f>
        <v>45.3125</v>
      </c>
      <c r="L22" s="27">
        <f>SUM(M22:N22)</f>
        <v>130</v>
      </c>
      <c r="M22" s="28">
        <f>SUM(M23:M31)</f>
        <v>80</v>
      </c>
      <c r="N22" s="28">
        <f>SUM(N23:N31)</f>
        <v>50</v>
      </c>
      <c r="O22" s="32">
        <f aca="true" t="shared" si="16" ref="O22:O31">M22/L22*100</f>
        <v>61.53846153846154</v>
      </c>
      <c r="P22" s="32">
        <f aca="true" t="shared" si="17" ref="P22:P31">N22/L22*100</f>
        <v>38.46153846153847</v>
      </c>
      <c r="Q22" s="7">
        <f aca="true" t="shared" si="18" ref="Q22:Q29">R22+S22</f>
        <v>251</v>
      </c>
      <c r="R22" s="18">
        <f>SUM(R23:R321)</f>
        <v>176</v>
      </c>
      <c r="S22" s="18">
        <f>SUM(S23:S321)</f>
        <v>75</v>
      </c>
      <c r="T22" s="6">
        <f aca="true" t="shared" si="19" ref="T22:T31">R22/Q22*100</f>
        <v>70.1195219123506</v>
      </c>
      <c r="U22" s="6">
        <f aca="true" t="shared" si="20" ref="U22:U31">S22/Q22*100</f>
        <v>29.880478087649404</v>
      </c>
    </row>
    <row r="23" spans="1:21" ht="28.5" customHeight="1">
      <c r="A23" s="13" t="s">
        <v>12</v>
      </c>
      <c r="B23" s="7">
        <f t="shared" si="12"/>
        <v>17</v>
      </c>
      <c r="C23" s="5">
        <v>12</v>
      </c>
      <c r="D23" s="5">
        <v>5</v>
      </c>
      <c r="E23" s="6">
        <f>C23/B23*100</f>
        <v>70.58823529411765</v>
      </c>
      <c r="F23" s="6">
        <f>D23/B23*100</f>
        <v>29.411764705882355</v>
      </c>
      <c r="G23" s="7">
        <f t="shared" si="13"/>
        <v>15</v>
      </c>
      <c r="H23" s="5">
        <v>9</v>
      </c>
      <c r="I23" s="5">
        <v>6</v>
      </c>
      <c r="J23" s="6">
        <f t="shared" si="14"/>
        <v>60</v>
      </c>
      <c r="K23" s="6">
        <f t="shared" si="15"/>
        <v>40</v>
      </c>
      <c r="L23" s="27">
        <f aca="true" t="shared" si="21" ref="L23:L31">SUM(M23:N23)</f>
        <v>15</v>
      </c>
      <c r="M23" s="29">
        <v>11</v>
      </c>
      <c r="N23" s="29">
        <v>4</v>
      </c>
      <c r="O23" s="32">
        <f t="shared" si="16"/>
        <v>73.33333333333333</v>
      </c>
      <c r="P23" s="32">
        <f t="shared" si="17"/>
        <v>26.666666666666668</v>
      </c>
      <c r="Q23" s="7">
        <f t="shared" si="18"/>
        <v>15</v>
      </c>
      <c r="R23" s="5">
        <f>4</f>
        <v>4</v>
      </c>
      <c r="S23" s="5">
        <f>11</f>
        <v>11</v>
      </c>
      <c r="T23" s="6">
        <f t="shared" si="19"/>
        <v>26.666666666666668</v>
      </c>
      <c r="U23" s="6">
        <f t="shared" si="20"/>
        <v>73.33333333333333</v>
      </c>
    </row>
    <row r="24" spans="1:21" ht="28.5" customHeight="1">
      <c r="A24" s="13" t="s">
        <v>15</v>
      </c>
      <c r="B24" s="7">
        <f t="shared" si="12"/>
        <v>15</v>
      </c>
      <c r="C24" s="5">
        <v>8</v>
      </c>
      <c r="D24" s="5">
        <v>7</v>
      </c>
      <c r="E24" s="6">
        <f>C24/B24*100</f>
        <v>53.333333333333336</v>
      </c>
      <c r="F24" s="6">
        <f>D24/B24*100</f>
        <v>46.666666666666664</v>
      </c>
      <c r="G24" s="7">
        <f t="shared" si="13"/>
        <v>16</v>
      </c>
      <c r="H24" s="5">
        <v>8</v>
      </c>
      <c r="I24" s="5">
        <v>8</v>
      </c>
      <c r="J24" s="6">
        <f t="shared" si="14"/>
        <v>50</v>
      </c>
      <c r="K24" s="6">
        <f t="shared" si="15"/>
        <v>50</v>
      </c>
      <c r="L24" s="27">
        <f t="shared" si="21"/>
        <v>16</v>
      </c>
      <c r="M24" s="29">
        <v>7</v>
      </c>
      <c r="N24" s="29">
        <v>9</v>
      </c>
      <c r="O24" s="32">
        <f t="shared" si="16"/>
        <v>43.75</v>
      </c>
      <c r="P24" s="32">
        <v>56.2</v>
      </c>
      <c r="Q24" s="7">
        <f t="shared" si="18"/>
        <v>0</v>
      </c>
      <c r="R24" s="5"/>
      <c r="S24" s="5"/>
      <c r="T24" s="6" t="e">
        <f t="shared" si="19"/>
        <v>#DIV/0!</v>
      </c>
      <c r="U24" s="6" t="e">
        <f t="shared" si="20"/>
        <v>#DIV/0!</v>
      </c>
    </row>
    <row r="25" spans="1:21" ht="28.5" customHeight="1">
      <c r="A25" s="13" t="s">
        <v>7</v>
      </c>
      <c r="B25" s="7">
        <f t="shared" si="12"/>
        <v>18</v>
      </c>
      <c r="C25" s="5">
        <v>12</v>
      </c>
      <c r="D25" s="5">
        <v>6</v>
      </c>
      <c r="E25" s="6">
        <f aca="true" t="shared" si="22" ref="E25:E31">C25/B25*100</f>
        <v>66.66666666666666</v>
      </c>
      <c r="F25" s="6">
        <f aca="true" t="shared" si="23" ref="F25:F31">D25/B25*100</f>
        <v>33.33333333333333</v>
      </c>
      <c r="G25" s="7">
        <f t="shared" si="13"/>
        <v>12</v>
      </c>
      <c r="H25" s="5">
        <v>9</v>
      </c>
      <c r="I25" s="5">
        <v>3</v>
      </c>
      <c r="J25" s="6">
        <f t="shared" si="14"/>
        <v>75</v>
      </c>
      <c r="K25" s="6">
        <f t="shared" si="15"/>
        <v>25</v>
      </c>
      <c r="L25" s="27">
        <f t="shared" si="21"/>
        <v>15</v>
      </c>
      <c r="M25" s="29">
        <v>9</v>
      </c>
      <c r="N25" s="29">
        <v>6</v>
      </c>
      <c r="O25" s="32">
        <f t="shared" si="16"/>
        <v>60</v>
      </c>
      <c r="P25" s="32">
        <f t="shared" si="17"/>
        <v>40</v>
      </c>
      <c r="Q25" s="7">
        <f t="shared" si="18"/>
        <v>30</v>
      </c>
      <c r="R25" s="5">
        <f>11+11</f>
        <v>22</v>
      </c>
      <c r="S25" s="5">
        <f>5+3</f>
        <v>8</v>
      </c>
      <c r="T25" s="6">
        <f t="shared" si="19"/>
        <v>73.33333333333333</v>
      </c>
      <c r="U25" s="6">
        <f t="shared" si="20"/>
        <v>26.666666666666668</v>
      </c>
    </row>
    <row r="26" spans="1:21" ht="28.5" customHeight="1">
      <c r="A26" s="13" t="s">
        <v>22</v>
      </c>
      <c r="B26" s="7">
        <f t="shared" si="12"/>
        <v>8</v>
      </c>
      <c r="C26" s="5">
        <v>3</v>
      </c>
      <c r="D26" s="5">
        <v>5</v>
      </c>
      <c r="E26" s="6">
        <f t="shared" si="22"/>
        <v>37.5</v>
      </c>
      <c r="F26" s="6">
        <f t="shared" si="23"/>
        <v>62.5</v>
      </c>
      <c r="G26" s="7">
        <f t="shared" si="13"/>
        <v>8</v>
      </c>
      <c r="H26" s="5">
        <v>4</v>
      </c>
      <c r="I26" s="5">
        <v>4</v>
      </c>
      <c r="J26" s="6">
        <f t="shared" si="14"/>
        <v>50</v>
      </c>
      <c r="K26" s="6">
        <f t="shared" si="15"/>
        <v>50</v>
      </c>
      <c r="L26" s="27">
        <f t="shared" si="21"/>
        <v>8</v>
      </c>
      <c r="M26" s="29">
        <v>4</v>
      </c>
      <c r="N26" s="29">
        <v>4</v>
      </c>
      <c r="O26" s="32">
        <f t="shared" si="16"/>
        <v>50</v>
      </c>
      <c r="P26" s="32">
        <f t="shared" si="17"/>
        <v>50</v>
      </c>
      <c r="Q26" s="7">
        <f t="shared" si="18"/>
        <v>4</v>
      </c>
      <c r="R26" s="5">
        <f>2</f>
        <v>2</v>
      </c>
      <c r="S26" s="5">
        <f>2</f>
        <v>2</v>
      </c>
      <c r="T26" s="6">
        <f t="shared" si="19"/>
        <v>50</v>
      </c>
      <c r="U26" s="6">
        <f t="shared" si="20"/>
        <v>50</v>
      </c>
    </row>
    <row r="27" spans="1:21" ht="28.5" customHeight="1">
      <c r="A27" s="13" t="s">
        <v>9</v>
      </c>
      <c r="B27" s="7">
        <f t="shared" si="12"/>
        <v>11</v>
      </c>
      <c r="C27" s="5">
        <v>6</v>
      </c>
      <c r="D27" s="5">
        <v>5</v>
      </c>
      <c r="E27" s="6">
        <f t="shared" si="22"/>
        <v>54.54545454545454</v>
      </c>
      <c r="F27" s="6">
        <f t="shared" si="23"/>
        <v>45.45454545454545</v>
      </c>
      <c r="G27" s="7">
        <f t="shared" si="13"/>
        <v>11</v>
      </c>
      <c r="H27" s="5">
        <v>7</v>
      </c>
      <c r="I27" s="5">
        <v>4</v>
      </c>
      <c r="J27" s="6">
        <f t="shared" si="14"/>
        <v>63.63636363636363</v>
      </c>
      <c r="K27" s="6">
        <f t="shared" si="15"/>
        <v>36.36363636363637</v>
      </c>
      <c r="L27" s="27">
        <f t="shared" si="21"/>
        <v>11</v>
      </c>
      <c r="M27" s="29">
        <v>6</v>
      </c>
      <c r="N27" s="29">
        <v>5</v>
      </c>
      <c r="O27" s="32">
        <f t="shared" si="16"/>
        <v>54.54545454545454</v>
      </c>
      <c r="P27" s="32">
        <f t="shared" si="17"/>
        <v>45.45454545454545</v>
      </c>
      <c r="Q27" s="7">
        <f t="shared" si="18"/>
        <v>27</v>
      </c>
      <c r="R27" s="5">
        <f>6+3+7</f>
        <v>16</v>
      </c>
      <c r="S27" s="5">
        <f>3+4+4</f>
        <v>11</v>
      </c>
      <c r="T27" s="6">
        <f t="shared" si="19"/>
        <v>59.25925925925925</v>
      </c>
      <c r="U27" s="6">
        <f t="shared" si="20"/>
        <v>40.74074074074074</v>
      </c>
    </row>
    <row r="28" spans="1:21" ht="28.5" customHeight="1">
      <c r="A28" s="13" t="s">
        <v>25</v>
      </c>
      <c r="B28" s="7">
        <f t="shared" si="12"/>
        <v>5</v>
      </c>
      <c r="C28" s="5">
        <v>2</v>
      </c>
      <c r="D28" s="5">
        <v>3</v>
      </c>
      <c r="E28" s="6">
        <f>C28/B28*100</f>
        <v>40</v>
      </c>
      <c r="F28" s="6">
        <f>D28/B28*100</f>
        <v>60</v>
      </c>
      <c r="G28" s="7">
        <f t="shared" si="13"/>
        <v>5</v>
      </c>
      <c r="H28" s="5">
        <v>2</v>
      </c>
      <c r="I28" s="5">
        <v>3</v>
      </c>
      <c r="J28" s="6">
        <f t="shared" si="14"/>
        <v>40</v>
      </c>
      <c r="K28" s="6">
        <f t="shared" si="15"/>
        <v>60</v>
      </c>
      <c r="L28" s="27">
        <f t="shared" si="21"/>
        <v>5</v>
      </c>
      <c r="M28" s="29">
        <v>2</v>
      </c>
      <c r="N28" s="29">
        <v>3</v>
      </c>
      <c r="O28" s="32">
        <f t="shared" si="16"/>
        <v>40</v>
      </c>
      <c r="P28" s="32">
        <f t="shared" si="17"/>
        <v>60</v>
      </c>
      <c r="Q28" s="7">
        <f t="shared" si="18"/>
        <v>15</v>
      </c>
      <c r="R28" s="5">
        <f>2+3+4</f>
        <v>9</v>
      </c>
      <c r="S28" s="5">
        <f>3+2+1</f>
        <v>6</v>
      </c>
      <c r="T28" s="6">
        <f t="shared" si="19"/>
        <v>60</v>
      </c>
      <c r="U28" s="6">
        <f t="shared" si="20"/>
        <v>40</v>
      </c>
    </row>
    <row r="29" spans="1:21" ht="28.5" customHeight="1">
      <c r="A29" s="13" t="s">
        <v>26</v>
      </c>
      <c r="B29" s="7">
        <f t="shared" si="12"/>
        <v>7</v>
      </c>
      <c r="C29" s="25">
        <v>3</v>
      </c>
      <c r="D29" s="25">
        <v>4</v>
      </c>
      <c r="E29" s="6">
        <f>C29/B29*100</f>
        <v>42.857142857142854</v>
      </c>
      <c r="F29" s="6">
        <f>D29/B29*100</f>
        <v>57.14285714285714</v>
      </c>
      <c r="G29" s="7">
        <f t="shared" si="13"/>
        <v>7</v>
      </c>
      <c r="H29" s="5">
        <v>3</v>
      </c>
      <c r="I29" s="5">
        <v>4</v>
      </c>
      <c r="J29" s="6">
        <f t="shared" si="14"/>
        <v>42.857142857142854</v>
      </c>
      <c r="K29" s="6">
        <f t="shared" si="15"/>
        <v>57.14285714285714</v>
      </c>
      <c r="L29" s="27">
        <f t="shared" si="21"/>
        <v>7</v>
      </c>
      <c r="M29" s="29">
        <v>3</v>
      </c>
      <c r="N29" s="29">
        <v>4</v>
      </c>
      <c r="O29" s="32">
        <f t="shared" si="16"/>
        <v>42.857142857142854</v>
      </c>
      <c r="P29" s="32">
        <f t="shared" si="17"/>
        <v>57.14285714285714</v>
      </c>
      <c r="Q29" s="7">
        <f t="shared" si="18"/>
        <v>22</v>
      </c>
      <c r="R29" s="5">
        <f>2+3+3</f>
        <v>8</v>
      </c>
      <c r="S29" s="5">
        <f>6+4+4</f>
        <v>14</v>
      </c>
      <c r="T29" s="6">
        <f t="shared" si="19"/>
        <v>36.36363636363637</v>
      </c>
      <c r="U29" s="6">
        <f t="shared" si="20"/>
        <v>63.63636363636363</v>
      </c>
    </row>
    <row r="30" spans="1:21" ht="28.5" customHeight="1">
      <c r="A30" s="13" t="s">
        <v>19</v>
      </c>
      <c r="B30" s="7">
        <f t="shared" si="12"/>
        <v>41</v>
      </c>
      <c r="C30" s="5">
        <v>27</v>
      </c>
      <c r="D30" s="5">
        <v>14</v>
      </c>
      <c r="E30" s="6">
        <f t="shared" si="22"/>
        <v>65.85365853658537</v>
      </c>
      <c r="F30" s="6">
        <f t="shared" si="23"/>
        <v>34.146341463414636</v>
      </c>
      <c r="G30" s="7">
        <f>H30+I30</f>
        <v>39</v>
      </c>
      <c r="H30" s="5">
        <v>19</v>
      </c>
      <c r="I30" s="5">
        <v>20</v>
      </c>
      <c r="J30" s="6">
        <f t="shared" si="14"/>
        <v>48.717948717948715</v>
      </c>
      <c r="K30" s="6">
        <f t="shared" si="15"/>
        <v>51.28205128205128</v>
      </c>
      <c r="L30" s="27">
        <f t="shared" si="21"/>
        <v>44</v>
      </c>
      <c r="M30" s="29">
        <v>32</v>
      </c>
      <c r="N30" s="29">
        <v>12</v>
      </c>
      <c r="O30" s="32">
        <f t="shared" si="16"/>
        <v>72.72727272727273</v>
      </c>
      <c r="P30" s="32">
        <f t="shared" si="17"/>
        <v>27.27272727272727</v>
      </c>
      <c r="Q30" s="7">
        <f>R30+S30</f>
        <v>124</v>
      </c>
      <c r="R30" s="5">
        <f>74+32</f>
        <v>106</v>
      </c>
      <c r="S30" s="5">
        <f>3+15</f>
        <v>18</v>
      </c>
      <c r="T30" s="6">
        <f t="shared" si="19"/>
        <v>85.48387096774194</v>
      </c>
      <c r="U30" s="6">
        <f t="shared" si="20"/>
        <v>14.516129032258066</v>
      </c>
    </row>
    <row r="31" spans="1:21" ht="28.5" customHeight="1">
      <c r="A31" s="13" t="s">
        <v>10</v>
      </c>
      <c r="B31" s="7">
        <f t="shared" si="12"/>
        <v>9</v>
      </c>
      <c r="C31" s="5">
        <v>6</v>
      </c>
      <c r="D31" s="5">
        <v>3</v>
      </c>
      <c r="E31" s="6">
        <f t="shared" si="22"/>
        <v>66.66666666666666</v>
      </c>
      <c r="F31" s="6">
        <f t="shared" si="23"/>
        <v>33.33333333333333</v>
      </c>
      <c r="G31" s="7">
        <f>H31+I31</f>
        <v>9</v>
      </c>
      <c r="H31" s="5">
        <v>6</v>
      </c>
      <c r="I31" s="5">
        <v>3</v>
      </c>
      <c r="J31" s="6">
        <f t="shared" si="14"/>
        <v>66.66666666666666</v>
      </c>
      <c r="K31" s="6">
        <f t="shared" si="15"/>
        <v>33.33333333333333</v>
      </c>
      <c r="L31" s="30">
        <f t="shared" si="21"/>
        <v>9</v>
      </c>
      <c r="M31" s="31">
        <v>6</v>
      </c>
      <c r="N31" s="31">
        <v>3</v>
      </c>
      <c r="O31" s="33">
        <f t="shared" si="16"/>
        <v>66.66666666666666</v>
      </c>
      <c r="P31" s="33">
        <f t="shared" si="17"/>
        <v>33.33333333333333</v>
      </c>
      <c r="Q31" s="7">
        <f>R31+S31</f>
        <v>9</v>
      </c>
      <c r="R31" s="5">
        <f>6</f>
        <v>6</v>
      </c>
      <c r="S31" s="5">
        <f>3</f>
        <v>3</v>
      </c>
      <c r="T31" s="6">
        <f t="shared" si="19"/>
        <v>66.66666666666666</v>
      </c>
      <c r="U31" s="6">
        <f t="shared" si="20"/>
        <v>33.33333333333333</v>
      </c>
    </row>
    <row r="32" spans="1:21" ht="28.5" customHeight="1">
      <c r="A32" s="12" t="s">
        <v>24</v>
      </c>
      <c r="B32" s="8">
        <f>C32+D32</f>
        <v>7</v>
      </c>
      <c r="C32" s="9">
        <v>4</v>
      </c>
      <c r="D32" s="9">
        <v>3</v>
      </c>
      <c r="E32" s="10">
        <f>C32/B32*100</f>
        <v>57.14285714285714</v>
      </c>
      <c r="F32" s="10">
        <f>D32/B32*100</f>
        <v>42.857142857142854</v>
      </c>
      <c r="G32" s="8">
        <f>H32+I32</f>
        <v>6</v>
      </c>
      <c r="H32" s="9">
        <v>3</v>
      </c>
      <c r="I32" s="9">
        <v>3</v>
      </c>
      <c r="J32" s="10">
        <f>H32/G32*100</f>
        <v>50</v>
      </c>
      <c r="K32" s="26">
        <f>I32/G32*100</f>
        <v>50</v>
      </c>
      <c r="Q32" s="8">
        <f>R32+S32</f>
        <v>5</v>
      </c>
      <c r="R32" s="9">
        <f>3</f>
        <v>3</v>
      </c>
      <c r="S32" s="9">
        <f>2</f>
        <v>2</v>
      </c>
      <c r="T32" s="10">
        <f>R32/Q32*100</f>
        <v>60</v>
      </c>
      <c r="U32" s="26">
        <f>S32/Q32*100</f>
        <v>40</v>
      </c>
    </row>
    <row r="33" spans="1:6" ht="16.5">
      <c r="A33" s="22" t="s">
        <v>28</v>
      </c>
      <c r="B33" s="1"/>
      <c r="C33" s="1"/>
      <c r="D33" s="1"/>
      <c r="E33" s="1"/>
      <c r="F33" s="1"/>
    </row>
    <row r="34" spans="1:6" ht="16.5">
      <c r="A34" s="1" t="s">
        <v>0</v>
      </c>
      <c r="B34" s="1"/>
      <c r="C34" s="1"/>
      <c r="D34" s="1"/>
      <c r="E34" s="1"/>
      <c r="F34" s="1"/>
    </row>
  </sheetData>
  <sheetProtection/>
  <mergeCells count="27">
    <mergeCell ref="Q19:U19"/>
    <mergeCell ref="Q20:Q21"/>
    <mergeCell ref="T20:U20"/>
    <mergeCell ref="O20:P20"/>
    <mergeCell ref="B2:P2"/>
    <mergeCell ref="J5:K5"/>
    <mergeCell ref="O5:P5"/>
    <mergeCell ref="L4:P4"/>
    <mergeCell ref="B4:F4"/>
    <mergeCell ref="L5:L6"/>
    <mergeCell ref="Q4:U4"/>
    <mergeCell ref="Q5:Q6"/>
    <mergeCell ref="T5:U5"/>
    <mergeCell ref="E5:F5"/>
    <mergeCell ref="G4:K4"/>
    <mergeCell ref="G20:G21"/>
    <mergeCell ref="E20:F20"/>
    <mergeCell ref="J20:K20"/>
    <mergeCell ref="L19:P19"/>
    <mergeCell ref="L20:L21"/>
    <mergeCell ref="A20:A21"/>
    <mergeCell ref="A5:A6"/>
    <mergeCell ref="B5:B6"/>
    <mergeCell ref="B19:F19"/>
    <mergeCell ref="G19:K19"/>
    <mergeCell ref="G5:G6"/>
    <mergeCell ref="B20:B21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61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087024</dc:creator>
  <cp:keywords/>
  <dc:description/>
  <cp:lastModifiedBy>吳友升</cp:lastModifiedBy>
  <cp:lastPrinted>2022-03-22T02:17:14Z</cp:lastPrinted>
  <dcterms:created xsi:type="dcterms:W3CDTF">2009-05-20T05:51:10Z</dcterms:created>
  <dcterms:modified xsi:type="dcterms:W3CDTF">2023-07-18T05:50:38Z</dcterms:modified>
  <cp:category/>
  <cp:version/>
  <cp:contentType/>
  <cp:contentStatus/>
</cp:coreProperties>
</file>