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65" windowWidth="10275" windowHeight="7785" activeTab="0"/>
  </bookViews>
  <sheets>
    <sheet name="Sheet1" sheetId="1" r:id="rId1"/>
    <sheet name="Sheet2" sheetId="2" r:id="rId2"/>
    <sheet name="Sheet3" sheetId="3" r:id="rId3"/>
  </sheets>
  <definedNames>
    <definedName name="_xlnm.Print_Area" localSheetId="0">'Sheet1'!$A$1:$J$194</definedName>
    <definedName name="_xlnm.Print_Titles" localSheetId="0">'Sheet1'!$14:$14</definedName>
  </definedNames>
  <calcPr fullCalcOnLoad="1"/>
</workbook>
</file>

<file path=xl/sharedStrings.xml><?xml version="1.0" encoding="utf-8"?>
<sst xmlns="http://schemas.openxmlformats.org/spreadsheetml/2006/main" count="483" uniqueCount="347">
  <si>
    <t>三、以前年度剩餘款處理情形：</t>
  </si>
  <si>
    <t>五、本年度公益彩券盈餘分配預算編列情形：</t>
  </si>
  <si>
    <t>六、公益彩券盈餘分配之執行數：</t>
  </si>
  <si>
    <t>單位：新台幣元</t>
  </si>
  <si>
    <t>福利類別及項目</t>
  </si>
  <si>
    <t>（一）兒童及少年福利</t>
  </si>
  <si>
    <t>小計</t>
  </si>
  <si>
    <t>業務單位</t>
  </si>
  <si>
    <t>主管簽章：</t>
  </si>
  <si>
    <t>會計單位</t>
  </si>
  <si>
    <t>機關主管</t>
  </si>
  <si>
    <t>本年度預算數</t>
  </si>
  <si>
    <t>備註</t>
  </si>
  <si>
    <t>小計</t>
  </si>
  <si>
    <t>小計</t>
  </si>
  <si>
    <t>小計</t>
  </si>
  <si>
    <t>小計</t>
  </si>
  <si>
    <t>（二）婦女福利</t>
  </si>
  <si>
    <t>（三）老人福利</t>
  </si>
  <si>
    <t>（五）社會救助</t>
  </si>
  <si>
    <t>（六）共他福利</t>
  </si>
  <si>
    <t>填表說明：「福利類別及項目」，得視當季實際執行情形酌予增減或修正。</t>
  </si>
  <si>
    <t>承辦人員簽章：</t>
  </si>
  <si>
    <t>備註：簽章欄得由各該直轄巿、縣巿政府視業務劃分，自行調整。</t>
  </si>
  <si>
    <t xml:space="preserve">八、公益彩券盈餘預算經費動支及核銷預估情形： （第4季報表本欄免填）                                  </t>
  </si>
  <si>
    <t>公益彩券盈餘分配辦理社會福利事業情形季報表</t>
  </si>
  <si>
    <t>桃  園  市  政  府</t>
  </si>
  <si>
    <t>撙節支出</t>
  </si>
  <si>
    <t>推動社會發展業務等公益活動所需郵資</t>
  </si>
  <si>
    <t>印製推動志願服務業務等公益活動所需資料、文件、表格費用</t>
  </si>
  <si>
    <t>辦理社會發展相關方案、宣導及宣導品等費用</t>
  </si>
  <si>
    <t>委託辦理本市志願服務推廣中心、青年志工中心</t>
  </si>
  <si>
    <t>委託辦理弱勢家庭訪視與修繕服務</t>
  </si>
  <si>
    <t>辦理相關業務所需之諮詢法律費用</t>
  </si>
  <si>
    <t>辦理志工隊志願服務各項活動、會議、背心、交通費、誤餐費、訓練、保險費等相關費用</t>
  </si>
  <si>
    <t>推動社會發展業務等公益活動所需委員出席費</t>
  </si>
  <si>
    <t>補助辦理全市性社區成果發表研討及觀摩研習</t>
  </si>
  <si>
    <t>補助志願服務運用單位推展各項服務計畫</t>
  </si>
  <si>
    <t>補助社區發展協會以聯合社區方式推動老人、兒童、新移民等各項社區福利服務計畫</t>
  </si>
  <si>
    <t>辦理人民團體評鑑所需獎勵金</t>
  </si>
  <si>
    <t>辦理志願服務評鑑所需獎勵金</t>
  </si>
  <si>
    <t>推動社會發展業務等公益活動所需誤餐、茶水等費用</t>
  </si>
  <si>
    <t>推動社會發展等公益活動所需雜項支出費用</t>
  </si>
  <si>
    <t>辦理人民團體會議評鑑及清查所需費用</t>
  </si>
  <si>
    <t>第1季執行數</t>
  </si>
  <si>
    <t>第2季執行數</t>
  </si>
  <si>
    <t>第3季執行數</t>
  </si>
  <si>
    <t>第4季執行數</t>
  </si>
  <si>
    <t>本年度1月起至本季截止累計執行數</t>
  </si>
  <si>
    <t>執行率（%）</t>
  </si>
  <si>
    <t>補助公(國)立高中職以上(現有志願服務運用單位備案者)推展志願服務工作</t>
  </si>
  <si>
    <t>合        計</t>
  </si>
  <si>
    <t>七、本年度1月起至本季截止公益彩券盈餘分配剩餘情形：</t>
  </si>
  <si>
    <t>簽    章：</t>
  </si>
  <si>
    <t>1.</t>
  </si>
  <si>
    <t>兒童少年福利服務活動(業務宣導、什項設備修護、兒少活動補助、收出養媒合服務方案、其它支出等)</t>
  </si>
  <si>
    <t>2.</t>
  </si>
  <si>
    <t>南青履約管理督導業務</t>
  </si>
  <si>
    <t>3.</t>
  </si>
  <si>
    <t>兒童及少年保護扶助等業務(少年福利服務中心、駐法院家事服務中心、弱勢家庭兒童及少年社區照顧服務、自立少年生活協助方案等)</t>
  </si>
  <si>
    <t>4.</t>
  </si>
  <si>
    <t>兒少保護個案安置及相關業務(兒少安置費、兒少安置機構輔導計畫、兒少安置機構專業人員在職訓練及研習、兒少安置機構審查帳務會計人員審查費等)</t>
  </si>
  <si>
    <t>5.</t>
  </si>
  <si>
    <t>托育服務相關經費(含辦理居家托育相關社區保母系統管理費用、公設民營龜山托嬰中心、親子館、社區保母文宣、遊樂設施研習、托育機構專業人員在職訓練及研習、托嬰中心幼兒保險等)</t>
  </si>
  <si>
    <t>6.</t>
  </si>
  <si>
    <t>發展遲緩早期療育相關經費（含辦理宣導、療育補助、在宅服務及巡迴輔導服務等）</t>
  </si>
  <si>
    <t>7.</t>
  </si>
  <si>
    <t>辦理兒少相關業務及保護個案涉訟所需之法律相關費用</t>
  </si>
  <si>
    <t>9.</t>
  </si>
  <si>
    <t>補助警察局、地方法院等辦理高關懷輔導外展工作、教育訓練及青春專活動等相關業務</t>
  </si>
  <si>
    <t>8.</t>
  </si>
  <si>
    <t>辦理一般性婦女福利服務活動</t>
  </si>
  <si>
    <t>設置或提升婦女福利服務中心</t>
  </si>
  <si>
    <t>辦理外籍配偶支持性服務</t>
  </si>
  <si>
    <t>其他(如印刷文宣及宣導費、修護費、弱勢家戶保險費及各項業務相關辦公文具用品及非消耗物品及雜項支出等)</t>
  </si>
  <si>
    <t>1.</t>
  </si>
  <si>
    <t>1.</t>
  </si>
  <si>
    <t>辦理南北區老人文康活動中心相關費用</t>
  </si>
  <si>
    <t>行動式老人文康休閒巡迴服務專車所需相關費用</t>
  </si>
  <si>
    <t>補助榮總就診專車</t>
  </si>
  <si>
    <t>重陽金婚禮讚表揚活動</t>
  </si>
  <si>
    <t>中低收入老人特別照顧督導訪視費</t>
  </si>
  <si>
    <t>委託辦理老人福利、研習、觀摩、參訪等相關活動</t>
  </si>
  <si>
    <t>委託辦理失能者到宅沐浴服務</t>
  </si>
  <si>
    <t>委託辦理獨居老人服務方案</t>
  </si>
  <si>
    <t xml:space="preserve">辦理年滿百歲及中低老人65-未滿70歲健保費補助 </t>
  </si>
  <si>
    <t>10.</t>
  </si>
  <si>
    <t>辦理輔具購買及居家無障礙環境改善費</t>
  </si>
  <si>
    <t>11.</t>
  </si>
  <si>
    <t>中低收入老人住宅設施設備補助費</t>
  </si>
  <si>
    <t>12.</t>
  </si>
  <si>
    <t>辦理中低收入老人重病住院看護補助費用</t>
  </si>
  <si>
    <t>13.</t>
  </si>
  <si>
    <t>老人及身障者乘車補助</t>
  </si>
  <si>
    <t>14.</t>
  </si>
  <si>
    <t>辦理老人大學、長青學苑</t>
  </si>
  <si>
    <t>15.</t>
  </si>
  <si>
    <t>補助預防走失手鍊</t>
  </si>
  <si>
    <t>16.</t>
  </si>
  <si>
    <t>補助團體辦理「揚智學堂」、家屬支持團體等失智症及老人福利服務活動及方案</t>
  </si>
  <si>
    <t>17.</t>
  </si>
  <si>
    <t>補助團體辦理老人福利機構輔導、教育訓練</t>
  </si>
  <si>
    <t>18.</t>
  </si>
  <si>
    <t>補助團體辦理老人照顧服務員訓練</t>
  </si>
  <si>
    <t>19.</t>
  </si>
  <si>
    <t>補助團體辦理老人社區式日間照顧服務</t>
  </si>
  <si>
    <t>20.</t>
  </si>
  <si>
    <t>補助辦理敬老愛心卡老人票證製卡</t>
  </si>
  <si>
    <t>21.</t>
  </si>
  <si>
    <t>22.</t>
  </si>
  <si>
    <t>獎勵桃園市蘆竹老人長期照顧中心（養護型）設置失智專區</t>
  </si>
  <si>
    <t>23.</t>
  </si>
  <si>
    <t>其他老人福利相關業務（印刷及裝訂費、業務宣導費、出席費、辦公事務用品及其他）</t>
  </si>
  <si>
    <t>24.</t>
  </si>
  <si>
    <t>桃園市蘆竹老人長期照顧中心（養護型）修繕維護費</t>
  </si>
  <si>
    <t>25.</t>
  </si>
  <si>
    <t>各區(含南北區)老人文康活動中心修繕維護費</t>
  </si>
  <si>
    <t>26.</t>
  </si>
  <si>
    <t>南北區老人文康中心購置冷氣機及辦公設施設備</t>
  </si>
  <si>
    <t>27.</t>
  </si>
  <si>
    <t>行動式老人文康休閒巡迴宣導車購置設備等</t>
  </si>
  <si>
    <t>（四）身心障礙者福利</t>
  </si>
  <si>
    <t>1.</t>
  </si>
  <si>
    <t>綜合性身心障礙福利服務中心各項費用</t>
  </si>
  <si>
    <t>身心障礙者手語翻譯服務</t>
  </si>
  <si>
    <t>身心障礙者送餐服務</t>
  </si>
  <si>
    <t>身心障礙居家服務</t>
  </si>
  <si>
    <t>身心障礙輔具資源中心</t>
  </si>
  <si>
    <t>委託辦理身心障礙著養護、日托等相關服務(恆愛服務體系)</t>
  </si>
  <si>
    <t>辦理ICF(國際健康功能與身心障礙分類系統)評估、審查、宣導活動等業務</t>
  </si>
  <si>
    <t>委託辦理公益彩券形象宣導活動</t>
  </si>
  <si>
    <t>補助低收入無家屬安置機構重病住院看護、指定藥品、運送費用</t>
  </si>
  <si>
    <t>補助身心障礙者119緊急救護車服務</t>
  </si>
  <si>
    <t>身心障礙者、必要陪伴一人及老人搭乘捷運半價優惠補助</t>
  </si>
  <si>
    <t>身心障礙者房屋租金補貼費用</t>
  </si>
  <si>
    <t>身心障礙者生活補助</t>
  </si>
  <si>
    <t>身心障礙者福利機構收容身心障礙者住宿托育、日間托育之養護費</t>
  </si>
  <si>
    <t>補助市內各身心障礙團體行政費及各項活動經費</t>
  </si>
  <si>
    <t>補助市內各身心障礙機構活動經費</t>
  </si>
  <si>
    <t>補助機構、團體辦理身心障礙者社區日間作業設施、自立生活支持服務及社區居住服務等方案</t>
  </si>
  <si>
    <t>委託辦理身心障礙者生活重建服務計畫</t>
  </si>
  <si>
    <t>身心障礙者復康巴士</t>
  </si>
  <si>
    <t>愛心計程車隊服務</t>
  </si>
  <si>
    <t>身心障礙者福利週及國際身心障礙者日活動</t>
  </si>
  <si>
    <t>委託辦理「與礙共處，安頓身心支持方案」</t>
  </si>
  <si>
    <t>綜合性身心障礙福利服務中心內部軟硬體設施設備</t>
  </si>
  <si>
    <t>其他身心障礙福利業務(身心障礙鑑定表掃描、身障團體機構人員輔導培力計畫、出席費、印刷及文具等費用)</t>
  </si>
  <si>
    <t>桃園市綜合性身心障礙福利服務中心冷氣電力增設工程案-保留款</t>
  </si>
  <si>
    <t>桃園市綜合性身心障礙福利服務中心冷氣電力增設工程委託設計監造案-保留款</t>
  </si>
  <si>
    <t>辦理社會救助業務郵資</t>
  </si>
  <si>
    <t>處理突發災害或特殊福利事宜所需物資運送等相關經費</t>
  </si>
  <si>
    <t>辦裡社會救助業務所需印刷費</t>
  </si>
  <si>
    <t>辦理社會救助業務所需之宣導費用</t>
  </si>
  <si>
    <t>辦裡遊民重建方案</t>
  </si>
  <si>
    <t>低收入戶二代脫貧</t>
  </si>
  <si>
    <t>社會救助業務各項會議所需外聘專家學者出席費或講師鐘點費</t>
  </si>
  <si>
    <t>辦理社會救助業務相關辦公文具用品及非消耗性物品等費用</t>
  </si>
  <si>
    <t>辦理社會救助工作民間捐贈所需獎牌獎座等用品費用</t>
  </si>
  <si>
    <t>辦理安家實物銀行救濟物資採購相關費用</t>
  </si>
  <si>
    <t>補助低收入戶及中低收入戶傷病看護費用</t>
  </si>
  <si>
    <t>低收入戶住院膳食費</t>
  </si>
  <si>
    <t>低收入戶高中職以上就學生活補助費</t>
  </si>
  <si>
    <t>協助遊民安置、醫療、生活照顧、體檢及喪葬等</t>
  </si>
  <si>
    <t>補助儲蓄互助培力平民銀行實驗方案</t>
  </si>
  <si>
    <t>補助公所於發生大型天然災害時辦理備災儲存及救助物資所需相關費用</t>
  </si>
  <si>
    <t>補助公所辦理陷困民眾急難救助金費用</t>
  </si>
  <si>
    <t>補助榮民服務處、榮民之家辦理弱勢榮民關懷慰問活動費及補助機構物資或關懷慰問費用</t>
  </si>
  <si>
    <t>補助公所辦理國民年金業務所需相關費用</t>
  </si>
  <si>
    <t>撥補衛生福利部補助本市辦理低收入戶及中低收入戶促進就業計甴人員酬金</t>
  </si>
  <si>
    <t>補助公所辦理內政部年度災害防救演習事宜等相關費用</t>
  </si>
  <si>
    <t>補助各公所辦理以工代賑計畫所需薪資及勞健保費</t>
  </si>
  <si>
    <t>辦理社會救助業務暨社區關懷雜支等費用</t>
  </si>
  <si>
    <t>突發災害或特殊救濟物資採購或辦理災害業務相關雜支</t>
  </si>
  <si>
    <t>安家實物銀行服務方案</t>
  </si>
  <si>
    <t>家庭服務中心水電費</t>
  </si>
  <si>
    <t>家庭服務中心電話費</t>
  </si>
  <si>
    <t>編印社工工作相關工作表單、手冊、宣導單張資料</t>
  </si>
  <si>
    <t>家庭服務中心方案活動費</t>
  </si>
  <si>
    <t>家庭服務中心修理保養及保固維護費、公務機車保險費</t>
  </si>
  <si>
    <t>委託辦理社工日、全縣社會工作分科分級研討訓練、藥酒癮高風險服務方案、監護宣告方案費用、家庭服務中心委外業務</t>
  </si>
  <si>
    <t>家庭服務中心志工服勤及訓練等服務費用</t>
  </si>
  <si>
    <t>家庭服務中心律師諮詢及法律事務費、外聘督導等專業服務費</t>
  </si>
  <si>
    <t>資訊系統維護費</t>
  </si>
  <si>
    <t>家庭服務中心公務機車油料費及用品消耗辦公室物用品</t>
  </si>
  <si>
    <t>家庭服務中心場地租金、社會福利公務車租賃費用</t>
  </si>
  <si>
    <t>協助本縣陷困民眾及遊民之安置等其他費用</t>
  </si>
  <si>
    <t>補助辦理戒毒中途之家收容相關業務</t>
  </si>
  <si>
    <t>撥補內政部補助本縣增聘兒童及少年保護社會工作人力31名社工人力酬金，本縣增聘4年社會工作計畫人力37名社工人力酬金</t>
  </si>
  <si>
    <t>辦理個案服務督導評鑑、督導支持方案、外聘督導會議等所需茶水、誤餐及雜支費用</t>
  </si>
  <si>
    <t>社工工作地點擴增及裝修費</t>
  </si>
  <si>
    <t>社工工作設施設備費用</t>
  </si>
  <si>
    <t>補助家防中心相關經費（委託辦理家暴保護令訪視、家暴月系列活動、家暴相對人關懷服務、家暴被害人多元處遇服務、目睹家暴兒少關懷服務、原住民部落兒少關懷服務、性侵害支持性服務及未成年子女會面及交付處所方案等）</t>
  </si>
  <si>
    <t>辦理各項原住民福利工作等相關資料、本市原住民權益手冊及業務宣導印製費、辦理單親弱勢等原住民青少年成長營、辦理原住民高風險、浩繁家庭訪視各項工作相關費用、辦理原住民獨居老人等文康休閒促進健康活動各項費用、辦理原住民家庭暨婦女服務中心計畫、辦理原住民青少年職業訓練費用、本市原住民志工服務相關費用、補助原住民急難救助金、辦理各項原住民福利工作誤餐等相關費用</t>
  </si>
  <si>
    <t>7.桃園市藥毒癮家庭服務計畫</t>
  </si>
  <si>
    <t>委託辦理發展遲緩兒童社區早期療育暨復健服務</t>
  </si>
  <si>
    <t>老人長照機構口腔照護獎勵計畫</t>
  </si>
  <si>
    <t>發展遲緩兒童聯合評估專業人員服務費</t>
  </si>
  <si>
    <t>辦理偏遠地區視力、糖尿病及口腔篩檢巡迴車服務</t>
  </si>
  <si>
    <t>老人暨高危險族群胸部X光巡迴檢查計畫</t>
  </si>
  <si>
    <t>委託辦理自殺高風險個案關懷訪視及家庭暴力及性侵害加害人處遇個案管理服務計畫</t>
  </si>
  <si>
    <t>委託辦理自殺防治志工訓練協談及關懷服務</t>
  </si>
  <si>
    <t>桃園市（疑似）精神病患社區健康評估關懷服務計畫</t>
  </si>
  <si>
    <t>家暴個案法院駐點心理諮詢服務計畫</t>
  </si>
  <si>
    <t>弱勢團體及有礙優生保健照護推動計畫</t>
  </si>
  <si>
    <t>聘僱及兼職人員薪資(含年終獎金)及加班費</t>
  </si>
  <si>
    <t>公益彩券各項業務郵電費旅運費</t>
  </si>
  <si>
    <t>公益彩券各項業務宣導費等</t>
  </si>
  <si>
    <t>公益彩券業務辦公器具維護費</t>
  </si>
  <si>
    <t>公益彩券一般服務費(計時與計件人員酬金)</t>
  </si>
  <si>
    <t>公益彩券各項業務辦公事務用品及其他</t>
  </si>
  <si>
    <t>公益彩券專業服務費</t>
  </si>
  <si>
    <t>資訊系統相關業務 (社政資訊系統、社會福利及決策支援系統、電腦設備)</t>
  </si>
  <si>
    <t>委外方案系統建置服務案-保留款</t>
  </si>
  <si>
    <t>桃園家庭服務中心裝修工程委託設計監造服務案-保留款</t>
  </si>
  <si>
    <t>103年度保留款</t>
  </si>
  <si>
    <t>(c)</t>
  </si>
  <si>
    <t>低收入戶住家庭暨兒童生活補助費</t>
  </si>
  <si>
    <t>聯絡電話：03-3322101#6305</t>
  </si>
  <si>
    <t>1.</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</si>
  <si>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</si>
  <si>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</si>
  <si>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</si>
  <si>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</si>
  <si>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</si>
  <si>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</si>
  <si>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</si>
  <si>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</si>
  <si>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</si>
  <si>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</si>
  <si>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</si>
  <si>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</si>
  <si>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</si>
  <si>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</si>
  <si>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</si>
  <si>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</si>
  <si>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</si>
  <si>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</si>
  <si>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</si>
  <si>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</si>
  <si>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</si>
  <si>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</si>
  <si>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</si>
  <si>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</si>
  <si>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</si>
  <si>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</si>
  <si>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</si>
  <si>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</si>
  <si>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</si>
  <si>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</si>
  <si>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</si>
  <si>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</si>
  <si>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依實際情形核實辦理。</t>
  </si>
  <si>
    <t>依實際進用人力支付。</t>
  </si>
  <si>
    <t xml:space="preserve">警察局達成率為60.31%，由於少年隊計畫均以寒暑假期間辦理青少年關懷與輔導外展，將於第四季持續執行、陸續辦理相關業務。        </t>
  </si>
  <si>
    <t>依實際申請案,核實撥付。</t>
  </si>
  <si>
    <t>依實際案件,核實撥付。</t>
  </si>
  <si>
    <t>依實際情形,核實撥付。</t>
  </si>
  <si>
    <t>撙節支出。</t>
  </si>
  <si>
    <t>因本項計畫個案須由法官派案，依案核實撥付。</t>
  </si>
  <si>
    <r>
      <t>一、本年度公益彩券盈餘分配管理方式：■基金管理□收支並列□其他：</t>
    </r>
    <r>
      <rPr>
        <u val="single"/>
        <sz val="14"/>
        <rFont val="標楷體"/>
        <family val="4"/>
      </rPr>
      <t xml:space="preserve">        </t>
    </r>
    <r>
      <rPr>
        <sz val="14"/>
        <rFont val="標楷體"/>
        <family val="4"/>
      </rPr>
      <t>。</t>
    </r>
  </si>
  <si>
    <r>
      <t>（一）截至去年度12月底止，公益彩券盈餘分配待運用數為</t>
    </r>
    <r>
      <rPr>
        <b/>
        <sz val="14"/>
        <rFont val="標楷體"/>
        <family val="4"/>
      </rPr>
      <t>(a)</t>
    </r>
    <r>
      <rPr>
        <b/>
        <u val="single"/>
        <sz val="14"/>
        <rFont val="標楷體"/>
        <family val="4"/>
      </rPr>
      <t xml:space="preserve"> 1,551,169,158 </t>
    </r>
    <r>
      <rPr>
        <b/>
        <sz val="14"/>
        <rFont val="標楷體"/>
        <family val="4"/>
      </rPr>
      <t>元</t>
    </r>
    <r>
      <rPr>
        <sz val="14"/>
        <rFont val="標楷體"/>
        <family val="4"/>
      </rPr>
      <t xml:space="preserve"> 。(本項待運用數含103年度第4季報表待運用數 1,468,409,236元、102年孳息2,026,816元、103年孳息2,402,342元、以前年度孳息暨其他收入78,330,764元)</t>
    </r>
  </si>
  <si>
    <r>
      <t>（二）處理情形：</t>
    </r>
    <r>
      <rPr>
        <u val="single"/>
        <sz val="14"/>
        <rFont val="標楷體"/>
        <family val="4"/>
      </rPr>
      <t xml:space="preserve">  納入104年度基金預算處理 。</t>
    </r>
  </si>
  <si>
    <r>
      <t>（一）歲入預算原編</t>
    </r>
    <r>
      <rPr>
        <u val="single"/>
        <sz val="14"/>
        <rFont val="標楷體"/>
        <family val="4"/>
      </rPr>
      <t xml:space="preserve">  951,834,000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951,834,000 </t>
    </r>
    <r>
      <rPr>
        <sz val="14"/>
        <rFont val="標楷體"/>
        <family val="4"/>
      </rPr>
      <t>元。</t>
    </r>
  </si>
  <si>
    <t>績優老人福利機構獎勵金</t>
  </si>
  <si>
    <t>中華民國104年10月份至12月份（104年度第4季）</t>
  </si>
  <si>
    <r>
      <t>二、本年度第</t>
    </r>
    <r>
      <rPr>
        <u val="single"/>
        <sz val="14"/>
        <rFont val="標楷體"/>
        <family val="4"/>
      </rPr>
      <t>4</t>
    </r>
    <r>
      <rPr>
        <sz val="14"/>
        <rFont val="標楷體"/>
        <family val="4"/>
      </rPr>
      <t>季，彩券盈餘分配數為</t>
    </r>
    <r>
      <rPr>
        <u val="single"/>
        <sz val="14"/>
        <rFont val="標楷體"/>
        <family val="4"/>
      </rPr>
      <t xml:space="preserve"> 194,113,982</t>
    </r>
    <r>
      <rPr>
        <sz val="14"/>
        <rFont val="標楷體"/>
        <family val="4"/>
      </rPr>
      <t>元。</t>
    </r>
  </si>
  <si>
    <r>
      <t>四、本年度1月起至本季截止，累計公益彩券盈餘分配數為</t>
    </r>
    <r>
      <rPr>
        <b/>
        <sz val="14"/>
        <rFont val="標楷體"/>
        <family val="4"/>
      </rPr>
      <t>(b)</t>
    </r>
    <r>
      <rPr>
        <b/>
        <u val="single"/>
        <sz val="14"/>
        <rFont val="標楷體"/>
        <family val="4"/>
      </rPr>
      <t>905,530,576</t>
    </r>
    <r>
      <rPr>
        <b/>
        <sz val="14"/>
        <rFont val="標楷體"/>
        <family val="4"/>
      </rPr>
      <t>元</t>
    </r>
    <r>
      <rPr>
        <sz val="14"/>
        <rFont val="標楷體"/>
        <family val="4"/>
      </rPr>
      <t>。</t>
    </r>
  </si>
  <si>
    <t xml:space="preserve">1.各項辦公庶務採購、設備修護費用依實際業務需求撙節辦理。
2.收出養媒合服務方案，因本年度私下留養案，多數不合申請規定，且多件因收養案父母私人原因，致使停止辦理，故未能達成執行率。
3.兒少活動補助，本年度因補助案金額超過預算數，故以最後核銷之補助案，由同科目項下保母補助支應。                    
</t>
  </si>
  <si>
    <t xml:space="preserve"> </t>
  </si>
  <si>
    <t>1.少年福利服務中心年度預算為762萬元整，104年度實際執行數為513萬7,411元整，執行率為67.4%。
2.查本案執行率未達預期係因原預算編列包含相關營運工程之開辦費用，然因104年未覓合適館舍，致實際執行數未符預期目標。
3.105年將調整辦理方式，預計於105年4月前完成招標程序，期能具體提升方案總體執行率。</t>
  </si>
  <si>
    <t xml:space="preserve">1.辦理評鑑與訪視輔導相關業務費用係採政府採購方式進行，議價金額為163萬元整，本計畫履約結束依廠商實際支出進行核銷金額為1,074,146元，因此本預算執行率未能達成100%。
2.觀音、新屋及龍潭公托中心委託服務案原於104年8月19日上網公告，因奉准變更標案模式，故於同年9月8日辦理無法決標公告。爰此，本案另案辦理簽辦作業，並奉准於104年12月7日上網公告，刻正辦理評選作業，預計於105年中旬完成開辦作業。
3.辦理托育服務相關專業人員在職訓練、研習等相關費用,104年係由衛生福利部社會及家庭署補助本局辦理北區保母系統工作人員研習教育訓練，(核定補助經費為70,000元)，故本項預算未動支。
</t>
  </si>
  <si>
    <t>原預計於104年年底完成製作資源手冊，因廠商設計時效性問題且部分內容須修正，故無法於104年完成製作及發放。</t>
  </si>
  <si>
    <t>撙節支出。</t>
  </si>
  <si>
    <t>婦女發展中心設備計畫-補辦預算</t>
  </si>
  <si>
    <t>因招標採購室內裝修工程案尚待辦理中，申請保留經費。</t>
  </si>
  <si>
    <t>部分委外方案(婦女成長教育及婦女福利方案、弱勢婦女培力自立方案及原住民女性權益發展方案)因104年4月底始完成決標，實際執行方案為5-12月，故預算執行數為82.92%。</t>
  </si>
  <si>
    <t>婦女發展中心於６月設立，相關修繕費用以節約公帑原則辦理。
另，婦女館履約管理督導計畫總經費為90萬元整，本案採議價，決標金額為87萬元，執行金額為87萬元，未達100%原因為3%為議價後之標餘款。</t>
  </si>
  <si>
    <t>本為翻修本市新移民家庭服務中心團體室及樂活小棧之地板（因淹水），惟經評估需求，尚不需翻修，故預算數未執行完全。</t>
  </si>
  <si>
    <t xml:space="preserve">1.「弱勢家戶微型保險」係依實際投保人數給付保險費用，故預算執行數為
94.51%。
2.社會福利手冊印製及配送辦理調整容納。
</t>
  </si>
  <si>
    <r>
      <t>（二）歲出預算原編</t>
    </r>
    <r>
      <rPr>
        <u val="single"/>
        <sz val="14"/>
        <rFont val="標楷體"/>
        <family val="4"/>
      </rPr>
      <t xml:space="preserve">  1,733,578,000 </t>
    </r>
    <r>
      <rPr>
        <sz val="14"/>
        <rFont val="標楷體"/>
        <family val="4"/>
      </rPr>
      <t>元，保留款</t>
    </r>
    <r>
      <rPr>
        <u val="single"/>
        <sz val="14"/>
        <rFont val="標楷體"/>
        <family val="4"/>
      </rPr>
      <t xml:space="preserve"> 2,111,000 </t>
    </r>
    <r>
      <rPr>
        <sz val="14"/>
        <rFont val="標楷體"/>
        <family val="4"/>
      </rPr>
      <t>元，補辦預算</t>
    </r>
    <r>
      <rPr>
        <u val="single"/>
        <sz val="14"/>
        <rFont val="標楷體"/>
        <family val="4"/>
      </rPr>
      <t>11,000,000元</t>
    </r>
    <r>
      <rPr>
        <sz val="14"/>
        <rFont val="標楷體"/>
        <family val="4"/>
      </rPr>
      <t>，合計</t>
    </r>
    <r>
      <rPr>
        <u val="single"/>
        <sz val="14"/>
        <rFont val="標楷體"/>
        <family val="4"/>
      </rPr>
      <t xml:space="preserve">  1,746,689,000 </t>
    </r>
    <r>
      <rPr>
        <sz val="14"/>
        <rFont val="標楷體"/>
        <family val="4"/>
      </rPr>
      <t>元。</t>
    </r>
  </si>
  <si>
    <t>大溪區公設民營日間照顧中心暨長青俱樂部-補辦預算</t>
  </si>
  <si>
    <t>金鑽婚獎牌採購採最低價決標，樽節經費。</t>
  </si>
  <si>
    <t>計畫未核定,調整容納辦理老人福利業務</t>
  </si>
  <si>
    <t>104年委託辦理獨居老人服務方案，因無優勝廠商撤標，故擬訂新計畫，俟計畫通過後執行。</t>
  </si>
  <si>
    <t>考量日間照顧服務單位已獲衛福部社家署補助在案，經本局研議後不額外補助辦理社區式日間照顧服務之單位。</t>
  </si>
  <si>
    <t>評鑑甲等機構9家，獎勵金2萬元</t>
  </si>
  <si>
    <t>撙節支出。(此項下修膳需列財產，而未動支)</t>
  </si>
  <si>
    <t>超支經費辦理調整容納。</t>
  </si>
  <si>
    <t>撙節支出。(104年4月1日座談紀錄，評估不符成本效益)</t>
  </si>
  <si>
    <t>因104年尚需陳核市長同意編列預算、辦理購地及多目標變更事宜，故未及於104年辦畢。</t>
  </si>
  <si>
    <t>依委辦單位實際服務執行情形核銷。</t>
  </si>
  <si>
    <t>本項業務先由公務預算及中央補助款支出。</t>
  </si>
  <si>
    <t>因委辦單位104年度1至3月未聘用到社工人力，以及4至12月輔具資源中心服務案委辦單位更換，於4月尚有部分專業人力未補齊，以致人事費未執行完畢。</t>
  </si>
  <si>
    <t>日托服務平均收托人數為15人，略低於預算最高服務人數20人，住宿服務平均收托人數為38人，略低於預算最高服務人數40人，故影響參與各項活動、課程之總人數及需配置專業人員之人數，實際人數均低於預算人數。</t>
  </si>
  <si>
    <t>專職人數聘用不足，致人事費未支用完畢。</t>
  </si>
  <si>
    <t>超支經費辦理調整容納</t>
  </si>
  <si>
    <t>第4季為繳回溢領款</t>
  </si>
  <si>
    <t>依實際市內身心障礙福利機構申請案，核實撥付。</t>
  </si>
  <si>
    <t>本項業務經費先由中央補助款支付。</t>
  </si>
  <si>
    <t>1.預算編列係以車隊最大供給趟次計算，而執行率為實際乘車需求趟次，故執行率偏低。
2.104年已辦理第2階段愛心計程車隊評選，預計車輛規模由131輛成長至240輛，並配合每年宣傳行銷，服務趟次有逐年成長趨勢。</t>
  </si>
  <si>
    <t>104年12月才完成本委辦案之採購</t>
  </si>
  <si>
    <t>原規劃因應身障福利中心服務轉型添購新的設施設備，但因轉型計畫尚未確定，故僅針對現有服務需要進行設備添購,致使預算執行數較低。</t>
  </si>
  <si>
    <t>ICF永久效期身心障礙手冊換證宣導場次減少，換證通知單相關郵票、印刷等費用於10月支付，其餘撙支出。</t>
  </si>
  <si>
    <t>103年度保留款</t>
  </si>
  <si>
    <t>依委外單位實際核銷金額，核實辦理。</t>
  </si>
  <si>
    <t>本案3月完成招標程序，4月開始執行相關業務，依委外單位實際核銷金額，核實辦理。</t>
  </si>
  <si>
    <t>因本案是新編預算，預算至3月底方審議通過，7月份完成招標，採按季核銷，依委外單位實際核銷金額，核實辦理。</t>
  </si>
  <si>
    <t>依實際需求辦理採購事宜。</t>
  </si>
  <si>
    <t>優先使用公務預算，並依實際申請情形，核實辦理。</t>
  </si>
  <si>
    <t>1.優先使用公務預算，並依實際申請情形，核實辦理。
2.1月至4月由公所撥款予民眾，5月起改由本局自行撥款，7月至8月公所繳回賸餘款。</t>
  </si>
  <si>
    <t>依實際申請情形，核實辦理</t>
  </si>
  <si>
    <t>1.因本案是新編預算，預算至3月底方審議通過，3月方開始執行本預算。
2.另關於本方案辦理相關會議之誤餐費、茶水費經會計室提醒需用其他科目支應，故執行率偏低。</t>
  </si>
  <si>
    <t>視災害狀況，核實辦理。</t>
  </si>
  <si>
    <t>1.優先使用公務預算。並依實際申請情形，核實辦理。
2.12月公所繳回賸餘款。</t>
  </si>
  <si>
    <t>依補助單位實際支出，核實支用。</t>
  </si>
  <si>
    <t>1.優先使用公務預算，並依實際進用員額，核實支用。
2.12月公所繳回賸餘款</t>
  </si>
  <si>
    <t>撙節支出</t>
  </si>
  <si>
    <t>本案另案規劃自辦培力講堂計畫，並由公務預算支應。</t>
  </si>
  <si>
    <t>依實際情形核實辦理。</t>
  </si>
  <si>
    <t>本案依實際申請案,核實撥付。</t>
  </si>
  <si>
    <t>本年度未辦理評鑑。</t>
  </si>
  <si>
    <t>部分中心水電費獲共用館舍其他機關單位協助分擔</t>
  </si>
  <si>
    <t>104年上半年中心電話費以補助經費支應</t>
  </si>
  <si>
    <t>單親、親子方案為今年新案，於4月預算通過後，7月起按月執行。</t>
  </si>
  <si>
    <t>原楊梅家庭服務中心裝修案，配合施工館舍整體工程進度，延至105年完工，無法於104年核銷。</t>
  </si>
  <si>
    <t>1.監護宣告後續追蹤案為今年新案，於4月預算通過後，6月起執行辦理。
2.委託辦理家庭服務中心案，104年獲中央補助770萬，故自籌款支出較少。</t>
  </si>
  <si>
    <t>經費執行完畢，不足款項辦理調整容納。</t>
  </si>
  <si>
    <t>社工管理資訊系統配合中央政策，今年度尚未能辦理系統介接。</t>
  </si>
  <si>
    <t>1.中心場地年初均獲無償借用，12月起支付復興家庭中心辦公室租賃費用。2.公務車租賃自4月開始辦理。</t>
  </si>
  <si>
    <t>本年度尚無合格機構申請補助。</t>
  </si>
  <si>
    <t>人事經費依人員異動情形核實支出</t>
  </si>
  <si>
    <t>觀音中心裝修工程案辦理一般保留739,775元</t>
  </si>
  <si>
    <t>103年度保留款續以保留至105年</t>
  </si>
  <si>
    <t>1.廠商因期中報告不符部分合約內容，第一期款減價收受600元整。
2.廠商因期末報告不符部分合約內容，第二期款減價收受300元整。
3.本計畫依實際需求樽節使用，雜支賸餘720元整。</t>
  </si>
  <si>
    <t>1.經委員審查計畫後，補助7家機構共計39萬5,170元整(付局外委員審查費:4,830元)。         
2.其中兩家機構執行計畫過程中，部分經費未完全執行，故總執行率為97.56%。</t>
  </si>
  <si>
    <t>1.本計畫採實際服務收案核實支付。
2.青少年藥癮戒治輔導諮商編列12萬8,000元，實際服務總計51人次，支用8萬1,600元。
3.場地費編列19萬2,000元，因中壢場青少年團體於毒防中心辦理，及桃園場至地  檢署辦理(免支付場地費)，故實際僅支用3,000元。</t>
  </si>
  <si>
    <t>1.本項計畫依採購程序議價，決標金額低於預算金額。
2.另海區決標時間為104年9月，執行時間僅3個月，故執行率相對低。</t>
  </si>
  <si>
    <t xml:space="preserve">1.本項計畫係以實際申請服務量為主，依實際案件，核實撥付。
2.本項執行面需徵求家屬及病患之同意，且家屬經常因隱私問題而拒絕配合，故申請量未達預估數，執行率較低。
</t>
  </si>
  <si>
    <t>1.104年度社政資訊系統維護案之履約期限至105年1月22日，採驗收後付款，故將其104年度預算100萬元辦理保留。
2.因社會福利及決策支援資訊系統維護案履約期限至105年12月31日，採驗收後付款，故依其104年度需用經費25萬元辦理保留。</t>
  </si>
  <si>
    <r>
      <t>（一）本年度1月起至本季截止，已發包或已簽約經費</t>
    </r>
    <r>
      <rPr>
        <u val="single"/>
        <sz val="13"/>
        <rFont val="標楷體"/>
        <family val="4"/>
      </rPr>
      <t xml:space="preserve"> 　　　　　</t>
    </r>
    <r>
      <rPr>
        <sz val="13"/>
        <rFont val="標楷體"/>
        <family val="4"/>
      </rPr>
      <t xml:space="preserve">元，預計於次季執行經費 </t>
    </r>
    <r>
      <rPr>
        <u val="single"/>
        <sz val="13"/>
        <rFont val="標楷體"/>
        <family val="4"/>
      </rPr>
      <t xml:space="preserve">  　　　　　  </t>
    </r>
    <r>
      <rPr>
        <sz val="13"/>
        <rFont val="標楷體"/>
        <family val="4"/>
      </rPr>
      <t xml:space="preserve"> 元。</t>
    </r>
  </si>
  <si>
    <r>
      <t>（二）預計於次季核銷經費</t>
    </r>
    <r>
      <rPr>
        <u val="single"/>
        <sz val="14"/>
        <rFont val="標楷體"/>
        <family val="4"/>
      </rPr>
      <t xml:space="preserve"> 　　　　　　 </t>
    </r>
    <r>
      <rPr>
        <sz val="14"/>
        <rFont val="標楷體"/>
        <family val="4"/>
      </rPr>
      <t xml:space="preserve">元，預估累計至次季止執行率 </t>
    </r>
    <r>
      <rPr>
        <u val="single"/>
        <sz val="14"/>
        <rFont val="標楷體"/>
        <family val="4"/>
      </rPr>
      <t xml:space="preserve">  　　  </t>
    </r>
    <r>
      <rPr>
        <sz val="14"/>
        <rFont val="標楷體"/>
        <family val="4"/>
      </rPr>
      <t>。</t>
    </r>
  </si>
  <si>
    <t>委託辦理本市社區培力中心計畫</t>
  </si>
  <si>
    <t>補助各級人民團體辦理各項公益活動</t>
  </si>
  <si>
    <r>
      <t>（二）尚未執行之原因：</t>
    </r>
    <r>
      <rPr>
        <u val="single"/>
        <sz val="14"/>
        <rFont val="標楷體"/>
        <family val="4"/>
      </rPr>
      <t xml:space="preserve"> 兒童及少年福利：執行率已達80%。婦女福利：執行率已達80%。老人福利：執行率已達80%。身障福利：執行率已達80%。社會救助:1.陷困民眾急難救助金費用，優先使用公務預算。並依實際申請情形，核實辦理。2.儲蓄互助培力平民銀行實驗方案，本案是新編預算，預算至3月底方審議通過，3月方開始執行本預算，且相關會議之誤餐費、茶水費經會計室提醒需用其他科目支應，故執行偏低。其他福利：1.人民團體辦理委託辦理本市社區培力中心計畫，另案規劃自辦培力講堂計畫，並由公務預算支應；另補助辦理各級人民團體辦理各項公益活動及全市性社區成果發表研討及觀摩研習依實際申請情形核實辦理。2.委託辦理家庭服務中心案，104年獲中央補助770萬優先執行，公彩自籌經費支出較少。3.各服務中心場地年初均獲無償借用，12月起支付復興家庭中心辦公室租賃費用。5.其餘依實際撙節原則覈實辦理。 </t>
    </r>
  </si>
  <si>
    <t>1.委託方案因無法補足人力故剩餘。
2.服務計晝與委外方案執行剩餘款。</t>
  </si>
  <si>
    <t>填表日期：105.1.26</t>
  </si>
  <si>
    <r>
      <t>（一）本年度1月起至本季截止，累計公益彩券盈餘分配待運用數(d)=(a)+(b)-(c）</t>
    </r>
    <r>
      <rPr>
        <u val="single"/>
        <sz val="14"/>
        <rFont val="標楷體"/>
        <family val="4"/>
      </rPr>
      <t xml:space="preserve"> 970,796,796 </t>
    </r>
    <r>
      <rPr>
        <sz val="14"/>
        <rFont val="標楷體"/>
        <family val="4"/>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</si>
</sst>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00_);[Red]\(0.00\)"/>
    <numFmt numFmtId="185" formatCode="#,##0_ ;[Red]\-#,##0\ "/>
    <numFmt numFmtId="186" formatCode="0_);[Red]\(0\)"/>
  </numFmts>
  <fonts count="54">
    <font>
      <sz val="12"/>
      <name val="新細明體"/>
      <family val="1"/>
    </font>
    <font>
      <sz val="14"/>
      <name val="標楷體"/>
      <family val="4"/>
    </font>
    <font>
      <sz val="9"/>
      <name val="新細明體"/>
      <family val="1"/>
    </font>
    <font>
      <sz val="12"/>
      <name val="標楷體"/>
      <family val="4"/>
    </font>
    <font>
      <b/>
      <sz val="12"/>
      <name val="標楷體"/>
      <family val="4"/>
    </font>
    <font>
      <sz val="11"/>
      <name val="標楷體"/>
      <family val="4"/>
    </font>
    <font>
      <b/>
      <sz val="11"/>
      <name val="標楷體"/>
      <family val="4"/>
    </font>
    <font>
      <sz val="18"/>
      <name val="標楷體"/>
      <family val="4"/>
    </font>
    <font>
      <u val="single"/>
      <sz val="14"/>
      <name val="標楷體"/>
      <family val="4"/>
    </font>
    <font>
      <sz val="10"/>
      <name val="標楷體"/>
      <family val="4"/>
    </font>
    <font>
      <b/>
      <u val="single"/>
      <sz val="18"/>
      <name val="標楷體"/>
      <family val="4"/>
    </font>
    <font>
      <b/>
      <sz val="18"/>
      <name val="標楷體"/>
      <family val="4"/>
    </font>
    <font>
      <b/>
      <sz val="14"/>
      <name val="標楷體"/>
      <family val="4"/>
    </font>
    <font>
      <b/>
      <u val="single"/>
      <sz val="14"/>
      <name val="標楷體"/>
      <family val="4"/>
    </font>
    <font>
      <sz val="13"/>
      <name val="標楷體"/>
      <family val="4"/>
    </font>
    <font>
      <u val="single"/>
      <sz val="13"/>
      <name val="標楷體"/>
      <family val="4"/>
    </font>
    <font>
      <sz val="12"/>
      <name val="Times New Roman"/>
      <family val="1"/>
    </font>
    <font>
      <b/>
      <sz val="12"/>
      <name val="Times New Roman"/>
      <family val="1"/>
    </font>
    <font>
      <b/>
      <sz val="11"/>
      <name val="Times New Roman"/>
      <family val="1"/>
    </font>
    <font>
      <sz val="14"/>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right style="thin">
        <color indexed="8"/>
      </right>
      <top>
        <color indexed="63"/>
      </top>
      <bottom>
        <color indexed="63"/>
      </bottom>
    </border>
    <border>
      <left style="thin"/>
      <right style="thin"/>
      <top>
        <color indexed="63"/>
      </top>
      <bottom style="thin"/>
    </border>
    <border>
      <left style="thin"/>
      <right style="thin">
        <color indexed="8"/>
      </right>
      <top style="thin">
        <color indexed="8"/>
      </top>
      <bottom style="thin">
        <color indexed="8"/>
      </bottom>
    </border>
    <border>
      <left style="thin"/>
      <right style="thin"/>
      <top>
        <color indexed="63"/>
      </top>
      <bottom style="thin">
        <color indexed="8"/>
      </bottom>
    </border>
    <border>
      <left style="thin"/>
      <right style="thin">
        <color indexed="8"/>
      </right>
      <top>
        <color indexed="63"/>
      </top>
      <bottom style="thin">
        <color indexed="8"/>
      </bottom>
    </border>
    <border>
      <left style="thin"/>
      <right style="thin"/>
      <top style="thin"/>
      <bottom>
        <color indexed="63"/>
      </bottom>
    </border>
    <border>
      <left style="thin">
        <color indexed="8"/>
      </left>
      <right style="thin"/>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thin"/>
      <top style="thin">
        <color indexed="8"/>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color indexed="8"/>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color indexed="8"/>
      </right>
      <top>
        <color indexed="63"/>
      </top>
      <bottom style="thin"/>
    </border>
    <border>
      <left style="thin">
        <color indexed="8"/>
      </left>
      <right>
        <color indexed="63"/>
      </right>
      <top>
        <color indexed="63"/>
      </top>
      <bottom style="thin"/>
    </border>
    <border>
      <left style="thin"/>
      <right style="thin">
        <color indexed="8"/>
      </right>
      <top style="thin"/>
      <bottom>
        <color indexed="63"/>
      </bottom>
    </border>
    <border>
      <left style="thin">
        <color indexed="8"/>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color indexed="8"/>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303">
    <xf numFmtId="0" fontId="0" fillId="0" borderId="0" xfId="0" applyAlignment="1">
      <alignment vertical="center"/>
    </xf>
    <xf numFmtId="0" fontId="5" fillId="0" borderId="10" xfId="0" applyFont="1" applyFill="1" applyBorder="1" applyAlignment="1">
      <alignment horizontal="left" vertical="top" wrapText="1"/>
    </xf>
    <xf numFmtId="0" fontId="3"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12" fillId="0" borderId="0"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5" fillId="0" borderId="12" xfId="0" applyFont="1" applyFill="1" applyBorder="1" applyAlignment="1">
      <alignment horizontal="center" vertical="center" wrapText="1"/>
    </xf>
    <xf numFmtId="0" fontId="16" fillId="0" borderId="13" xfId="0" applyFont="1" applyFill="1" applyBorder="1" applyAlignment="1">
      <alignment horizontal="right" vertical="top"/>
    </xf>
    <xf numFmtId="0" fontId="16" fillId="0" borderId="10" xfId="0" applyFont="1" applyFill="1" applyBorder="1" applyAlignment="1">
      <alignment horizontal="right" vertical="top"/>
    </xf>
    <xf numFmtId="0" fontId="6" fillId="0" borderId="14" xfId="0" applyFont="1" applyFill="1" applyBorder="1" applyAlignment="1">
      <alignment horizontal="center" vertical="center" wrapText="1"/>
    </xf>
    <xf numFmtId="3" fontId="6" fillId="0" borderId="14"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3" fontId="6" fillId="0" borderId="14" xfId="0" applyNumberFormat="1" applyFont="1" applyFill="1" applyBorder="1" applyAlignment="1">
      <alignment horizontal="center" vertical="center"/>
    </xf>
    <xf numFmtId="10" fontId="6" fillId="0" borderId="14" xfId="0" applyNumberFormat="1" applyFont="1" applyFill="1" applyBorder="1" applyAlignment="1">
      <alignment horizontal="right" vertical="center"/>
    </xf>
    <xf numFmtId="0" fontId="5" fillId="0" borderId="14"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vertical="center"/>
    </xf>
    <xf numFmtId="0" fontId="6" fillId="0" borderId="15" xfId="0" applyFont="1" applyFill="1" applyBorder="1" applyAlignment="1">
      <alignment horizontal="left" vertical="top"/>
    </xf>
    <xf numFmtId="0" fontId="5" fillId="0" borderId="16" xfId="0" applyFont="1" applyFill="1" applyBorder="1" applyAlignment="1">
      <alignment horizontal="left" vertical="top" wrapText="1"/>
    </xf>
    <xf numFmtId="0" fontId="5" fillId="0" borderId="15" xfId="0" applyFont="1" applyFill="1" applyBorder="1" applyAlignment="1">
      <alignment horizontal="left" vertical="top"/>
    </xf>
    <xf numFmtId="3" fontId="17" fillId="0" borderId="15" xfId="0" applyNumberFormat="1" applyFont="1" applyFill="1" applyBorder="1" applyAlignment="1">
      <alignment vertical="center"/>
    </xf>
    <xf numFmtId="10" fontId="17" fillId="0" borderId="15" xfId="0" applyNumberFormat="1" applyFont="1" applyFill="1" applyBorder="1" applyAlignment="1">
      <alignment horizontal="right" vertical="top" wrapText="1"/>
    </xf>
    <xf numFmtId="0" fontId="16" fillId="0" borderId="16" xfId="0" applyFont="1" applyFill="1" applyBorder="1" applyAlignment="1">
      <alignment horizontal="right" vertical="top"/>
    </xf>
    <xf numFmtId="0" fontId="16" fillId="0" borderId="17" xfId="0" applyFont="1" applyFill="1" applyBorder="1" applyAlignment="1">
      <alignment horizontal="right" vertical="top"/>
    </xf>
    <xf numFmtId="0" fontId="16" fillId="0" borderId="18" xfId="0" applyFont="1" applyFill="1" applyBorder="1" applyAlignment="1">
      <alignment horizontal="right" vertical="top"/>
    </xf>
    <xf numFmtId="3" fontId="17" fillId="0" borderId="19" xfId="0" applyNumberFormat="1" applyFont="1" applyFill="1" applyBorder="1" applyAlignment="1">
      <alignment horizontal="right" vertical="top"/>
    </xf>
    <xf numFmtId="0" fontId="16" fillId="0" borderId="20" xfId="0" applyFont="1" applyFill="1" applyBorder="1" applyAlignment="1">
      <alignment horizontal="right" vertical="top"/>
    </xf>
    <xf numFmtId="0" fontId="16" fillId="0" borderId="0" xfId="0" applyFont="1" applyFill="1" applyAlignment="1">
      <alignment horizontal="right" vertical="top"/>
    </xf>
    <xf numFmtId="0" fontId="16" fillId="0" borderId="21" xfId="0" applyFont="1" applyFill="1" applyBorder="1" applyAlignment="1">
      <alignment horizontal="right" vertical="top"/>
    </xf>
    <xf numFmtId="0" fontId="16" fillId="0" borderId="22" xfId="0" applyFont="1" applyFill="1" applyBorder="1" applyAlignment="1">
      <alignment horizontal="right" vertical="top"/>
    </xf>
    <xf numFmtId="3" fontId="17" fillId="0" borderId="15" xfId="0" applyNumberFormat="1" applyFont="1" applyFill="1" applyBorder="1" applyAlignment="1">
      <alignment horizontal="right" vertical="top"/>
    </xf>
    <xf numFmtId="0" fontId="16" fillId="0" borderId="10" xfId="0" applyFont="1" applyFill="1" applyBorder="1" applyAlignment="1">
      <alignment horizontal="right" vertical="top" wrapText="1"/>
    </xf>
    <xf numFmtId="0" fontId="16" fillId="0" borderId="16" xfId="0" applyFont="1" applyFill="1" applyBorder="1" applyAlignment="1">
      <alignment horizontal="right" vertical="top" wrapText="1"/>
    </xf>
    <xf numFmtId="0" fontId="16" fillId="0" borderId="0" xfId="0" applyFont="1" applyFill="1" applyAlignment="1">
      <alignment horizontal="right" vertical="top" wrapText="1"/>
    </xf>
    <xf numFmtId="0" fontId="16" fillId="0" borderId="13" xfId="0" applyFont="1" applyFill="1" applyBorder="1" applyAlignment="1">
      <alignment horizontal="right" vertical="top" wrapText="1"/>
    </xf>
    <xf numFmtId="0" fontId="16" fillId="0" borderId="18" xfId="0" applyFont="1" applyFill="1" applyBorder="1" applyAlignment="1">
      <alignment horizontal="right" vertical="top" wrapText="1"/>
    </xf>
    <xf numFmtId="0" fontId="16" fillId="0" borderId="14" xfId="0" applyFont="1" applyFill="1" applyBorder="1" applyAlignment="1">
      <alignment horizontal="right" vertical="top"/>
    </xf>
    <xf numFmtId="10" fontId="16" fillId="0" borderId="23" xfId="0" applyNumberFormat="1" applyFont="1" applyFill="1" applyBorder="1" applyAlignment="1">
      <alignment horizontal="right" vertical="top"/>
    </xf>
    <xf numFmtId="0" fontId="5" fillId="0" borderId="16" xfId="0" applyFont="1" applyFill="1" applyBorder="1" applyAlignment="1">
      <alignment horizontal="left" vertical="top"/>
    </xf>
    <xf numFmtId="183" fontId="17" fillId="0" borderId="19" xfId="0" applyNumberFormat="1" applyFont="1" applyFill="1" applyBorder="1" applyAlignment="1">
      <alignment horizontal="right" vertical="top"/>
    </xf>
    <xf numFmtId="0" fontId="16" fillId="0" borderId="17" xfId="0" applyFont="1" applyFill="1" applyBorder="1" applyAlignment="1">
      <alignment horizontal="right" vertical="top" wrapText="1"/>
    </xf>
    <xf numFmtId="0" fontId="16" fillId="0" borderId="14" xfId="0" applyFont="1" applyFill="1" applyBorder="1" applyAlignment="1">
      <alignment horizontal="right" vertical="top" wrapText="1"/>
    </xf>
    <xf numFmtId="3" fontId="17" fillId="0" borderId="15" xfId="0" applyNumberFormat="1" applyFont="1" applyFill="1" applyBorder="1" applyAlignment="1">
      <alignment horizontal="right" vertical="center"/>
    </xf>
    <xf numFmtId="3" fontId="17" fillId="0" borderId="15" xfId="0" applyNumberFormat="1" applyFont="1" applyFill="1" applyBorder="1" applyAlignment="1">
      <alignment horizontal="right" vertical="center" wrapText="1"/>
    </xf>
    <xf numFmtId="10" fontId="17" fillId="0" borderId="15" xfId="0" applyNumberFormat="1" applyFont="1" applyFill="1" applyBorder="1" applyAlignment="1">
      <alignment horizontal="right" vertical="center"/>
    </xf>
    <xf numFmtId="0" fontId="6" fillId="0" borderId="15" xfId="0" applyFont="1" applyFill="1" applyBorder="1" applyAlignment="1">
      <alignment horizontal="left" vertical="center"/>
    </xf>
    <xf numFmtId="3" fontId="17" fillId="0" borderId="12" xfId="0" applyNumberFormat="1" applyFont="1" applyFill="1" applyBorder="1" applyAlignment="1">
      <alignment horizontal="right" vertical="center"/>
    </xf>
    <xf numFmtId="3" fontId="17" fillId="0" borderId="12" xfId="0" applyNumberFormat="1" applyFont="1" applyFill="1" applyBorder="1" applyAlignment="1">
      <alignment horizontal="right" vertical="center" wrapText="1"/>
    </xf>
    <xf numFmtId="10" fontId="17" fillId="0" borderId="24" xfId="0" applyNumberFormat="1" applyFont="1" applyFill="1" applyBorder="1" applyAlignment="1">
      <alignment horizontal="right" vertical="center"/>
    </xf>
    <xf numFmtId="0" fontId="5" fillId="0" borderId="12" xfId="0" applyFont="1" applyFill="1" applyBorder="1" applyAlignment="1">
      <alignment vertical="center"/>
    </xf>
    <xf numFmtId="3" fontId="18" fillId="0" borderId="12" xfId="0" applyNumberFormat="1" applyFont="1" applyFill="1" applyBorder="1" applyAlignment="1">
      <alignment horizontal="right" vertical="center" wrapText="1"/>
    </xf>
    <xf numFmtId="182" fontId="17" fillId="0" borderId="25" xfId="0" applyNumberFormat="1" applyFont="1" applyFill="1" applyBorder="1" applyAlignment="1">
      <alignment horizontal="right" vertical="center"/>
    </xf>
    <xf numFmtId="182" fontId="17" fillId="0" borderId="25" xfId="0" applyNumberFormat="1" applyFont="1" applyFill="1" applyBorder="1" applyAlignment="1">
      <alignment horizontal="right" vertical="center" wrapText="1"/>
    </xf>
    <xf numFmtId="10" fontId="17" fillId="0" borderId="26" xfId="0" applyNumberFormat="1" applyFont="1" applyFill="1" applyBorder="1" applyAlignment="1">
      <alignment horizontal="right" vertical="center"/>
    </xf>
    <xf numFmtId="3" fontId="17" fillId="0" borderId="10" xfId="0" applyNumberFormat="1" applyFont="1" applyFill="1" applyBorder="1" applyAlignment="1">
      <alignment vertical="center"/>
    </xf>
    <xf numFmtId="0" fontId="16" fillId="0" borderId="27" xfId="0" applyFont="1" applyFill="1" applyBorder="1" applyAlignment="1">
      <alignment horizontal="right" vertical="top"/>
    </xf>
    <xf numFmtId="3" fontId="17" fillId="0" borderId="28" xfId="0" applyNumberFormat="1" applyFont="1" applyFill="1" applyBorder="1" applyAlignment="1">
      <alignment horizontal="right" vertical="top"/>
    </xf>
    <xf numFmtId="0" fontId="5" fillId="0" borderId="0" xfId="0" applyFont="1" applyFill="1" applyAlignment="1">
      <alignment vertical="center"/>
    </xf>
    <xf numFmtId="0" fontId="5" fillId="0" borderId="16" xfId="0" applyFont="1" applyFill="1" applyBorder="1" applyAlignment="1">
      <alignment vertical="center"/>
    </xf>
    <xf numFmtId="49" fontId="5" fillId="0" borderId="20" xfId="0" applyNumberFormat="1" applyFont="1" applyFill="1" applyBorder="1" applyAlignment="1">
      <alignment horizontal="left" vertical="top"/>
    </xf>
    <xf numFmtId="49" fontId="5" fillId="0" borderId="29" xfId="0" applyNumberFormat="1" applyFont="1" applyFill="1" applyBorder="1" applyAlignment="1">
      <alignment horizontal="left" vertical="top" wrapText="1"/>
    </xf>
    <xf numFmtId="3" fontId="16" fillId="0" borderId="10" xfId="0" applyNumberFormat="1" applyFont="1" applyFill="1" applyBorder="1" applyAlignment="1">
      <alignment horizontal="right" vertical="top"/>
    </xf>
    <xf numFmtId="183" fontId="16" fillId="0" borderId="10" xfId="0" applyNumberFormat="1" applyFont="1" applyFill="1" applyBorder="1" applyAlignment="1">
      <alignment horizontal="right" vertical="top"/>
    </xf>
    <xf numFmtId="10" fontId="16" fillId="0" borderId="10" xfId="0" applyNumberFormat="1" applyFont="1" applyFill="1" applyBorder="1" applyAlignment="1">
      <alignment horizontal="right" vertical="top" wrapText="1"/>
    </xf>
    <xf numFmtId="0" fontId="3" fillId="0" borderId="10" xfId="0" applyFont="1" applyFill="1" applyBorder="1" applyAlignment="1">
      <alignment vertical="top" wrapText="1"/>
    </xf>
    <xf numFmtId="49" fontId="5" fillId="0" borderId="19" xfId="0" applyNumberFormat="1" applyFont="1" applyFill="1" applyBorder="1" applyAlignment="1">
      <alignment horizontal="left" vertical="top"/>
    </xf>
    <xf numFmtId="49" fontId="5" fillId="0" borderId="30" xfId="0" applyNumberFormat="1" applyFont="1" applyFill="1" applyBorder="1" applyAlignment="1">
      <alignment horizontal="left" vertical="top" wrapText="1"/>
    </xf>
    <xf numFmtId="3" fontId="16" fillId="0" borderId="15" xfId="0" applyNumberFormat="1" applyFont="1" applyFill="1" applyBorder="1" applyAlignment="1">
      <alignment horizontal="right" vertical="top"/>
    </xf>
    <xf numFmtId="183" fontId="16" fillId="0" borderId="15" xfId="0" applyNumberFormat="1" applyFont="1" applyFill="1" applyBorder="1" applyAlignment="1">
      <alignment horizontal="right" vertical="top"/>
    </xf>
    <xf numFmtId="10" fontId="16" fillId="0" borderId="15" xfId="0" applyNumberFormat="1" applyFont="1" applyFill="1" applyBorder="1" applyAlignment="1">
      <alignment horizontal="right" vertical="top" wrapText="1"/>
    </xf>
    <xf numFmtId="0" fontId="3" fillId="0" borderId="15" xfId="0" applyFont="1" applyFill="1" applyBorder="1" applyAlignment="1">
      <alignment horizontal="left" vertical="top" wrapText="1"/>
    </xf>
    <xf numFmtId="3" fontId="16" fillId="0" borderId="16" xfId="0" applyNumberFormat="1" applyFont="1" applyFill="1" applyBorder="1" applyAlignment="1">
      <alignment horizontal="right" vertical="top"/>
    </xf>
    <xf numFmtId="49" fontId="5" fillId="0" borderId="21" xfId="0" applyNumberFormat="1" applyFont="1" applyFill="1" applyBorder="1" applyAlignment="1">
      <alignment horizontal="left" vertical="top"/>
    </xf>
    <xf numFmtId="49" fontId="5" fillId="0" borderId="31" xfId="0" applyNumberFormat="1" applyFont="1" applyFill="1" applyBorder="1" applyAlignment="1">
      <alignment horizontal="left" vertical="top" wrapText="1"/>
    </xf>
    <xf numFmtId="183" fontId="16" fillId="0" borderId="16" xfId="0" applyNumberFormat="1" applyFont="1" applyFill="1" applyBorder="1" applyAlignment="1">
      <alignment horizontal="right" vertical="top"/>
    </xf>
    <xf numFmtId="10" fontId="16" fillId="0" borderId="16" xfId="0" applyNumberFormat="1" applyFont="1" applyFill="1" applyBorder="1" applyAlignment="1">
      <alignment horizontal="right" vertical="top" wrapText="1"/>
    </xf>
    <xf numFmtId="0" fontId="3"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5" fillId="0" borderId="29" xfId="0" applyFont="1" applyFill="1" applyBorder="1" applyAlignment="1">
      <alignment horizontal="left" vertical="top" wrapText="1"/>
    </xf>
    <xf numFmtId="183" fontId="16" fillId="0" borderId="25" xfId="0" applyNumberFormat="1" applyFont="1" applyFill="1" applyBorder="1" applyAlignment="1">
      <alignment horizontal="right" vertical="top" wrapText="1"/>
    </xf>
    <xf numFmtId="0" fontId="0" fillId="0" borderId="0" xfId="0" applyFont="1" applyFill="1" applyAlignment="1">
      <alignment vertical="center"/>
    </xf>
    <xf numFmtId="183" fontId="16" fillId="0" borderId="32" xfId="0" applyNumberFormat="1" applyFont="1" applyFill="1" applyBorder="1" applyAlignment="1">
      <alignment horizontal="right" vertical="top" wrapText="1"/>
    </xf>
    <xf numFmtId="49" fontId="0" fillId="0" borderId="20" xfId="0" applyNumberFormat="1" applyFont="1" applyFill="1" applyBorder="1" applyAlignment="1">
      <alignment vertical="top"/>
    </xf>
    <xf numFmtId="0" fontId="5" fillId="0" borderId="33" xfId="0" applyFont="1" applyFill="1" applyBorder="1" applyAlignment="1">
      <alignment horizontal="left" vertical="top" wrapText="1"/>
    </xf>
    <xf numFmtId="183" fontId="16" fillId="0" borderId="34" xfId="0" applyNumberFormat="1" applyFont="1" applyFill="1" applyBorder="1" applyAlignment="1">
      <alignment horizontal="right" vertical="top"/>
    </xf>
    <xf numFmtId="183" fontId="16" fillId="0" borderId="34" xfId="0" applyNumberFormat="1" applyFont="1" applyFill="1" applyBorder="1" applyAlignment="1">
      <alignment vertical="top" wrapText="1"/>
    </xf>
    <xf numFmtId="0" fontId="16" fillId="0" borderId="34" xfId="0" applyFont="1" applyFill="1" applyBorder="1" applyAlignment="1">
      <alignment horizontal="right" vertical="top" wrapText="1"/>
    </xf>
    <xf numFmtId="0" fontId="16" fillId="0" borderId="34" xfId="36" applyNumberFormat="1" applyFont="1" applyFill="1" applyBorder="1" applyAlignment="1">
      <alignment horizontal="right" vertical="top" wrapText="1"/>
    </xf>
    <xf numFmtId="181" fontId="16" fillId="0" borderId="34" xfId="36" applyNumberFormat="1" applyFont="1" applyFill="1" applyBorder="1" applyAlignment="1">
      <alignment horizontal="right" vertical="top" wrapText="1"/>
    </xf>
    <xf numFmtId="183" fontId="16" fillId="0" borderId="34" xfId="0" applyNumberFormat="1" applyFont="1" applyFill="1" applyBorder="1" applyAlignment="1">
      <alignment horizontal="right" vertical="top" wrapText="1"/>
    </xf>
    <xf numFmtId="10" fontId="16" fillId="0" borderId="34" xfId="0" applyNumberFormat="1" applyFont="1" applyFill="1" applyBorder="1" applyAlignment="1">
      <alignment horizontal="right" vertical="top"/>
    </xf>
    <xf numFmtId="0" fontId="3" fillId="0" borderId="22" xfId="0" applyFont="1" applyFill="1" applyBorder="1" applyAlignment="1">
      <alignment horizontal="left" vertical="top" wrapText="1"/>
    </xf>
    <xf numFmtId="3" fontId="16" fillId="0" borderId="34" xfId="0" applyNumberFormat="1" applyFont="1" applyFill="1" applyBorder="1" applyAlignment="1">
      <alignment horizontal="right" vertical="top"/>
    </xf>
    <xf numFmtId="3" fontId="19" fillId="0" borderId="34" xfId="0" applyNumberFormat="1" applyFont="1" applyFill="1" applyBorder="1" applyAlignment="1">
      <alignment horizontal="right" vertical="top"/>
    </xf>
    <xf numFmtId="183" fontId="16" fillId="0" borderId="34" xfId="36" applyNumberFormat="1" applyFont="1" applyFill="1" applyBorder="1" applyAlignment="1">
      <alignment horizontal="right" vertical="top" wrapText="1"/>
    </xf>
    <xf numFmtId="184" fontId="5" fillId="0" borderId="29" xfId="33" applyNumberFormat="1" applyFont="1" applyFill="1" applyBorder="1" applyAlignment="1">
      <alignment horizontal="left" vertical="top" wrapText="1"/>
      <protection/>
    </xf>
    <xf numFmtId="181" fontId="16" fillId="0" borderId="10" xfId="37" applyNumberFormat="1" applyFont="1" applyFill="1" applyBorder="1" applyAlignment="1">
      <alignment horizontal="right" vertical="top"/>
    </xf>
    <xf numFmtId="182" fontId="16" fillId="0" borderId="10" xfId="34" applyNumberFormat="1" applyFont="1" applyFill="1" applyBorder="1" applyAlignment="1">
      <alignment horizontal="right" vertical="top" wrapText="1"/>
      <protection/>
    </xf>
    <xf numFmtId="183" fontId="16" fillId="0" borderId="10" xfId="36" applyNumberFormat="1" applyFont="1" applyFill="1" applyBorder="1" applyAlignment="1">
      <alignment horizontal="right" vertical="top" wrapText="1"/>
    </xf>
    <xf numFmtId="181" fontId="16" fillId="0" borderId="10" xfId="36" applyNumberFormat="1" applyFont="1" applyFill="1" applyBorder="1" applyAlignment="1">
      <alignment horizontal="right" vertical="top" wrapText="1"/>
    </xf>
    <xf numFmtId="183" fontId="16" fillId="0" borderId="10" xfId="0" applyNumberFormat="1" applyFont="1" applyFill="1" applyBorder="1" applyAlignment="1">
      <alignment vertical="top" wrapText="1"/>
    </xf>
    <xf numFmtId="182" fontId="16" fillId="0" borderId="10" xfId="0" applyNumberFormat="1" applyFont="1" applyFill="1" applyBorder="1" applyAlignment="1">
      <alignment horizontal="right" vertical="top" wrapText="1"/>
    </xf>
    <xf numFmtId="41" fontId="16" fillId="0" borderId="10" xfId="34" applyNumberFormat="1" applyFont="1" applyFill="1" applyBorder="1" applyAlignment="1">
      <alignment horizontal="right" vertical="top" wrapText="1"/>
      <protection/>
    </xf>
    <xf numFmtId="181" fontId="5" fillId="0" borderId="34" xfId="37" applyNumberFormat="1" applyFont="1" applyFill="1" applyBorder="1" applyAlignment="1">
      <alignment horizontal="left" vertical="top" wrapText="1"/>
    </xf>
    <xf numFmtId="183" fontId="16" fillId="0" borderId="10" xfId="36" applyNumberFormat="1" applyFont="1" applyFill="1" applyBorder="1" applyAlignment="1">
      <alignment vertical="top" wrapText="1"/>
    </xf>
    <xf numFmtId="0" fontId="5" fillId="0" borderId="34" xfId="0" applyFont="1" applyFill="1" applyBorder="1" applyAlignment="1">
      <alignment horizontal="left" vertical="top" wrapText="1"/>
    </xf>
    <xf numFmtId="0" fontId="16" fillId="0" borderId="10" xfId="36" applyNumberFormat="1" applyFont="1" applyFill="1" applyBorder="1" applyAlignment="1">
      <alignment horizontal="right" vertical="top" wrapText="1"/>
    </xf>
    <xf numFmtId="0" fontId="5" fillId="0" borderId="10" xfId="35" applyFont="1" applyFill="1" applyBorder="1" applyAlignment="1">
      <alignment horizontal="left" vertical="top" wrapText="1"/>
      <protection/>
    </xf>
    <xf numFmtId="0" fontId="5" fillId="0" borderId="29" xfId="33" applyFont="1" applyFill="1" applyBorder="1" applyAlignment="1">
      <alignment horizontal="left" vertical="top" wrapText="1"/>
      <protection/>
    </xf>
    <xf numFmtId="3" fontId="16" fillId="0" borderId="10" xfId="34" applyNumberFormat="1" applyFont="1" applyFill="1" applyBorder="1" applyAlignment="1">
      <alignment horizontal="right" vertical="top" wrapText="1"/>
      <protection/>
    </xf>
    <xf numFmtId="0" fontId="5" fillId="0" borderId="30" xfId="33" applyFont="1" applyFill="1" applyBorder="1" applyAlignment="1">
      <alignment horizontal="left" vertical="top" wrapText="1"/>
      <protection/>
    </xf>
    <xf numFmtId="181" fontId="16" fillId="0" borderId="15" xfId="37" applyNumberFormat="1" applyFont="1" applyFill="1" applyBorder="1" applyAlignment="1">
      <alignment horizontal="right" vertical="top"/>
    </xf>
    <xf numFmtId="182" fontId="16" fillId="0" borderId="15" xfId="34" applyNumberFormat="1" applyFont="1" applyFill="1" applyBorder="1" applyAlignment="1">
      <alignment horizontal="right" vertical="top" wrapText="1"/>
      <protection/>
    </xf>
    <xf numFmtId="183" fontId="16" fillId="0" borderId="15" xfId="36" applyNumberFormat="1" applyFont="1" applyFill="1" applyBorder="1" applyAlignment="1">
      <alignment horizontal="right" vertical="top" wrapText="1"/>
    </xf>
    <xf numFmtId="181" fontId="16" fillId="0" borderId="15" xfId="36" applyNumberFormat="1" applyFont="1" applyFill="1" applyBorder="1" applyAlignment="1">
      <alignment horizontal="right" vertical="top" wrapText="1"/>
    </xf>
    <xf numFmtId="183" fontId="16" fillId="0" borderId="15" xfId="36" applyNumberFormat="1" applyFont="1" applyFill="1" applyBorder="1" applyAlignment="1">
      <alignment vertical="top" wrapText="1"/>
    </xf>
    <xf numFmtId="182" fontId="16" fillId="0" borderId="15" xfId="0" applyNumberFormat="1" applyFont="1" applyFill="1" applyBorder="1" applyAlignment="1">
      <alignment horizontal="right" vertical="top" wrapText="1"/>
    </xf>
    <xf numFmtId="0" fontId="5" fillId="0" borderId="25" xfId="0" applyFont="1" applyFill="1" applyBorder="1" applyAlignment="1">
      <alignment horizontal="left" vertical="top" wrapText="1"/>
    </xf>
    <xf numFmtId="0" fontId="5" fillId="0" borderId="31" xfId="33" applyFont="1" applyFill="1" applyBorder="1" applyAlignment="1">
      <alignment horizontal="left" vertical="top" wrapText="1"/>
      <protection/>
    </xf>
    <xf numFmtId="181" fontId="16" fillId="0" borderId="16" xfId="37" applyNumberFormat="1" applyFont="1" applyFill="1" applyBorder="1" applyAlignment="1">
      <alignment horizontal="right" vertical="top"/>
    </xf>
    <xf numFmtId="182" fontId="16" fillId="0" borderId="16" xfId="34" applyNumberFormat="1" applyFont="1" applyFill="1" applyBorder="1" applyAlignment="1">
      <alignment horizontal="right" vertical="top" wrapText="1"/>
      <protection/>
    </xf>
    <xf numFmtId="183" fontId="16" fillId="0" borderId="16" xfId="36" applyNumberFormat="1" applyFont="1" applyFill="1" applyBorder="1" applyAlignment="1">
      <alignment horizontal="right" vertical="top" wrapText="1"/>
    </xf>
    <xf numFmtId="183" fontId="16" fillId="0" borderId="16" xfId="36" applyNumberFormat="1" applyFont="1" applyFill="1" applyBorder="1" applyAlignment="1">
      <alignment vertical="top" wrapText="1"/>
    </xf>
    <xf numFmtId="182" fontId="16" fillId="0" borderId="16" xfId="0" applyNumberFormat="1" applyFont="1" applyFill="1" applyBorder="1" applyAlignment="1">
      <alignment horizontal="right" vertical="top" wrapText="1"/>
    </xf>
    <xf numFmtId="181" fontId="16" fillId="0" borderId="20" xfId="37" applyNumberFormat="1" applyFont="1" applyFill="1" applyBorder="1" applyAlignment="1">
      <alignment horizontal="right" vertical="top"/>
    </xf>
    <xf numFmtId="182" fontId="16" fillId="0" borderId="20" xfId="34" applyNumberFormat="1" applyFont="1" applyFill="1" applyBorder="1" applyAlignment="1">
      <alignment horizontal="right" vertical="top" wrapText="1"/>
      <protection/>
    </xf>
    <xf numFmtId="183" fontId="16" fillId="0" borderId="20" xfId="36" applyNumberFormat="1" applyFont="1" applyFill="1" applyBorder="1" applyAlignment="1">
      <alignment horizontal="right" vertical="top" wrapText="1"/>
    </xf>
    <xf numFmtId="183" fontId="16" fillId="0" borderId="20" xfId="36" applyNumberFormat="1" applyFont="1" applyFill="1" applyBorder="1" applyAlignment="1">
      <alignment vertical="top" wrapText="1"/>
    </xf>
    <xf numFmtId="183" fontId="5" fillId="0" borderId="10" xfId="37" applyNumberFormat="1" applyFont="1" applyFill="1" applyBorder="1" applyAlignment="1">
      <alignment horizontal="left" vertical="top" wrapText="1"/>
    </xf>
    <xf numFmtId="182" fontId="16" fillId="0" borderId="20" xfId="0" applyNumberFormat="1" applyFont="1" applyFill="1" applyBorder="1" applyAlignment="1">
      <alignment horizontal="right" vertical="top" wrapText="1"/>
    </xf>
    <xf numFmtId="49" fontId="5" fillId="0" borderId="20" xfId="0" applyNumberFormat="1" applyFont="1" applyFill="1" applyBorder="1" applyAlignment="1">
      <alignment vertical="top" wrapText="1"/>
    </xf>
    <xf numFmtId="0" fontId="5" fillId="0" borderId="0" xfId="0" applyFont="1" applyFill="1" applyBorder="1" applyAlignment="1">
      <alignment vertical="top" wrapText="1"/>
    </xf>
    <xf numFmtId="183" fontId="16" fillId="0" borderId="10" xfId="0" applyNumberFormat="1" applyFont="1" applyFill="1" applyBorder="1" applyAlignment="1">
      <alignment horizontal="right" vertical="top" wrapText="1"/>
    </xf>
    <xf numFmtId="182" fontId="16" fillId="0" borderId="0" xfId="0" applyNumberFormat="1" applyFont="1" applyFill="1" applyBorder="1" applyAlignment="1">
      <alignment horizontal="right" vertical="top" wrapText="1"/>
    </xf>
    <xf numFmtId="183" fontId="16" fillId="0" borderId="13" xfId="0" applyNumberFormat="1" applyFont="1" applyFill="1" applyBorder="1" applyAlignment="1">
      <alignment horizontal="right" vertical="top" wrapText="1"/>
    </xf>
    <xf numFmtId="183" fontId="16" fillId="0" borderId="22" xfId="0" applyNumberFormat="1" applyFont="1" applyFill="1" applyBorder="1" applyAlignment="1">
      <alignment horizontal="right" vertical="top" wrapText="1"/>
    </xf>
    <xf numFmtId="10" fontId="16" fillId="0" borderId="10" xfId="0" applyNumberFormat="1" applyFont="1" applyFill="1" applyBorder="1" applyAlignment="1">
      <alignment horizontal="right" vertical="top"/>
    </xf>
    <xf numFmtId="0" fontId="0" fillId="0" borderId="0" xfId="0" applyFont="1" applyFill="1" applyBorder="1" applyAlignment="1">
      <alignment vertical="center"/>
    </xf>
    <xf numFmtId="49" fontId="5" fillId="0" borderId="19" xfId="0" applyNumberFormat="1" applyFont="1" applyFill="1" applyBorder="1" applyAlignment="1">
      <alignment vertical="top" wrapText="1"/>
    </xf>
    <xf numFmtId="0" fontId="5" fillId="0" borderId="11" xfId="0" applyFont="1" applyFill="1" applyBorder="1" applyAlignment="1">
      <alignment vertical="top" wrapText="1"/>
    </xf>
    <xf numFmtId="183" fontId="16" fillId="0" borderId="15" xfId="0" applyNumberFormat="1" applyFont="1" applyFill="1" applyBorder="1" applyAlignment="1">
      <alignment horizontal="right" vertical="top" wrapText="1"/>
    </xf>
    <xf numFmtId="182" fontId="16" fillId="0" borderId="11" xfId="0" applyNumberFormat="1" applyFont="1" applyFill="1" applyBorder="1" applyAlignment="1">
      <alignment horizontal="right" vertical="top" wrapText="1"/>
    </xf>
    <xf numFmtId="183" fontId="16" fillId="0" borderId="35" xfId="0" applyNumberFormat="1" applyFont="1" applyFill="1" applyBorder="1" applyAlignment="1">
      <alignment horizontal="right" vertical="top" wrapText="1"/>
    </xf>
    <xf numFmtId="183" fontId="16" fillId="0" borderId="26" xfId="0" applyNumberFormat="1" applyFont="1" applyFill="1" applyBorder="1" applyAlignment="1">
      <alignment horizontal="right" vertical="top" wrapText="1"/>
    </xf>
    <xf numFmtId="10" fontId="16" fillId="0" borderId="15" xfId="0" applyNumberFormat="1" applyFont="1" applyFill="1" applyBorder="1" applyAlignment="1">
      <alignment horizontal="right" vertical="top"/>
    </xf>
    <xf numFmtId="49" fontId="5" fillId="0" borderId="21" xfId="0" applyNumberFormat="1" applyFont="1" applyFill="1" applyBorder="1" applyAlignment="1">
      <alignment vertical="top" wrapText="1"/>
    </xf>
    <xf numFmtId="0" fontId="5" fillId="0" borderId="14" xfId="0" applyFont="1" applyFill="1" applyBorder="1" applyAlignment="1">
      <alignment vertical="top" wrapText="1"/>
    </xf>
    <xf numFmtId="183" fontId="16" fillId="0" borderId="16" xfId="0" applyNumberFormat="1" applyFont="1" applyFill="1" applyBorder="1" applyAlignment="1">
      <alignment horizontal="right" vertical="top" wrapText="1"/>
    </xf>
    <xf numFmtId="182" fontId="16" fillId="0" borderId="14" xfId="0" applyNumberFormat="1" applyFont="1" applyFill="1" applyBorder="1" applyAlignment="1">
      <alignment horizontal="right" vertical="top" wrapText="1"/>
    </xf>
    <xf numFmtId="183" fontId="16" fillId="0" borderId="17" xfId="0" applyNumberFormat="1" applyFont="1" applyFill="1" applyBorder="1" applyAlignment="1">
      <alignment horizontal="right" vertical="top" wrapText="1"/>
    </xf>
    <xf numFmtId="183" fontId="16" fillId="0" borderId="18" xfId="0" applyNumberFormat="1" applyFont="1" applyFill="1" applyBorder="1" applyAlignment="1">
      <alignment horizontal="right" vertical="top" wrapText="1"/>
    </xf>
    <xf numFmtId="10" fontId="16" fillId="0" borderId="16" xfId="0" applyNumberFormat="1" applyFont="1" applyFill="1" applyBorder="1" applyAlignment="1">
      <alignment horizontal="right" vertical="top"/>
    </xf>
    <xf numFmtId="0" fontId="3" fillId="0" borderId="16" xfId="0" applyFont="1" applyFill="1" applyBorder="1" applyAlignment="1">
      <alignment horizontal="left" vertical="top" wrapText="1"/>
    </xf>
    <xf numFmtId="0" fontId="3" fillId="0" borderId="22" xfId="0" applyFont="1" applyFill="1" applyBorder="1" applyAlignment="1">
      <alignment vertical="top" wrapText="1"/>
    </xf>
    <xf numFmtId="49" fontId="3" fillId="0" borderId="13" xfId="0" applyNumberFormat="1" applyFont="1" applyFill="1" applyBorder="1" applyAlignment="1">
      <alignment horizontal="left" vertical="top"/>
    </xf>
    <xf numFmtId="3" fontId="16" fillId="0" borderId="34" xfId="36" applyNumberFormat="1" applyFont="1" applyFill="1" applyBorder="1" applyAlignment="1">
      <alignment horizontal="right" vertical="top" shrinkToFit="1"/>
    </xf>
    <xf numFmtId="38" fontId="16" fillId="0" borderId="34" xfId="0" applyNumberFormat="1" applyFont="1" applyFill="1" applyBorder="1" applyAlignment="1">
      <alignment vertical="top" wrapText="1"/>
    </xf>
    <xf numFmtId="182" fontId="16" fillId="0" borderId="34" xfId="0" applyNumberFormat="1" applyFont="1" applyFill="1" applyBorder="1" applyAlignment="1">
      <alignment horizontal="right" vertical="top" wrapText="1"/>
    </xf>
    <xf numFmtId="38" fontId="16" fillId="0" borderId="34" xfId="0" applyNumberFormat="1" applyFont="1" applyFill="1" applyBorder="1" applyAlignment="1">
      <alignment horizontal="right" vertical="top" wrapText="1"/>
    </xf>
    <xf numFmtId="3" fontId="16" fillId="0" borderId="34" xfId="0" applyNumberFormat="1" applyFont="1" applyFill="1" applyBorder="1" applyAlignment="1">
      <alignment vertical="top" wrapText="1"/>
    </xf>
    <xf numFmtId="10" fontId="16" fillId="0" borderId="34" xfId="0" applyNumberFormat="1" applyFont="1" applyFill="1" applyBorder="1" applyAlignment="1">
      <alignment horizontal="right" vertical="top" wrapText="1"/>
    </xf>
    <xf numFmtId="10" fontId="5" fillId="0" borderId="34" xfId="0" applyNumberFormat="1" applyFont="1" applyFill="1" applyBorder="1" applyAlignment="1">
      <alignment vertical="top" wrapText="1"/>
    </xf>
    <xf numFmtId="10" fontId="5" fillId="0" borderId="34"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38" fontId="16" fillId="0" borderId="34" xfId="0" applyNumberFormat="1" applyFont="1" applyFill="1" applyBorder="1" applyAlignment="1">
      <alignment vertical="top"/>
    </xf>
    <xf numFmtId="182" fontId="16" fillId="0" borderId="34" xfId="0" applyNumberFormat="1" applyFont="1" applyFill="1" applyBorder="1" applyAlignment="1">
      <alignment horizontal="right" vertical="top"/>
    </xf>
    <xf numFmtId="38" fontId="16" fillId="0" borderId="34" xfId="0" applyNumberFormat="1" applyFont="1" applyFill="1" applyBorder="1" applyAlignment="1">
      <alignment horizontal="right" vertical="top"/>
    </xf>
    <xf numFmtId="3" fontId="16" fillId="0" borderId="34" xfId="0" applyNumberFormat="1" applyFont="1" applyFill="1" applyBorder="1" applyAlignment="1">
      <alignment vertical="top"/>
    </xf>
    <xf numFmtId="183" fontId="16" fillId="0" borderId="34" xfId="0" applyNumberFormat="1" applyFont="1" applyFill="1" applyBorder="1" applyAlignment="1">
      <alignment vertical="top"/>
    </xf>
    <xf numFmtId="49" fontId="3" fillId="0" borderId="36" xfId="0" applyNumberFormat="1" applyFont="1" applyFill="1" applyBorder="1" applyAlignment="1">
      <alignment horizontal="left" vertical="top"/>
    </xf>
    <xf numFmtId="183" fontId="16" fillId="0" borderId="23" xfId="0" applyNumberFormat="1" applyFont="1" applyFill="1" applyBorder="1" applyAlignment="1">
      <alignment vertical="top"/>
    </xf>
    <xf numFmtId="38" fontId="16" fillId="0" borderId="23" xfId="0" applyNumberFormat="1" applyFont="1" applyFill="1" applyBorder="1" applyAlignment="1">
      <alignment vertical="top"/>
    </xf>
    <xf numFmtId="182" fontId="16" fillId="0" borderId="23" xfId="0" applyNumberFormat="1" applyFont="1" applyFill="1" applyBorder="1" applyAlignment="1">
      <alignment horizontal="right" vertical="top"/>
    </xf>
    <xf numFmtId="38" fontId="16" fillId="0" borderId="23" xfId="0" applyNumberFormat="1" applyFont="1" applyFill="1" applyBorder="1" applyAlignment="1">
      <alignment horizontal="right" vertical="top"/>
    </xf>
    <xf numFmtId="3" fontId="16" fillId="0" borderId="23" xfId="0" applyNumberFormat="1" applyFont="1" applyFill="1" applyBorder="1" applyAlignment="1">
      <alignment vertical="top"/>
    </xf>
    <xf numFmtId="38" fontId="16" fillId="0" borderId="23" xfId="0" applyNumberFormat="1" applyFont="1" applyFill="1" applyBorder="1" applyAlignment="1">
      <alignment horizontal="right" vertical="top" wrapText="1"/>
    </xf>
    <xf numFmtId="10" fontId="16" fillId="0" borderId="23" xfId="0" applyNumberFormat="1" applyFont="1" applyFill="1" applyBorder="1" applyAlignment="1">
      <alignment horizontal="right" vertical="top" wrapText="1"/>
    </xf>
    <xf numFmtId="10" fontId="5" fillId="0" borderId="23" xfId="0" applyNumberFormat="1" applyFont="1" applyFill="1" applyBorder="1" applyAlignment="1">
      <alignment horizontal="left" vertical="top" wrapText="1"/>
    </xf>
    <xf numFmtId="49" fontId="3" fillId="0" borderId="37" xfId="0" applyNumberFormat="1" applyFont="1" applyFill="1" applyBorder="1" applyAlignment="1">
      <alignment horizontal="left" vertical="top"/>
    </xf>
    <xf numFmtId="49" fontId="5" fillId="0" borderId="38" xfId="0" applyNumberFormat="1" applyFont="1" applyFill="1" applyBorder="1" applyAlignment="1">
      <alignment horizontal="left" vertical="top" wrapText="1"/>
    </xf>
    <xf numFmtId="183" fontId="16" fillId="0" borderId="27" xfId="0" applyNumberFormat="1" applyFont="1" applyFill="1" applyBorder="1" applyAlignment="1">
      <alignment vertical="top"/>
    </xf>
    <xf numFmtId="38" fontId="16" fillId="0" borderId="27" xfId="0" applyNumberFormat="1" applyFont="1" applyFill="1" applyBorder="1" applyAlignment="1">
      <alignment vertical="top"/>
    </xf>
    <xf numFmtId="182" fontId="16" fillId="0" borderId="27" xfId="0" applyNumberFormat="1" applyFont="1" applyFill="1" applyBorder="1" applyAlignment="1">
      <alignment horizontal="right" vertical="top"/>
    </xf>
    <xf numFmtId="38" fontId="16" fillId="0" borderId="27" xfId="0" applyNumberFormat="1" applyFont="1" applyFill="1" applyBorder="1" applyAlignment="1">
      <alignment horizontal="right" vertical="top"/>
    </xf>
    <xf numFmtId="3" fontId="16" fillId="0" borderId="27" xfId="0" applyNumberFormat="1" applyFont="1" applyFill="1" applyBorder="1" applyAlignment="1">
      <alignment vertical="top"/>
    </xf>
    <xf numFmtId="38" fontId="16" fillId="0" borderId="27" xfId="0" applyNumberFormat="1" applyFont="1" applyFill="1" applyBorder="1" applyAlignment="1">
      <alignment horizontal="right" vertical="top" wrapText="1"/>
    </xf>
    <xf numFmtId="10" fontId="16" fillId="0" borderId="27" xfId="0" applyNumberFormat="1" applyFont="1" applyFill="1" applyBorder="1" applyAlignment="1">
      <alignment horizontal="right" vertical="top" wrapText="1"/>
    </xf>
    <xf numFmtId="10" fontId="5" fillId="0" borderId="2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5" fillId="0" borderId="0" xfId="0" applyFont="1" applyFill="1" applyAlignment="1">
      <alignment vertical="top" wrapText="1"/>
    </xf>
    <xf numFmtId="10" fontId="5" fillId="0" borderId="34" xfId="0" applyNumberFormat="1" applyFont="1" applyFill="1" applyBorder="1" applyAlignment="1">
      <alignment horizontal="right" vertical="top" wrapText="1"/>
    </xf>
    <xf numFmtId="0" fontId="5" fillId="0" borderId="38" xfId="0" applyFont="1" applyFill="1" applyBorder="1" applyAlignment="1">
      <alignment horizontal="left" vertical="top" wrapText="1"/>
    </xf>
    <xf numFmtId="49" fontId="5" fillId="0" borderId="13" xfId="0" applyNumberFormat="1" applyFont="1" applyFill="1" applyBorder="1" applyAlignment="1">
      <alignment vertical="top"/>
    </xf>
    <xf numFmtId="183" fontId="16" fillId="0" borderId="0" xfId="36" applyNumberFormat="1" applyFont="1" applyFill="1" applyBorder="1" applyAlignment="1">
      <alignment horizontal="right" vertical="top" wrapText="1"/>
    </xf>
    <xf numFmtId="183" fontId="16" fillId="0" borderId="22" xfId="36" applyNumberFormat="1" applyFont="1" applyFill="1" applyBorder="1" applyAlignment="1">
      <alignment horizontal="right" vertical="top" wrapText="1"/>
    </xf>
    <xf numFmtId="10" fontId="16" fillId="0" borderId="20" xfId="0" applyNumberFormat="1" applyFont="1" applyFill="1" applyBorder="1" applyAlignment="1">
      <alignment horizontal="right" vertical="top"/>
    </xf>
    <xf numFmtId="0" fontId="5" fillId="0" borderId="22" xfId="0" applyFont="1" applyFill="1" applyBorder="1" applyAlignment="1">
      <alignment horizontal="left" vertical="top" wrapText="1"/>
    </xf>
    <xf numFmtId="181" fontId="16" fillId="0" borderId="0" xfId="36" applyNumberFormat="1" applyFont="1" applyFill="1" applyAlignment="1">
      <alignment horizontal="right" vertical="top" wrapText="1"/>
    </xf>
    <xf numFmtId="183" fontId="16" fillId="0" borderId="0" xfId="36" applyNumberFormat="1" applyFont="1" applyFill="1" applyAlignment="1">
      <alignment horizontal="right" vertical="top" wrapText="1"/>
    </xf>
    <xf numFmtId="0" fontId="16" fillId="0" borderId="0" xfId="36" applyNumberFormat="1" applyFont="1" applyFill="1" applyAlignment="1">
      <alignment horizontal="right" vertical="top" wrapText="1"/>
    </xf>
    <xf numFmtId="181" fontId="16" fillId="0" borderId="0" xfId="36" applyNumberFormat="1" applyFont="1" applyFill="1" applyBorder="1" applyAlignment="1">
      <alignment horizontal="right" vertical="top" wrapText="1"/>
    </xf>
    <xf numFmtId="49" fontId="5" fillId="0" borderId="36" xfId="0" applyNumberFormat="1" applyFont="1" applyFill="1" applyBorder="1" applyAlignment="1">
      <alignment vertical="top"/>
    </xf>
    <xf numFmtId="182" fontId="16" fillId="0" borderId="23" xfId="0" applyNumberFormat="1" applyFont="1" applyFill="1" applyBorder="1" applyAlignment="1">
      <alignment horizontal="right" vertical="top" wrapText="1"/>
    </xf>
    <xf numFmtId="183" fontId="16" fillId="0" borderId="39" xfId="36" applyNumberFormat="1" applyFont="1" applyFill="1" applyBorder="1" applyAlignment="1">
      <alignment horizontal="right" vertical="top" wrapText="1"/>
    </xf>
    <xf numFmtId="183" fontId="16" fillId="0" borderId="36" xfId="0" applyNumberFormat="1" applyFont="1" applyFill="1" applyBorder="1" applyAlignment="1">
      <alignment horizontal="right" vertical="top" wrapText="1"/>
    </xf>
    <xf numFmtId="183" fontId="16" fillId="0" borderId="40" xfId="36" applyNumberFormat="1" applyFont="1" applyFill="1" applyBorder="1" applyAlignment="1">
      <alignment horizontal="right" vertical="top" wrapText="1"/>
    </xf>
    <xf numFmtId="10" fontId="16" fillId="0" borderId="41" xfId="0" applyNumberFormat="1" applyFont="1" applyFill="1" applyBorder="1" applyAlignment="1">
      <alignment horizontal="right" vertical="top"/>
    </xf>
    <xf numFmtId="0" fontId="5" fillId="0" borderId="40" xfId="0" applyFont="1" applyFill="1" applyBorder="1" applyAlignment="1">
      <alignment horizontal="left" vertical="top" wrapText="1"/>
    </xf>
    <xf numFmtId="49" fontId="5" fillId="0" borderId="37" xfId="0" applyNumberFormat="1" applyFont="1" applyFill="1" applyBorder="1" applyAlignment="1">
      <alignment vertical="top"/>
    </xf>
    <xf numFmtId="182" fontId="16" fillId="0" borderId="27" xfId="0" applyNumberFormat="1" applyFont="1" applyFill="1" applyBorder="1" applyAlignment="1">
      <alignment horizontal="right" vertical="top" wrapText="1"/>
    </xf>
    <xf numFmtId="183" fontId="16" fillId="0" borderId="38" xfId="36" applyNumberFormat="1" applyFont="1" applyFill="1" applyBorder="1" applyAlignment="1">
      <alignment horizontal="right" vertical="top" wrapText="1"/>
    </xf>
    <xf numFmtId="183" fontId="16" fillId="0" borderId="37" xfId="0" applyNumberFormat="1" applyFont="1" applyFill="1" applyBorder="1" applyAlignment="1">
      <alignment horizontal="right" vertical="top" wrapText="1"/>
    </xf>
    <xf numFmtId="183" fontId="16" fillId="0" borderId="42" xfId="36" applyNumberFormat="1" applyFont="1" applyFill="1" applyBorder="1" applyAlignment="1">
      <alignment horizontal="right" vertical="top" wrapText="1"/>
    </xf>
    <xf numFmtId="10" fontId="16" fillId="0" borderId="43" xfId="0" applyNumberFormat="1" applyFont="1" applyFill="1" applyBorder="1" applyAlignment="1">
      <alignment horizontal="right" vertical="top"/>
    </xf>
    <xf numFmtId="0" fontId="5" fillId="0" borderId="42" xfId="0" applyFont="1" applyFill="1" applyBorder="1" applyAlignment="1">
      <alignment horizontal="left" vertical="top" wrapText="1"/>
    </xf>
    <xf numFmtId="0" fontId="5" fillId="0" borderId="33" xfId="0" applyFont="1" applyFill="1" applyBorder="1" applyAlignment="1">
      <alignment vertical="top" wrapText="1"/>
    </xf>
    <xf numFmtId="3" fontId="16" fillId="0" borderId="34" xfId="0" applyNumberFormat="1" applyFont="1" applyFill="1" applyBorder="1" applyAlignment="1">
      <alignment horizontal="right" vertical="top" wrapText="1"/>
    </xf>
    <xf numFmtId="0" fontId="5" fillId="0" borderId="22" xfId="0" applyFont="1" applyFill="1" applyBorder="1" applyAlignment="1">
      <alignment vertical="top" wrapText="1"/>
    </xf>
    <xf numFmtId="0" fontId="5" fillId="0" borderId="44" xfId="0" applyFont="1" applyFill="1" applyBorder="1" applyAlignment="1">
      <alignment vertical="top" wrapText="1"/>
    </xf>
    <xf numFmtId="3" fontId="16" fillId="0" borderId="23" xfId="0" applyNumberFormat="1" applyFont="1" applyFill="1" applyBorder="1" applyAlignment="1">
      <alignment horizontal="right" vertical="top" wrapText="1"/>
    </xf>
    <xf numFmtId="0" fontId="5" fillId="0" borderId="40" xfId="0" applyFont="1" applyFill="1" applyBorder="1" applyAlignment="1">
      <alignment vertical="top" wrapText="1"/>
    </xf>
    <xf numFmtId="0" fontId="5" fillId="0" borderId="45" xfId="0" applyFont="1" applyFill="1" applyBorder="1" applyAlignment="1">
      <alignment vertical="top" wrapText="1"/>
    </xf>
    <xf numFmtId="3" fontId="16" fillId="0" borderId="27" xfId="0" applyNumberFormat="1" applyFont="1" applyFill="1" applyBorder="1" applyAlignment="1">
      <alignment horizontal="right" vertical="top" wrapText="1"/>
    </xf>
    <xf numFmtId="10" fontId="16" fillId="0" borderId="27" xfId="0" applyNumberFormat="1" applyFont="1" applyFill="1" applyBorder="1" applyAlignment="1">
      <alignment horizontal="right" vertical="top"/>
    </xf>
    <xf numFmtId="0" fontId="5" fillId="0" borderId="42" xfId="0" applyFont="1" applyFill="1" applyBorder="1" applyAlignment="1">
      <alignment vertical="top" wrapText="1"/>
    </xf>
    <xf numFmtId="41" fontId="16" fillId="0" borderId="34" xfId="0" applyNumberFormat="1" applyFont="1" applyFill="1" applyBorder="1" applyAlignment="1">
      <alignment horizontal="right" vertical="top" wrapText="1"/>
    </xf>
    <xf numFmtId="0" fontId="3" fillId="0" borderId="34" xfId="0" applyFont="1" applyFill="1" applyBorder="1" applyAlignment="1">
      <alignment horizontal="left" vertical="top" wrapText="1"/>
    </xf>
    <xf numFmtId="3" fontId="16" fillId="0" borderId="23" xfId="0" applyNumberFormat="1" applyFont="1" applyFill="1" applyBorder="1" applyAlignment="1">
      <alignment horizontal="right" vertical="top"/>
    </xf>
    <xf numFmtId="183" fontId="16" fillId="0" borderId="23" xfId="0" applyNumberFormat="1" applyFont="1" applyFill="1" applyBorder="1" applyAlignment="1">
      <alignment horizontal="right" vertical="top" wrapText="1"/>
    </xf>
    <xf numFmtId="3" fontId="16" fillId="0" borderId="46" xfId="0" applyNumberFormat="1" applyFont="1" applyFill="1" applyBorder="1" applyAlignment="1">
      <alignment horizontal="right" vertical="top"/>
    </xf>
    <xf numFmtId="41" fontId="16" fillId="0" borderId="23" xfId="0" applyNumberFormat="1" applyFont="1" applyFill="1" applyBorder="1" applyAlignment="1">
      <alignment horizontal="right" vertical="top" wrapText="1"/>
    </xf>
    <xf numFmtId="3" fontId="16" fillId="0" borderId="27" xfId="0" applyNumberFormat="1" applyFont="1" applyFill="1" applyBorder="1" applyAlignment="1">
      <alignment horizontal="right" vertical="top"/>
    </xf>
    <xf numFmtId="183" fontId="16" fillId="0" borderId="27" xfId="0" applyNumberFormat="1" applyFont="1" applyFill="1" applyBorder="1" applyAlignment="1">
      <alignment horizontal="right" vertical="top" wrapText="1"/>
    </xf>
    <xf numFmtId="3" fontId="16" fillId="0" borderId="47" xfId="0" applyNumberFormat="1" applyFont="1" applyFill="1" applyBorder="1" applyAlignment="1">
      <alignment horizontal="right" vertical="top"/>
    </xf>
    <xf numFmtId="41" fontId="16" fillId="0" borderId="27" xfId="0" applyNumberFormat="1" applyFont="1" applyFill="1" applyBorder="1" applyAlignment="1">
      <alignment horizontal="right" vertical="top" wrapText="1"/>
    </xf>
    <xf numFmtId="0" fontId="9" fillId="0" borderId="34"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45" xfId="0" applyFont="1" applyFill="1" applyBorder="1" applyAlignment="1">
      <alignment horizontal="left" vertical="top" wrapText="1"/>
    </xf>
    <xf numFmtId="0" fontId="5" fillId="0" borderId="27" xfId="0" applyFont="1" applyFill="1" applyBorder="1" applyAlignment="1">
      <alignment horizontal="left" vertical="top" wrapText="1"/>
    </xf>
    <xf numFmtId="0" fontId="3" fillId="0" borderId="33" xfId="0" applyFont="1" applyFill="1" applyBorder="1" applyAlignment="1">
      <alignment vertical="top" wrapText="1"/>
    </xf>
    <xf numFmtId="0" fontId="16" fillId="0" borderId="22" xfId="0" applyFont="1" applyFill="1" applyBorder="1" applyAlignment="1">
      <alignment horizontal="left" vertical="top" wrapText="1"/>
    </xf>
    <xf numFmtId="182" fontId="16" fillId="0" borderId="10" xfId="44" applyNumberFormat="1" applyFont="1" applyFill="1" applyBorder="1" applyAlignment="1">
      <alignment horizontal="right" vertical="top" wrapText="1"/>
    </xf>
    <xf numFmtId="184" fontId="5" fillId="0" borderId="30" xfId="33" applyNumberFormat="1" applyFont="1" applyFill="1" applyBorder="1" applyAlignment="1">
      <alignment horizontal="left" vertical="top" wrapText="1"/>
      <protection/>
    </xf>
    <xf numFmtId="183" fontId="16" fillId="0" borderId="15" xfId="0" applyNumberFormat="1" applyFont="1" applyFill="1" applyBorder="1" applyAlignment="1">
      <alignment vertical="top" wrapText="1"/>
    </xf>
    <xf numFmtId="183" fontId="5" fillId="0" borderId="25" xfId="37" applyNumberFormat="1" applyFont="1" applyFill="1" applyBorder="1" applyAlignment="1">
      <alignment horizontal="left" vertical="top" wrapText="1"/>
    </xf>
    <xf numFmtId="184" fontId="5" fillId="0" borderId="31" xfId="33" applyNumberFormat="1" applyFont="1" applyFill="1" applyBorder="1" applyAlignment="1">
      <alignment horizontal="left" vertical="top" wrapText="1"/>
      <protection/>
    </xf>
    <xf numFmtId="181" fontId="16" fillId="0" borderId="16" xfId="36" applyNumberFormat="1" applyFont="1" applyFill="1" applyBorder="1" applyAlignment="1">
      <alignment horizontal="right" vertical="top" wrapText="1"/>
    </xf>
    <xf numFmtId="183" fontId="16" fillId="0" borderId="16" xfId="0" applyNumberFormat="1" applyFont="1" applyFill="1" applyBorder="1" applyAlignment="1">
      <alignment vertical="top" wrapText="1"/>
    </xf>
    <xf numFmtId="183" fontId="5" fillId="0" borderId="32" xfId="37" applyNumberFormat="1" applyFont="1" applyFill="1" applyBorder="1" applyAlignment="1">
      <alignment horizontal="left" vertical="top" wrapText="1"/>
    </xf>
    <xf numFmtId="0" fontId="3" fillId="0" borderId="33" xfId="0" applyFont="1" applyFill="1" applyBorder="1" applyAlignment="1">
      <alignment horizontal="left" vertical="top" wrapText="1"/>
    </xf>
    <xf numFmtId="0" fontId="6" fillId="0" borderId="28" xfId="0" applyFont="1" applyFill="1" applyBorder="1" applyAlignment="1">
      <alignment horizontal="left" vertical="top"/>
    </xf>
    <xf numFmtId="0" fontId="5" fillId="0" borderId="48" xfId="0" applyFont="1" applyFill="1" applyBorder="1" applyAlignment="1">
      <alignment horizontal="left" vertical="top"/>
    </xf>
    <xf numFmtId="0" fontId="5" fillId="0" borderId="16" xfId="35" applyFont="1" applyFill="1" applyBorder="1" applyAlignment="1">
      <alignment horizontal="left" vertical="top" wrapText="1"/>
      <protection/>
    </xf>
    <xf numFmtId="49" fontId="5" fillId="0" borderId="39" xfId="0" applyNumberFormat="1" applyFont="1" applyFill="1" applyBorder="1" applyAlignment="1">
      <alignment horizontal="left" vertical="top" wrapText="1"/>
    </xf>
    <xf numFmtId="0" fontId="5" fillId="0" borderId="44" xfId="0" applyFont="1" applyFill="1" applyBorder="1" applyAlignment="1">
      <alignment horizontal="left" vertical="top" wrapText="1"/>
    </xf>
    <xf numFmtId="3" fontId="16" fillId="0" borderId="23" xfId="36" applyNumberFormat="1" applyFont="1" applyFill="1" applyBorder="1" applyAlignment="1">
      <alignment horizontal="right" vertical="top" shrinkToFit="1"/>
    </xf>
    <xf numFmtId="38" fontId="16" fillId="0" borderId="23" xfId="0" applyNumberFormat="1" applyFont="1" applyFill="1" applyBorder="1" applyAlignment="1">
      <alignment vertical="top" wrapText="1"/>
    </xf>
    <xf numFmtId="3" fontId="16" fillId="0" borderId="23" xfId="0" applyNumberFormat="1" applyFont="1" applyFill="1" applyBorder="1" applyAlignment="1">
      <alignment vertical="top" wrapText="1"/>
    </xf>
    <xf numFmtId="3" fontId="16" fillId="0" borderId="27" xfId="36" applyNumberFormat="1" applyFont="1" applyFill="1" applyBorder="1" applyAlignment="1">
      <alignment horizontal="right" vertical="top" shrinkToFit="1"/>
    </xf>
    <xf numFmtId="38" fontId="16" fillId="0" borderId="27" xfId="0" applyNumberFormat="1" applyFont="1" applyFill="1" applyBorder="1" applyAlignment="1">
      <alignment vertical="top" wrapText="1"/>
    </xf>
    <xf numFmtId="3" fontId="16" fillId="0" borderId="27" xfId="0" applyNumberFormat="1" applyFont="1" applyFill="1" applyBorder="1" applyAlignment="1">
      <alignment vertical="top" wrapText="1"/>
    </xf>
    <xf numFmtId="0" fontId="5" fillId="0" borderId="23" xfId="0" applyFont="1" applyFill="1" applyBorder="1" applyAlignment="1">
      <alignment vertical="top" wrapText="1"/>
    </xf>
    <xf numFmtId="0" fontId="3" fillId="0" borderId="27" xfId="0" applyFont="1" applyFill="1" applyBorder="1" applyAlignment="1">
      <alignment horizontal="left" vertical="top" wrapText="1"/>
    </xf>
    <xf numFmtId="186" fontId="16" fillId="0" borderId="10" xfId="0" applyNumberFormat="1" applyFont="1" applyFill="1" applyBorder="1" applyAlignment="1">
      <alignment horizontal="right" vertical="top"/>
    </xf>
    <xf numFmtId="181" fontId="16" fillId="0" borderId="10" xfId="36" applyNumberFormat="1" applyFont="1" applyFill="1" applyBorder="1" applyAlignment="1">
      <alignment horizontal="right" vertical="top"/>
    </xf>
    <xf numFmtId="0" fontId="3" fillId="0" borderId="40" xfId="0" applyFont="1" applyFill="1" applyBorder="1" applyAlignment="1">
      <alignment horizontal="left" vertical="top" wrapText="1"/>
    </xf>
    <xf numFmtId="0" fontId="16" fillId="0" borderId="47" xfId="0" applyFont="1" applyFill="1" applyBorder="1" applyAlignment="1">
      <alignment horizontal="right" vertical="top" wrapText="1"/>
    </xf>
    <xf numFmtId="0" fontId="16" fillId="0" borderId="38" xfId="36" applyNumberFormat="1" applyFont="1" applyFill="1" applyBorder="1" applyAlignment="1">
      <alignment horizontal="right" vertical="top" wrapText="1"/>
    </xf>
    <xf numFmtId="0" fontId="16" fillId="0" borderId="37" xfId="0" applyFont="1" applyFill="1" applyBorder="1" applyAlignment="1">
      <alignment horizontal="right" vertical="top" wrapText="1"/>
    </xf>
    <xf numFmtId="0" fontId="3" fillId="0" borderId="42" xfId="0" applyFont="1" applyFill="1" applyBorder="1" applyAlignment="1">
      <alignment horizontal="left" vertical="top" wrapText="1"/>
    </xf>
    <xf numFmtId="0" fontId="16" fillId="0" borderId="34" xfId="0" applyNumberFormat="1" applyFont="1" applyFill="1" applyBorder="1" applyAlignment="1">
      <alignment horizontal="right" vertical="top" wrapText="1"/>
    </xf>
    <xf numFmtId="0" fontId="6" fillId="0" borderId="1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31" xfId="0" applyFont="1" applyFill="1" applyBorder="1" applyAlignment="1">
      <alignment vertical="center" wrapText="1"/>
    </xf>
    <xf numFmtId="0" fontId="6" fillId="0" borderId="20" xfId="0" applyFont="1" applyFill="1" applyBorder="1" applyAlignment="1">
      <alignment vertical="center" wrapText="1"/>
    </xf>
    <xf numFmtId="0" fontId="6" fillId="0" borderId="29" xfId="0" applyFont="1" applyFill="1" applyBorder="1" applyAlignment="1">
      <alignment vertical="center" wrapText="1"/>
    </xf>
    <xf numFmtId="0" fontId="11" fillId="0" borderId="0" xfId="0" applyFont="1" applyFill="1" applyAlignment="1">
      <alignment horizontal="center" vertical="center"/>
    </xf>
    <xf numFmtId="0" fontId="3"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1"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6" fillId="0" borderId="16" xfId="0" applyFont="1" applyFill="1" applyBorder="1" applyAlignment="1">
      <alignment vertical="center" wrapText="1"/>
    </xf>
    <xf numFmtId="0" fontId="5" fillId="0" borderId="16" xfId="0" applyFont="1" applyFill="1" applyBorder="1" applyAlignment="1">
      <alignment vertical="center" wrapText="1"/>
    </xf>
    <xf numFmtId="0" fontId="12" fillId="0" borderId="0" xfId="0" applyFont="1" applyFill="1" applyAlignment="1">
      <alignment horizontal="center" vertical="center"/>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5" fillId="0" borderId="31" xfId="0" applyFont="1" applyFill="1" applyBorder="1" applyAlignment="1">
      <alignment vertical="center" wrapText="1"/>
    </xf>
    <xf numFmtId="0" fontId="1" fillId="0" borderId="11" xfId="0" applyFont="1" applyFill="1" applyBorder="1" applyAlignment="1">
      <alignment horizontal="right"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14" fillId="0" borderId="0" xfId="0" applyFont="1" applyFill="1" applyAlignment="1">
      <alignment horizontal="left" vertical="center"/>
    </xf>
    <xf numFmtId="0" fontId="1" fillId="0" borderId="0" xfId="0" applyFont="1" applyFill="1" applyAlignment="1">
      <alignment vertical="top" wrapText="1"/>
    </xf>
    <xf numFmtId="0" fontId="3" fillId="0" borderId="0" xfId="0" applyFont="1" applyFill="1" applyAlignment="1">
      <alignment vertical="top" wrapText="1"/>
    </xf>
    <xf numFmtId="0" fontId="3" fillId="0" borderId="0" xfId="0" applyFont="1" applyFill="1" applyBorder="1" applyAlignment="1">
      <alignment horizontal="left"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4" xfId="34"/>
    <cellStyle name="一般 5" xfId="35"/>
    <cellStyle name="Comma" xfId="36"/>
    <cellStyle name="千分位 2"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4"/>
  <sheetViews>
    <sheetView tabSelected="1" zoomScale="86" zoomScaleNormal="86" zoomScaleSheetLayoutView="78" zoomScalePageLayoutView="0" workbookViewId="0" topLeftCell="A1">
      <selection activeCell="O6" sqref="O6"/>
    </sheetView>
  </sheetViews>
  <sheetFormatPr defaultColWidth="9.00390625" defaultRowHeight="16.5"/>
  <cols>
    <col min="1" max="1" width="4.125" style="2" customWidth="1"/>
    <col min="2" max="2" width="17.50390625" style="2" customWidth="1"/>
    <col min="3" max="3" width="13.625" style="2" customWidth="1"/>
    <col min="4" max="7" width="12.25390625" style="2" customWidth="1"/>
    <col min="8" max="8" width="13.25390625" style="2" customWidth="1"/>
    <col min="9" max="9" width="10.125" style="2" customWidth="1"/>
    <col min="10" max="10" width="20.375" style="2" customWidth="1"/>
    <col min="11" max="11" width="9.875" style="2" customWidth="1"/>
    <col min="12" max="16384" width="9.00390625" style="2" customWidth="1"/>
  </cols>
  <sheetData>
    <row r="1" spans="1:10" ht="30.75" customHeight="1">
      <c r="A1" s="282" t="s">
        <v>26</v>
      </c>
      <c r="B1" s="283"/>
      <c r="C1" s="283"/>
      <c r="D1" s="283"/>
      <c r="E1" s="283"/>
      <c r="F1" s="283"/>
      <c r="G1" s="283"/>
      <c r="H1" s="283"/>
      <c r="I1" s="283"/>
      <c r="J1" s="283"/>
    </row>
    <row r="2" spans="1:10" ht="26.25" customHeight="1">
      <c r="A2" s="280" t="s">
        <v>25</v>
      </c>
      <c r="B2" s="281"/>
      <c r="C2" s="281"/>
      <c r="D2" s="281"/>
      <c r="E2" s="281"/>
      <c r="F2" s="281"/>
      <c r="G2" s="281"/>
      <c r="H2" s="281"/>
      <c r="I2" s="281"/>
      <c r="J2" s="281"/>
    </row>
    <row r="3" spans="1:10" ht="24" customHeight="1">
      <c r="A3" s="291" t="s">
        <v>264</v>
      </c>
      <c r="B3" s="281"/>
      <c r="C3" s="281"/>
      <c r="D3" s="281"/>
      <c r="E3" s="281"/>
      <c r="F3" s="281"/>
      <c r="G3" s="281"/>
      <c r="H3" s="281"/>
      <c r="I3" s="281"/>
      <c r="J3" s="281"/>
    </row>
    <row r="4" spans="1:10" ht="36" customHeight="1">
      <c r="A4" s="286" t="s">
        <v>259</v>
      </c>
      <c r="B4" s="287"/>
      <c r="C4" s="287"/>
      <c r="D4" s="287"/>
      <c r="E4" s="287"/>
      <c r="F4" s="287"/>
      <c r="G4" s="287"/>
      <c r="H4" s="287"/>
      <c r="I4" s="287"/>
      <c r="J4" s="287"/>
    </row>
    <row r="5" ht="36" customHeight="1">
      <c r="A5" s="3" t="s">
        <v>265</v>
      </c>
    </row>
    <row r="6" ht="36" customHeight="1">
      <c r="A6" s="3" t="s">
        <v>0</v>
      </c>
    </row>
    <row r="7" spans="1:10" ht="55.5" customHeight="1">
      <c r="A7" s="286" t="s">
        <v>260</v>
      </c>
      <c r="B7" s="288"/>
      <c r="C7" s="288"/>
      <c r="D7" s="288"/>
      <c r="E7" s="288"/>
      <c r="F7" s="288"/>
      <c r="G7" s="288"/>
      <c r="H7" s="288"/>
      <c r="I7" s="288"/>
      <c r="J7" s="288"/>
    </row>
    <row r="8" spans="1:10" ht="35.25" customHeight="1">
      <c r="A8" s="286" t="s">
        <v>261</v>
      </c>
      <c r="B8" s="288"/>
      <c r="C8" s="288"/>
      <c r="D8" s="288"/>
      <c r="E8" s="288"/>
      <c r="F8" s="288"/>
      <c r="G8" s="288"/>
      <c r="H8" s="288"/>
      <c r="I8" s="288"/>
      <c r="J8" s="288"/>
    </row>
    <row r="9" spans="1:10" ht="35.25" customHeight="1">
      <c r="A9" s="286" t="s">
        <v>266</v>
      </c>
      <c r="B9" s="287"/>
      <c r="C9" s="287"/>
      <c r="D9" s="287"/>
      <c r="E9" s="287"/>
      <c r="F9" s="287"/>
      <c r="G9" s="287"/>
      <c r="H9" s="287"/>
      <c r="I9" s="287"/>
      <c r="J9" s="287"/>
    </row>
    <row r="10" ht="35.25" customHeight="1">
      <c r="A10" s="3" t="s">
        <v>1</v>
      </c>
    </row>
    <row r="11" spans="1:10" ht="35.25" customHeight="1">
      <c r="A11" s="286" t="s">
        <v>262</v>
      </c>
      <c r="B11" s="288"/>
      <c r="C11" s="288"/>
      <c r="D11" s="288"/>
      <c r="E11" s="288"/>
      <c r="F11" s="288"/>
      <c r="G11" s="288"/>
      <c r="H11" s="288"/>
      <c r="I11" s="288"/>
      <c r="J11" s="288"/>
    </row>
    <row r="12" spans="1:10" ht="35.25" customHeight="1">
      <c r="A12" s="286" t="s">
        <v>279</v>
      </c>
      <c r="B12" s="287"/>
      <c r="C12" s="287"/>
      <c r="D12" s="287"/>
      <c r="E12" s="287"/>
      <c r="F12" s="287"/>
      <c r="G12" s="287"/>
      <c r="H12" s="287"/>
      <c r="I12" s="287"/>
      <c r="J12" s="287"/>
    </row>
    <row r="13" spans="1:10" ht="41.25" customHeight="1">
      <c r="A13" s="5" t="s">
        <v>2</v>
      </c>
      <c r="B13" s="6"/>
      <c r="C13" s="7"/>
      <c r="D13" s="8"/>
      <c r="E13" s="8"/>
      <c r="F13" s="8"/>
      <c r="G13" s="8"/>
      <c r="H13" s="296" t="s">
        <v>3</v>
      </c>
      <c r="I13" s="296"/>
      <c r="J13" s="296"/>
    </row>
    <row r="14" spans="1:10" ht="53.25" customHeight="1">
      <c r="A14" s="284" t="s">
        <v>4</v>
      </c>
      <c r="B14" s="285"/>
      <c r="C14" s="9" t="s">
        <v>11</v>
      </c>
      <c r="D14" s="9" t="s">
        <v>44</v>
      </c>
      <c r="E14" s="9" t="s">
        <v>45</v>
      </c>
      <c r="F14" s="9" t="s">
        <v>46</v>
      </c>
      <c r="G14" s="9" t="s">
        <v>47</v>
      </c>
      <c r="H14" s="9" t="s">
        <v>48</v>
      </c>
      <c r="I14" s="9" t="s">
        <v>49</v>
      </c>
      <c r="J14" s="9" t="s">
        <v>12</v>
      </c>
    </row>
    <row r="15" spans="1:10" ht="34.5" customHeight="1">
      <c r="A15" s="289" t="s">
        <v>5</v>
      </c>
      <c r="B15" s="290"/>
      <c r="C15" s="61"/>
      <c r="D15" s="61"/>
      <c r="E15" s="61"/>
      <c r="F15" s="61"/>
      <c r="G15" s="61"/>
      <c r="H15" s="61"/>
      <c r="I15" s="61"/>
      <c r="J15" s="61"/>
    </row>
    <row r="16" spans="1:10" s="60" customFormat="1" ht="321" customHeight="1">
      <c r="A16" s="62" t="s">
        <v>54</v>
      </c>
      <c r="B16" s="63" t="s">
        <v>55</v>
      </c>
      <c r="C16" s="64">
        <v>2899000</v>
      </c>
      <c r="D16" s="64">
        <v>29698</v>
      </c>
      <c r="E16" s="64">
        <v>400971</v>
      </c>
      <c r="F16" s="65">
        <v>845952</v>
      </c>
      <c r="G16" s="64">
        <v>399311</v>
      </c>
      <c r="H16" s="64">
        <f aca="true" t="shared" si="0" ref="H16:H23">SUM(D16:G16)</f>
        <v>1675932</v>
      </c>
      <c r="I16" s="66">
        <f aca="true" t="shared" si="1" ref="I16:I24">H16/C16</f>
        <v>0.578106933425319</v>
      </c>
      <c r="J16" s="67" t="s">
        <v>267</v>
      </c>
    </row>
    <row r="17" spans="1:10" s="60" customFormat="1" ht="74.25" customHeight="1">
      <c r="A17" s="68" t="s">
        <v>56</v>
      </c>
      <c r="B17" s="69" t="s">
        <v>57</v>
      </c>
      <c r="C17" s="70">
        <v>1640000</v>
      </c>
      <c r="D17" s="70">
        <v>0</v>
      </c>
      <c r="E17" s="70">
        <v>609657</v>
      </c>
      <c r="F17" s="71">
        <v>400000</v>
      </c>
      <c r="G17" s="70">
        <v>426934</v>
      </c>
      <c r="H17" s="70">
        <f t="shared" si="0"/>
        <v>1436591</v>
      </c>
      <c r="I17" s="72">
        <f t="shared" si="1"/>
        <v>0.8759701219512195</v>
      </c>
      <c r="J17" s="73" t="s">
        <v>268</v>
      </c>
    </row>
    <row r="18" spans="1:10" s="60" customFormat="1" ht="288.75" customHeight="1">
      <c r="A18" s="75" t="s">
        <v>58</v>
      </c>
      <c r="B18" s="76" t="s">
        <v>59</v>
      </c>
      <c r="C18" s="74">
        <v>10470000</v>
      </c>
      <c r="D18" s="74">
        <v>326280</v>
      </c>
      <c r="E18" s="74">
        <v>1952004</v>
      </c>
      <c r="F18" s="77">
        <v>730226</v>
      </c>
      <c r="G18" s="74">
        <v>3794733</v>
      </c>
      <c r="H18" s="74">
        <f t="shared" si="0"/>
        <v>6803243</v>
      </c>
      <c r="I18" s="78">
        <f t="shared" si="1"/>
        <v>0.6497844317096466</v>
      </c>
      <c r="J18" s="21" t="s">
        <v>269</v>
      </c>
    </row>
    <row r="19" spans="1:10" s="60" customFormat="1" ht="156.75" customHeight="1">
      <c r="A19" s="62" t="s">
        <v>60</v>
      </c>
      <c r="B19" s="63" t="s">
        <v>61</v>
      </c>
      <c r="C19" s="64">
        <v>60880000</v>
      </c>
      <c r="D19" s="64">
        <v>2530616</v>
      </c>
      <c r="E19" s="64">
        <v>17038085</v>
      </c>
      <c r="F19" s="65">
        <v>14921473</v>
      </c>
      <c r="G19" s="64">
        <v>20432100</v>
      </c>
      <c r="H19" s="64">
        <f t="shared" si="0"/>
        <v>54922274</v>
      </c>
      <c r="I19" s="66">
        <f t="shared" si="1"/>
        <v>0.9021398488830487</v>
      </c>
      <c r="J19" s="79" t="s">
        <v>268</v>
      </c>
    </row>
    <row r="20" spans="1:10" s="60" customFormat="1" ht="409.5" customHeight="1">
      <c r="A20" s="62" t="s">
        <v>62</v>
      </c>
      <c r="B20" s="63" t="s">
        <v>63</v>
      </c>
      <c r="C20" s="64">
        <v>81360000</v>
      </c>
      <c r="D20" s="64">
        <v>764232</v>
      </c>
      <c r="E20" s="64">
        <v>9178913</v>
      </c>
      <c r="F20" s="65">
        <v>9842424</v>
      </c>
      <c r="G20" s="64">
        <v>29877045</v>
      </c>
      <c r="H20" s="64">
        <f t="shared" si="0"/>
        <v>49662614</v>
      </c>
      <c r="I20" s="66">
        <f t="shared" si="1"/>
        <v>0.6104057767944936</v>
      </c>
      <c r="J20" s="80" t="s">
        <v>270</v>
      </c>
    </row>
    <row r="21" spans="1:10" s="60" customFormat="1" ht="111" customHeight="1">
      <c r="A21" s="68" t="s">
        <v>64</v>
      </c>
      <c r="B21" s="69" t="s">
        <v>65</v>
      </c>
      <c r="C21" s="70">
        <v>47161000</v>
      </c>
      <c r="D21" s="70">
        <v>133843</v>
      </c>
      <c r="E21" s="70">
        <v>13525772</v>
      </c>
      <c r="F21" s="71">
        <v>9986455</v>
      </c>
      <c r="G21" s="70">
        <v>20488295</v>
      </c>
      <c r="H21" s="70">
        <f t="shared" si="0"/>
        <v>44134365</v>
      </c>
      <c r="I21" s="72">
        <f t="shared" si="1"/>
        <v>0.935823349801743</v>
      </c>
      <c r="J21" s="73" t="s">
        <v>271</v>
      </c>
    </row>
    <row r="22" spans="1:10" s="60" customFormat="1" ht="70.5" customHeight="1">
      <c r="A22" s="75" t="s">
        <v>66</v>
      </c>
      <c r="B22" s="76" t="s">
        <v>67</v>
      </c>
      <c r="C22" s="74">
        <v>100000</v>
      </c>
      <c r="D22" s="74">
        <v>0</v>
      </c>
      <c r="E22" s="74">
        <v>0</v>
      </c>
      <c r="F22" s="77">
        <v>0</v>
      </c>
      <c r="G22" s="74">
        <v>0</v>
      </c>
      <c r="H22" s="74">
        <f t="shared" si="0"/>
        <v>0</v>
      </c>
      <c r="I22" s="78">
        <f t="shared" si="1"/>
        <v>0</v>
      </c>
      <c r="J22" s="155" t="s">
        <v>272</v>
      </c>
    </row>
    <row r="23" spans="1:10" s="60" customFormat="1" ht="124.5" customHeight="1">
      <c r="A23" s="62" t="s">
        <v>70</v>
      </c>
      <c r="B23" s="81" t="s">
        <v>69</v>
      </c>
      <c r="C23" s="64">
        <v>5455000</v>
      </c>
      <c r="D23" s="64">
        <v>789647</v>
      </c>
      <c r="E23" s="64">
        <v>564107</v>
      </c>
      <c r="F23" s="65">
        <v>1936224</v>
      </c>
      <c r="G23" s="64">
        <v>1471754</v>
      </c>
      <c r="H23" s="64">
        <f t="shared" si="0"/>
        <v>4761732</v>
      </c>
      <c r="I23" s="66">
        <f t="shared" si="1"/>
        <v>0.8729114573785518</v>
      </c>
      <c r="J23" s="1" t="s">
        <v>253</v>
      </c>
    </row>
    <row r="24" spans="1:10" ht="16.5">
      <c r="A24" s="274" t="s">
        <v>16</v>
      </c>
      <c r="B24" s="275"/>
      <c r="C24" s="23">
        <f aca="true" t="shared" si="2" ref="C24:H24">SUM(C16:C23)</f>
        <v>209965000</v>
      </c>
      <c r="D24" s="23">
        <f t="shared" si="2"/>
        <v>4574316</v>
      </c>
      <c r="E24" s="23">
        <f t="shared" si="2"/>
        <v>43269509</v>
      </c>
      <c r="F24" s="23">
        <f t="shared" si="2"/>
        <v>38662754</v>
      </c>
      <c r="G24" s="57">
        <f t="shared" si="2"/>
        <v>76890172</v>
      </c>
      <c r="H24" s="23">
        <f t="shared" si="2"/>
        <v>163396751</v>
      </c>
      <c r="I24" s="24">
        <f t="shared" si="1"/>
        <v>0.7782094682447075</v>
      </c>
      <c r="J24" s="22"/>
    </row>
    <row r="25" spans="1:10" ht="16.5">
      <c r="A25" s="276" t="s">
        <v>17</v>
      </c>
      <c r="B25" s="277"/>
      <c r="C25" s="25"/>
      <c r="D25" s="25"/>
      <c r="E25" s="39"/>
      <c r="F25" s="26"/>
      <c r="G25" s="58"/>
      <c r="H25" s="27"/>
      <c r="I25" s="25"/>
      <c r="J25" s="41"/>
    </row>
    <row r="26" spans="1:10" s="83" customFormat="1" ht="162.75" customHeight="1">
      <c r="A26" s="85" t="s">
        <v>75</v>
      </c>
      <c r="B26" s="86" t="s">
        <v>71</v>
      </c>
      <c r="C26" s="95">
        <v>14230000</v>
      </c>
      <c r="D26" s="88">
        <v>18861</v>
      </c>
      <c r="E26" s="91">
        <v>1595892</v>
      </c>
      <c r="F26" s="91">
        <v>2193296</v>
      </c>
      <c r="G26" s="91">
        <v>7974152</v>
      </c>
      <c r="H26" s="92">
        <f>SUM(D26:G26)</f>
        <v>11782201</v>
      </c>
      <c r="I26" s="93">
        <f aca="true" t="shared" si="3" ref="I26:I31">H26/C26</f>
        <v>0.8279832044975404</v>
      </c>
      <c r="J26" s="229" t="s">
        <v>275</v>
      </c>
    </row>
    <row r="27" spans="1:10" s="83" customFormat="1" ht="195.75" customHeight="1">
      <c r="A27" s="85" t="s">
        <v>56</v>
      </c>
      <c r="B27" s="86" t="s">
        <v>72</v>
      </c>
      <c r="C27" s="95">
        <v>1390000</v>
      </c>
      <c r="D27" s="88">
        <v>0</v>
      </c>
      <c r="E27" s="89">
        <v>0</v>
      </c>
      <c r="F27" s="91">
        <v>552600</v>
      </c>
      <c r="G27" s="91">
        <v>623644</v>
      </c>
      <c r="H27" s="92">
        <f>SUM(D27:G27)</f>
        <v>1176244</v>
      </c>
      <c r="I27" s="93">
        <f t="shared" si="3"/>
        <v>0.8462187050359712</v>
      </c>
      <c r="J27" s="229" t="s">
        <v>276</v>
      </c>
    </row>
    <row r="28" spans="1:10" s="83" customFormat="1" ht="123.75" customHeight="1">
      <c r="A28" s="85" t="s">
        <v>58</v>
      </c>
      <c r="B28" s="86" t="s">
        <v>73</v>
      </c>
      <c r="C28" s="87">
        <v>130000</v>
      </c>
      <c r="D28" s="88">
        <v>0</v>
      </c>
      <c r="E28" s="89">
        <v>0</v>
      </c>
      <c r="F28" s="90">
        <v>0</v>
      </c>
      <c r="G28" s="91">
        <v>26110</v>
      </c>
      <c r="H28" s="92">
        <f>SUM(D28:G28)</f>
        <v>26110</v>
      </c>
      <c r="I28" s="93">
        <f t="shared" si="3"/>
        <v>0.20084615384615384</v>
      </c>
      <c r="J28" s="229" t="s">
        <v>277</v>
      </c>
    </row>
    <row r="29" spans="1:10" s="83" customFormat="1" ht="135" customHeight="1">
      <c r="A29" s="85" t="s">
        <v>60</v>
      </c>
      <c r="B29" s="86" t="s">
        <v>74</v>
      </c>
      <c r="C29" s="95">
        <v>6882000</v>
      </c>
      <c r="D29" s="88">
        <v>58884</v>
      </c>
      <c r="E29" s="92">
        <v>83549</v>
      </c>
      <c r="F29" s="91">
        <v>4320440</v>
      </c>
      <c r="G29" s="92">
        <v>8536501</v>
      </c>
      <c r="H29" s="92">
        <f>SUM(D29:G29)</f>
        <v>12999374</v>
      </c>
      <c r="I29" s="93">
        <f t="shared" si="3"/>
        <v>1.8888947980238302</v>
      </c>
      <c r="J29" s="229" t="s">
        <v>278</v>
      </c>
    </row>
    <row r="30" spans="1:10" s="83" customFormat="1" ht="72" customHeight="1">
      <c r="A30" s="85" t="s">
        <v>62</v>
      </c>
      <c r="B30" s="86" t="s">
        <v>273</v>
      </c>
      <c r="C30" s="96">
        <v>2000000</v>
      </c>
      <c r="D30" s="88">
        <v>0</v>
      </c>
      <c r="E30" s="92">
        <v>0</v>
      </c>
      <c r="F30" s="97">
        <v>0</v>
      </c>
      <c r="G30" s="92">
        <v>114645</v>
      </c>
      <c r="H30" s="92">
        <f>SUM(D30:G30)</f>
        <v>114645</v>
      </c>
      <c r="I30" s="93">
        <f t="shared" si="3"/>
        <v>0.0573225</v>
      </c>
      <c r="J30" s="252" t="s">
        <v>274</v>
      </c>
    </row>
    <row r="31" spans="1:10" ht="23.25" customHeight="1">
      <c r="A31" s="274" t="s">
        <v>15</v>
      </c>
      <c r="B31" s="275"/>
      <c r="C31" s="28">
        <f aca="true" t="shared" si="4" ref="C31:H31">SUM(C26:C30)</f>
        <v>24632000</v>
      </c>
      <c r="D31" s="28">
        <f t="shared" si="4"/>
        <v>77745</v>
      </c>
      <c r="E31" s="28">
        <f t="shared" si="4"/>
        <v>1679441</v>
      </c>
      <c r="F31" s="28">
        <f t="shared" si="4"/>
        <v>7066336</v>
      </c>
      <c r="G31" s="28">
        <f t="shared" si="4"/>
        <v>17275052</v>
      </c>
      <c r="H31" s="59">
        <f t="shared" si="4"/>
        <v>26098574</v>
      </c>
      <c r="I31" s="40">
        <f t="shared" si="3"/>
        <v>1.0595393796687236</v>
      </c>
      <c r="J31" s="253"/>
    </row>
    <row r="32" spans="1:10" ht="23.25" customHeight="1">
      <c r="A32" s="278" t="s">
        <v>18</v>
      </c>
      <c r="B32" s="279"/>
      <c r="C32" s="29"/>
      <c r="D32" s="34"/>
      <c r="E32" s="35"/>
      <c r="F32" s="36"/>
      <c r="G32" s="37"/>
      <c r="H32" s="38"/>
      <c r="I32" s="11"/>
      <c r="J32" s="254"/>
    </row>
    <row r="33" spans="1:10" ht="57.75" customHeight="1">
      <c r="A33" s="68" t="s">
        <v>76</v>
      </c>
      <c r="B33" s="245" t="s">
        <v>77</v>
      </c>
      <c r="C33" s="114">
        <v>4127000</v>
      </c>
      <c r="D33" s="115">
        <v>618354</v>
      </c>
      <c r="E33" s="116">
        <v>647734</v>
      </c>
      <c r="F33" s="117">
        <v>1243636</v>
      </c>
      <c r="G33" s="246">
        <v>1418856</v>
      </c>
      <c r="H33" s="119">
        <f aca="true" t="shared" si="5" ref="H33:H60">SUM(D33:G33)</f>
        <v>3928580</v>
      </c>
      <c r="I33" s="72">
        <f aca="true" t="shared" si="6" ref="I33:I61">H33/C33</f>
        <v>0.9519214926096438</v>
      </c>
      <c r="J33" s="247"/>
    </row>
    <row r="34" spans="1:10" ht="47.25">
      <c r="A34" s="75" t="s">
        <v>56</v>
      </c>
      <c r="B34" s="248" t="s">
        <v>78</v>
      </c>
      <c r="C34" s="122">
        <v>203000</v>
      </c>
      <c r="D34" s="123">
        <v>25583</v>
      </c>
      <c r="E34" s="124">
        <v>13750</v>
      </c>
      <c r="F34" s="249">
        <v>26089</v>
      </c>
      <c r="G34" s="250">
        <v>130109</v>
      </c>
      <c r="H34" s="126">
        <f t="shared" si="5"/>
        <v>195531</v>
      </c>
      <c r="I34" s="78">
        <f t="shared" si="6"/>
        <v>0.9632068965517241</v>
      </c>
      <c r="J34" s="251"/>
    </row>
    <row r="35" spans="1:10" ht="25.5" customHeight="1">
      <c r="A35" s="62" t="s">
        <v>58</v>
      </c>
      <c r="B35" s="98" t="s">
        <v>79</v>
      </c>
      <c r="C35" s="99">
        <v>9240000</v>
      </c>
      <c r="D35" s="105">
        <v>1176000</v>
      </c>
      <c r="E35" s="101">
        <v>2824360</v>
      </c>
      <c r="F35" s="102">
        <v>1473280</v>
      </c>
      <c r="G35" s="103">
        <v>2886560</v>
      </c>
      <c r="H35" s="104">
        <f t="shared" si="5"/>
        <v>8360200</v>
      </c>
      <c r="I35" s="66">
        <f t="shared" si="6"/>
        <v>0.9047835497835498</v>
      </c>
      <c r="J35" s="106"/>
    </row>
    <row r="36" spans="1:10" ht="47.25">
      <c r="A36" s="62" t="s">
        <v>60</v>
      </c>
      <c r="B36" s="98" t="s">
        <v>80</v>
      </c>
      <c r="C36" s="99">
        <v>2500000</v>
      </c>
      <c r="D36" s="100">
        <v>0</v>
      </c>
      <c r="E36" s="101">
        <v>0</v>
      </c>
      <c r="F36" s="101">
        <v>0</v>
      </c>
      <c r="G36" s="107">
        <v>1440720</v>
      </c>
      <c r="H36" s="104">
        <f t="shared" si="5"/>
        <v>1440720</v>
      </c>
      <c r="I36" s="66">
        <f t="shared" si="6"/>
        <v>0.576288</v>
      </c>
      <c r="J36" s="108" t="s">
        <v>281</v>
      </c>
    </row>
    <row r="37" spans="1:10" ht="41.25" customHeight="1">
      <c r="A37" s="62" t="s">
        <v>62</v>
      </c>
      <c r="B37" s="98" t="s">
        <v>81</v>
      </c>
      <c r="C37" s="99">
        <v>30000</v>
      </c>
      <c r="D37" s="100">
        <v>3500</v>
      </c>
      <c r="E37" s="101">
        <v>4500</v>
      </c>
      <c r="F37" s="102">
        <v>7750</v>
      </c>
      <c r="G37" s="103">
        <v>5000</v>
      </c>
      <c r="H37" s="104">
        <f t="shared" si="5"/>
        <v>20750</v>
      </c>
      <c r="I37" s="66">
        <f t="shared" si="6"/>
        <v>0.6916666666666667</v>
      </c>
      <c r="J37" s="108" t="s">
        <v>254</v>
      </c>
    </row>
    <row r="38" spans="1:10" ht="47.25">
      <c r="A38" s="62" t="s">
        <v>64</v>
      </c>
      <c r="B38" s="98" t="s">
        <v>82</v>
      </c>
      <c r="C38" s="99">
        <v>650000</v>
      </c>
      <c r="D38" s="100">
        <v>0</v>
      </c>
      <c r="E38" s="101">
        <v>0</v>
      </c>
      <c r="F38" s="101">
        <v>0</v>
      </c>
      <c r="G38" s="107">
        <v>262490</v>
      </c>
      <c r="H38" s="104">
        <f t="shared" si="5"/>
        <v>262490</v>
      </c>
      <c r="I38" s="66">
        <f t="shared" si="6"/>
        <v>0.4038307692307692</v>
      </c>
      <c r="J38" s="108" t="s">
        <v>256</v>
      </c>
    </row>
    <row r="39" spans="1:10" ht="38.25" customHeight="1">
      <c r="A39" s="62" t="s">
        <v>66</v>
      </c>
      <c r="B39" s="98" t="s">
        <v>83</v>
      </c>
      <c r="C39" s="99">
        <v>4200000</v>
      </c>
      <c r="D39" s="100">
        <v>0</v>
      </c>
      <c r="E39" s="101">
        <v>660825</v>
      </c>
      <c r="F39" s="102">
        <v>142500</v>
      </c>
      <c r="G39" s="107">
        <v>595767</v>
      </c>
      <c r="H39" s="104">
        <f t="shared" si="5"/>
        <v>1399092</v>
      </c>
      <c r="I39" s="66">
        <f t="shared" si="6"/>
        <v>0.33311714285714283</v>
      </c>
      <c r="J39" s="108" t="s">
        <v>282</v>
      </c>
    </row>
    <row r="40" spans="1:10" ht="90" customHeight="1">
      <c r="A40" s="62" t="s">
        <v>70</v>
      </c>
      <c r="B40" s="98" t="s">
        <v>84</v>
      </c>
      <c r="C40" s="99">
        <v>2500000</v>
      </c>
      <c r="D40" s="100">
        <v>0</v>
      </c>
      <c r="E40" s="101">
        <v>0</v>
      </c>
      <c r="F40" s="109">
        <v>0</v>
      </c>
      <c r="G40" s="107">
        <v>97125</v>
      </c>
      <c r="H40" s="104">
        <f t="shared" si="5"/>
        <v>97125</v>
      </c>
      <c r="I40" s="66">
        <f t="shared" si="6"/>
        <v>0.03885</v>
      </c>
      <c r="J40" s="110" t="s">
        <v>283</v>
      </c>
    </row>
    <row r="41" spans="1:10" ht="47.25">
      <c r="A41" s="62" t="s">
        <v>68</v>
      </c>
      <c r="B41" s="111" t="s">
        <v>85</v>
      </c>
      <c r="C41" s="99">
        <v>4500000</v>
      </c>
      <c r="D41" s="112">
        <v>337181</v>
      </c>
      <c r="E41" s="101">
        <v>770288</v>
      </c>
      <c r="F41" s="102">
        <v>1204289</v>
      </c>
      <c r="G41" s="107">
        <v>2012429</v>
      </c>
      <c r="H41" s="104">
        <f t="shared" si="5"/>
        <v>4324187</v>
      </c>
      <c r="I41" s="66">
        <f t="shared" si="6"/>
        <v>0.9609304444444444</v>
      </c>
      <c r="J41" s="108"/>
    </row>
    <row r="42" spans="1:10" ht="47.25">
      <c r="A42" s="62" t="s">
        <v>86</v>
      </c>
      <c r="B42" s="111" t="s">
        <v>87</v>
      </c>
      <c r="C42" s="99">
        <v>1000000</v>
      </c>
      <c r="D42" s="100">
        <v>0</v>
      </c>
      <c r="E42" s="101">
        <v>194604</v>
      </c>
      <c r="F42" s="102">
        <v>656564</v>
      </c>
      <c r="G42" s="107">
        <v>148832</v>
      </c>
      <c r="H42" s="104">
        <f>SUM(D42:G42)</f>
        <v>1000000</v>
      </c>
      <c r="I42" s="66">
        <f t="shared" si="6"/>
        <v>1</v>
      </c>
      <c r="J42" s="108" t="s">
        <v>287</v>
      </c>
    </row>
    <row r="43" spans="1:10" ht="36.75" customHeight="1">
      <c r="A43" s="62" t="s">
        <v>88</v>
      </c>
      <c r="B43" s="111" t="s">
        <v>89</v>
      </c>
      <c r="C43" s="99">
        <v>1000000</v>
      </c>
      <c r="D43" s="100">
        <v>550400</v>
      </c>
      <c r="E43" s="101">
        <v>167400</v>
      </c>
      <c r="F43" s="109">
        <v>0</v>
      </c>
      <c r="G43" s="107">
        <v>103000</v>
      </c>
      <c r="H43" s="104">
        <f t="shared" si="5"/>
        <v>820800</v>
      </c>
      <c r="I43" s="66">
        <f t="shared" si="6"/>
        <v>0.8208</v>
      </c>
      <c r="J43" s="110" t="s">
        <v>255</v>
      </c>
    </row>
    <row r="44" spans="1:10" ht="47.25">
      <c r="A44" s="62" t="s">
        <v>90</v>
      </c>
      <c r="B44" s="111" t="s">
        <v>91</v>
      </c>
      <c r="C44" s="99">
        <v>4500000</v>
      </c>
      <c r="D44" s="100">
        <v>1338750</v>
      </c>
      <c r="E44" s="101">
        <v>1500300</v>
      </c>
      <c r="F44" s="102">
        <v>1435575</v>
      </c>
      <c r="G44" s="103">
        <v>2191500</v>
      </c>
      <c r="H44" s="104">
        <f t="shared" si="5"/>
        <v>6466125</v>
      </c>
      <c r="I44" s="66">
        <f t="shared" si="6"/>
        <v>1.4369166666666666</v>
      </c>
      <c r="J44" s="108" t="s">
        <v>287</v>
      </c>
    </row>
    <row r="45" spans="1:10" ht="37.5" customHeight="1">
      <c r="A45" s="62" t="s">
        <v>92</v>
      </c>
      <c r="B45" s="98" t="s">
        <v>93</v>
      </c>
      <c r="C45" s="99">
        <v>139000000</v>
      </c>
      <c r="D45" s="100">
        <v>14993472</v>
      </c>
      <c r="E45" s="101">
        <v>40753604</v>
      </c>
      <c r="F45" s="102">
        <v>48455326</v>
      </c>
      <c r="G45" s="103">
        <v>35385460</v>
      </c>
      <c r="H45" s="104">
        <f t="shared" si="5"/>
        <v>139587862</v>
      </c>
      <c r="I45" s="66">
        <f t="shared" si="6"/>
        <v>1.0042292230215828</v>
      </c>
      <c r="J45" s="108" t="s">
        <v>287</v>
      </c>
    </row>
    <row r="46" spans="1:10" ht="38.25" customHeight="1">
      <c r="A46" s="62" t="s">
        <v>94</v>
      </c>
      <c r="B46" s="111" t="s">
        <v>95</v>
      </c>
      <c r="C46" s="99">
        <v>10000000</v>
      </c>
      <c r="D46" s="100">
        <v>0</v>
      </c>
      <c r="E46" s="101">
        <v>0</v>
      </c>
      <c r="F46" s="102">
        <v>1852000</v>
      </c>
      <c r="G46" s="107">
        <v>2830943</v>
      </c>
      <c r="H46" s="104">
        <f t="shared" si="5"/>
        <v>4682943</v>
      </c>
      <c r="I46" s="66">
        <f t="shared" si="6"/>
        <v>0.4682943</v>
      </c>
      <c r="J46" s="108" t="s">
        <v>255</v>
      </c>
    </row>
    <row r="47" spans="1:10" ht="32.25" customHeight="1">
      <c r="A47" s="62" t="s">
        <v>96</v>
      </c>
      <c r="B47" s="111" t="s">
        <v>97</v>
      </c>
      <c r="C47" s="99">
        <v>400000</v>
      </c>
      <c r="D47" s="100">
        <v>0</v>
      </c>
      <c r="E47" s="101">
        <v>0</v>
      </c>
      <c r="F47" s="101">
        <v>0</v>
      </c>
      <c r="G47" s="107">
        <v>534190</v>
      </c>
      <c r="H47" s="104">
        <f t="shared" si="5"/>
        <v>534190</v>
      </c>
      <c r="I47" s="66">
        <f t="shared" si="6"/>
        <v>1.335475</v>
      </c>
      <c r="J47" s="108" t="s">
        <v>287</v>
      </c>
    </row>
    <row r="48" spans="1:10" ht="83.25" customHeight="1">
      <c r="A48" s="62" t="s">
        <v>98</v>
      </c>
      <c r="B48" s="111" t="s">
        <v>99</v>
      </c>
      <c r="C48" s="99">
        <v>500000</v>
      </c>
      <c r="D48" s="100">
        <v>0</v>
      </c>
      <c r="E48" s="101">
        <v>0</v>
      </c>
      <c r="F48" s="101">
        <v>65356</v>
      </c>
      <c r="G48" s="107">
        <v>344257</v>
      </c>
      <c r="H48" s="104">
        <f t="shared" si="5"/>
        <v>409613</v>
      </c>
      <c r="I48" s="66">
        <f t="shared" si="6"/>
        <v>0.819226</v>
      </c>
      <c r="J48" s="108" t="s">
        <v>255</v>
      </c>
    </row>
    <row r="49" spans="1:10" ht="47.25">
      <c r="A49" s="62" t="s">
        <v>100</v>
      </c>
      <c r="B49" s="111" t="s">
        <v>101</v>
      </c>
      <c r="C49" s="99">
        <v>500000</v>
      </c>
      <c r="D49" s="100">
        <v>0</v>
      </c>
      <c r="E49" s="101">
        <v>0</v>
      </c>
      <c r="F49" s="102">
        <v>205680</v>
      </c>
      <c r="G49" s="107">
        <v>221000</v>
      </c>
      <c r="H49" s="104">
        <f t="shared" si="5"/>
        <v>426680</v>
      </c>
      <c r="I49" s="66">
        <f t="shared" si="6"/>
        <v>0.85336</v>
      </c>
      <c r="J49" s="108" t="s">
        <v>256</v>
      </c>
    </row>
    <row r="50" spans="1:10" ht="57.75" customHeight="1">
      <c r="A50" s="62" t="s">
        <v>102</v>
      </c>
      <c r="B50" s="111" t="s">
        <v>103</v>
      </c>
      <c r="C50" s="99">
        <v>450000</v>
      </c>
      <c r="D50" s="100">
        <v>0</v>
      </c>
      <c r="E50" s="101">
        <v>0</v>
      </c>
      <c r="F50" s="109">
        <v>0</v>
      </c>
      <c r="G50" s="107">
        <v>355000</v>
      </c>
      <c r="H50" s="104">
        <f t="shared" si="5"/>
        <v>355000</v>
      </c>
      <c r="I50" s="66">
        <f t="shared" si="6"/>
        <v>0.7888888888888889</v>
      </c>
      <c r="J50" s="110" t="s">
        <v>256</v>
      </c>
    </row>
    <row r="51" spans="1:10" ht="108" customHeight="1">
      <c r="A51" s="62" t="s">
        <v>104</v>
      </c>
      <c r="B51" s="111" t="s">
        <v>105</v>
      </c>
      <c r="C51" s="99">
        <v>5120000</v>
      </c>
      <c r="D51" s="100">
        <v>0</v>
      </c>
      <c r="E51" s="101">
        <v>0</v>
      </c>
      <c r="F51" s="109">
        <v>0</v>
      </c>
      <c r="G51" s="107">
        <v>0</v>
      </c>
      <c r="H51" s="104">
        <f t="shared" si="5"/>
        <v>0</v>
      </c>
      <c r="I51" s="66">
        <f t="shared" si="6"/>
        <v>0</v>
      </c>
      <c r="J51" s="110" t="s">
        <v>284</v>
      </c>
    </row>
    <row r="52" spans="1:10" ht="45" customHeight="1">
      <c r="A52" s="62" t="s">
        <v>106</v>
      </c>
      <c r="B52" s="111" t="s">
        <v>107</v>
      </c>
      <c r="C52" s="99">
        <v>15000000</v>
      </c>
      <c r="D52" s="100">
        <v>0</v>
      </c>
      <c r="E52" s="101">
        <v>0</v>
      </c>
      <c r="F52" s="101">
        <v>0</v>
      </c>
      <c r="G52" s="107">
        <v>16920000</v>
      </c>
      <c r="H52" s="104">
        <f t="shared" si="5"/>
        <v>16920000</v>
      </c>
      <c r="I52" s="66">
        <f t="shared" si="6"/>
        <v>1.128</v>
      </c>
      <c r="J52" s="108" t="s">
        <v>287</v>
      </c>
    </row>
    <row r="53" spans="1:10" ht="49.5" customHeight="1">
      <c r="A53" s="68" t="s">
        <v>108</v>
      </c>
      <c r="B53" s="113" t="s">
        <v>263</v>
      </c>
      <c r="C53" s="114">
        <v>200000</v>
      </c>
      <c r="D53" s="115">
        <v>0</v>
      </c>
      <c r="E53" s="116">
        <v>0</v>
      </c>
      <c r="F53" s="116">
        <v>0</v>
      </c>
      <c r="G53" s="118">
        <v>180000</v>
      </c>
      <c r="H53" s="119">
        <f t="shared" si="5"/>
        <v>180000</v>
      </c>
      <c r="I53" s="72">
        <f t="shared" si="6"/>
        <v>0.9</v>
      </c>
      <c r="J53" s="120" t="s">
        <v>285</v>
      </c>
    </row>
    <row r="54" spans="1:10" ht="75.75" customHeight="1">
      <c r="A54" s="75" t="s">
        <v>109</v>
      </c>
      <c r="B54" s="121" t="s">
        <v>110</v>
      </c>
      <c r="C54" s="122">
        <v>1800000</v>
      </c>
      <c r="D54" s="123">
        <v>0</v>
      </c>
      <c r="E54" s="124">
        <v>0</v>
      </c>
      <c r="F54" s="124">
        <v>0</v>
      </c>
      <c r="G54" s="125"/>
      <c r="H54" s="126">
        <f t="shared" si="5"/>
        <v>0</v>
      </c>
      <c r="I54" s="78">
        <f t="shared" si="6"/>
        <v>0</v>
      </c>
      <c r="J54" s="255" t="s">
        <v>288</v>
      </c>
    </row>
    <row r="55" spans="1:10" ht="86.25" customHeight="1">
      <c r="A55" s="62" t="s">
        <v>111</v>
      </c>
      <c r="B55" s="111" t="s">
        <v>112</v>
      </c>
      <c r="C55" s="99">
        <v>1070000</v>
      </c>
      <c r="D55" s="100">
        <v>32138</v>
      </c>
      <c r="E55" s="101">
        <v>249954</v>
      </c>
      <c r="F55" s="102">
        <v>140311</v>
      </c>
      <c r="G55" s="107">
        <v>549525</v>
      </c>
      <c r="H55" s="104">
        <f t="shared" si="5"/>
        <v>971928</v>
      </c>
      <c r="I55" s="66">
        <f t="shared" si="6"/>
        <v>0.9083439252336448</v>
      </c>
      <c r="J55" s="108" t="s">
        <v>257</v>
      </c>
    </row>
    <row r="56" spans="1:10" ht="54" customHeight="1">
      <c r="A56" s="62" t="s">
        <v>113</v>
      </c>
      <c r="B56" s="111" t="s">
        <v>114</v>
      </c>
      <c r="C56" s="99">
        <v>1000000</v>
      </c>
      <c r="D56" s="100">
        <v>0</v>
      </c>
      <c r="E56" s="101">
        <v>0</v>
      </c>
      <c r="F56" s="101">
        <v>0</v>
      </c>
      <c r="G56" s="107"/>
      <c r="H56" s="104">
        <f t="shared" si="5"/>
        <v>0</v>
      </c>
      <c r="I56" s="66">
        <f t="shared" si="6"/>
        <v>0</v>
      </c>
      <c r="J56" s="108" t="s">
        <v>286</v>
      </c>
    </row>
    <row r="57" spans="1:10" ht="59.25" customHeight="1">
      <c r="A57" s="62" t="s">
        <v>115</v>
      </c>
      <c r="B57" s="111" t="s">
        <v>116</v>
      </c>
      <c r="C57" s="127">
        <v>1000000</v>
      </c>
      <c r="D57" s="128">
        <v>0</v>
      </c>
      <c r="E57" s="129">
        <v>97000</v>
      </c>
      <c r="F57" s="129">
        <v>0</v>
      </c>
      <c r="G57" s="130">
        <v>98500</v>
      </c>
      <c r="H57" s="104">
        <f t="shared" si="5"/>
        <v>195500</v>
      </c>
      <c r="I57" s="66">
        <f t="shared" si="6"/>
        <v>0.1955</v>
      </c>
      <c r="J57" s="108" t="s">
        <v>256</v>
      </c>
    </row>
    <row r="58" spans="1:10" ht="51.75" customHeight="1">
      <c r="A58" s="62" t="s">
        <v>117</v>
      </c>
      <c r="B58" s="111" t="s">
        <v>118</v>
      </c>
      <c r="C58" s="127">
        <v>900000</v>
      </c>
      <c r="D58" s="128">
        <v>41000</v>
      </c>
      <c r="E58" s="129">
        <v>40000</v>
      </c>
      <c r="F58" s="129">
        <v>0</v>
      </c>
      <c r="G58" s="130">
        <v>698909</v>
      </c>
      <c r="H58" s="104">
        <f t="shared" si="5"/>
        <v>779909</v>
      </c>
      <c r="I58" s="66">
        <f t="shared" si="6"/>
        <v>0.8665655555555556</v>
      </c>
      <c r="J58" s="108" t="s">
        <v>256</v>
      </c>
    </row>
    <row r="59" spans="1:10" ht="54.75" customHeight="1">
      <c r="A59" s="62" t="s">
        <v>119</v>
      </c>
      <c r="B59" s="111" t="s">
        <v>120</v>
      </c>
      <c r="C59" s="127">
        <v>30000</v>
      </c>
      <c r="D59" s="128">
        <v>15000</v>
      </c>
      <c r="E59" s="129">
        <v>0</v>
      </c>
      <c r="F59" s="129">
        <v>0</v>
      </c>
      <c r="G59" s="130">
        <v>15000</v>
      </c>
      <c r="H59" s="104">
        <f t="shared" si="5"/>
        <v>30000</v>
      </c>
      <c r="I59" s="66">
        <f t="shared" si="6"/>
        <v>1</v>
      </c>
      <c r="J59" s="131"/>
    </row>
    <row r="60" spans="1:10" ht="77.25" customHeight="1">
      <c r="A60" s="62" t="s">
        <v>219</v>
      </c>
      <c r="B60" s="111" t="s">
        <v>280</v>
      </c>
      <c r="C60" s="127">
        <v>9000000</v>
      </c>
      <c r="D60" s="128">
        <v>0</v>
      </c>
      <c r="E60" s="129">
        <v>0</v>
      </c>
      <c r="F60" s="129">
        <v>0</v>
      </c>
      <c r="G60" s="130">
        <v>0</v>
      </c>
      <c r="H60" s="132">
        <f t="shared" si="5"/>
        <v>0</v>
      </c>
      <c r="I60" s="66">
        <f t="shared" si="6"/>
        <v>0</v>
      </c>
      <c r="J60" s="131" t="s">
        <v>289</v>
      </c>
    </row>
    <row r="61" spans="1:10" ht="27" customHeight="1">
      <c r="A61" s="274" t="s">
        <v>14</v>
      </c>
      <c r="B61" s="275"/>
      <c r="C61" s="28">
        <f aca="true" t="shared" si="7" ref="C61:H61">SUM(C33:C60)</f>
        <v>220420000</v>
      </c>
      <c r="D61" s="28">
        <f t="shared" si="7"/>
        <v>19131378</v>
      </c>
      <c r="E61" s="42">
        <f t="shared" si="7"/>
        <v>47924319</v>
      </c>
      <c r="F61" s="42">
        <f t="shared" si="7"/>
        <v>56908356</v>
      </c>
      <c r="G61" s="42">
        <f t="shared" si="7"/>
        <v>69425172</v>
      </c>
      <c r="H61" s="28">
        <f t="shared" si="7"/>
        <v>193389225</v>
      </c>
      <c r="I61" s="24">
        <f t="shared" si="6"/>
        <v>0.8773669585337084</v>
      </c>
      <c r="J61" s="20"/>
    </row>
    <row r="62" spans="1:10" ht="35.25" customHeight="1">
      <c r="A62" s="276" t="s">
        <v>121</v>
      </c>
      <c r="B62" s="295"/>
      <c r="C62" s="31"/>
      <c r="D62" s="25"/>
      <c r="E62" s="39"/>
      <c r="F62" s="26"/>
      <c r="G62" s="26"/>
      <c r="H62" s="27"/>
      <c r="I62" s="25"/>
      <c r="J62" s="21"/>
    </row>
    <row r="63" spans="1:11" s="83" customFormat="1" ht="51.75" customHeight="1">
      <c r="A63" s="133" t="s">
        <v>122</v>
      </c>
      <c r="B63" s="134" t="s">
        <v>123</v>
      </c>
      <c r="C63" s="65">
        <v>9500000</v>
      </c>
      <c r="D63" s="135">
        <v>1046189</v>
      </c>
      <c r="E63" s="136">
        <v>0</v>
      </c>
      <c r="F63" s="137">
        <v>1508154</v>
      </c>
      <c r="G63" s="137">
        <v>6126109</v>
      </c>
      <c r="H63" s="138">
        <f>SUM(D63:G63)</f>
        <v>8680452</v>
      </c>
      <c r="I63" s="139">
        <f>H63/C63</f>
        <v>0.9137317894736842</v>
      </c>
      <c r="J63" s="79"/>
      <c r="K63" s="140"/>
    </row>
    <row r="64" spans="1:11" s="83" customFormat="1" ht="44.25" customHeight="1">
      <c r="A64" s="133" t="s">
        <v>56</v>
      </c>
      <c r="B64" s="134" t="s">
        <v>124</v>
      </c>
      <c r="C64" s="65">
        <v>2600000</v>
      </c>
      <c r="D64" s="135">
        <v>314300</v>
      </c>
      <c r="E64" s="136">
        <v>648180</v>
      </c>
      <c r="F64" s="137">
        <v>702900</v>
      </c>
      <c r="G64" s="137">
        <v>796520</v>
      </c>
      <c r="H64" s="138">
        <f aca="true" t="shared" si="8" ref="H64:H88">SUM(D64:G64)</f>
        <v>2461900</v>
      </c>
      <c r="I64" s="139">
        <f aca="true" t="shared" si="9" ref="I64:I89">H64/C64</f>
        <v>0.9468846153846154</v>
      </c>
      <c r="J64" s="79"/>
      <c r="K64" s="140"/>
    </row>
    <row r="65" spans="1:11" s="83" customFormat="1" ht="48" customHeight="1">
      <c r="A65" s="133" t="s">
        <v>58</v>
      </c>
      <c r="B65" s="134" t="s">
        <v>125</v>
      </c>
      <c r="C65" s="65">
        <v>18463000</v>
      </c>
      <c r="D65" s="135">
        <v>1224251</v>
      </c>
      <c r="E65" s="136">
        <v>4762437</v>
      </c>
      <c r="F65" s="137">
        <v>3735313</v>
      </c>
      <c r="G65" s="137">
        <v>4930864</v>
      </c>
      <c r="H65" s="138">
        <f t="shared" si="8"/>
        <v>14652865</v>
      </c>
      <c r="I65" s="139">
        <f t="shared" si="9"/>
        <v>0.7936340248063695</v>
      </c>
      <c r="J65" s="79" t="s">
        <v>290</v>
      </c>
      <c r="K65" s="140"/>
    </row>
    <row r="66" spans="1:11" s="83" customFormat="1" ht="48" customHeight="1">
      <c r="A66" s="133" t="s">
        <v>60</v>
      </c>
      <c r="B66" s="134" t="s">
        <v>126</v>
      </c>
      <c r="C66" s="65">
        <v>25486000</v>
      </c>
      <c r="D66" s="135">
        <v>0</v>
      </c>
      <c r="E66" s="136">
        <v>901673</v>
      </c>
      <c r="F66" s="137">
        <v>7330668</v>
      </c>
      <c r="G66" s="137">
        <v>5748000</v>
      </c>
      <c r="H66" s="138">
        <f t="shared" si="8"/>
        <v>13980341</v>
      </c>
      <c r="I66" s="139">
        <f t="shared" si="9"/>
        <v>0.5485498312799184</v>
      </c>
      <c r="J66" s="79" t="s">
        <v>291</v>
      </c>
      <c r="K66" s="140"/>
    </row>
    <row r="67" spans="1:11" s="83" customFormat="1" ht="131.25" customHeight="1">
      <c r="A67" s="133" t="s">
        <v>62</v>
      </c>
      <c r="B67" s="134" t="s">
        <v>127</v>
      </c>
      <c r="C67" s="65">
        <v>7750000</v>
      </c>
      <c r="D67" s="135">
        <v>0</v>
      </c>
      <c r="E67" s="136">
        <v>1419976</v>
      </c>
      <c r="F67" s="137">
        <v>0</v>
      </c>
      <c r="G67" s="137">
        <v>5471604</v>
      </c>
      <c r="H67" s="138">
        <f t="shared" si="8"/>
        <v>6891580</v>
      </c>
      <c r="I67" s="139">
        <f t="shared" si="9"/>
        <v>0.889236129032258</v>
      </c>
      <c r="J67" s="79" t="s">
        <v>292</v>
      </c>
      <c r="K67" s="140"/>
    </row>
    <row r="68" spans="1:11" s="83" customFormat="1" ht="181.5" customHeight="1">
      <c r="A68" s="141" t="s">
        <v>64</v>
      </c>
      <c r="B68" s="142" t="s">
        <v>128</v>
      </c>
      <c r="C68" s="71">
        <v>7400000</v>
      </c>
      <c r="D68" s="143">
        <v>985074</v>
      </c>
      <c r="E68" s="144">
        <v>446305</v>
      </c>
      <c r="F68" s="145">
        <v>1130297</v>
      </c>
      <c r="G68" s="145">
        <v>3347346</v>
      </c>
      <c r="H68" s="146">
        <f t="shared" si="8"/>
        <v>5909022</v>
      </c>
      <c r="I68" s="147">
        <f t="shared" si="9"/>
        <v>0.7985164864864864</v>
      </c>
      <c r="J68" s="73" t="s">
        <v>293</v>
      </c>
      <c r="K68" s="140"/>
    </row>
    <row r="69" spans="1:11" s="83" customFormat="1" ht="86.25" customHeight="1">
      <c r="A69" s="148" t="s">
        <v>66</v>
      </c>
      <c r="B69" s="149" t="s">
        <v>129</v>
      </c>
      <c r="C69" s="77">
        <v>3444000</v>
      </c>
      <c r="D69" s="150">
        <v>0</v>
      </c>
      <c r="E69" s="151">
        <v>609601</v>
      </c>
      <c r="F69" s="84">
        <v>537453</v>
      </c>
      <c r="G69" s="152">
        <v>931950</v>
      </c>
      <c r="H69" s="153">
        <f t="shared" si="8"/>
        <v>2079004</v>
      </c>
      <c r="I69" s="154">
        <f t="shared" si="9"/>
        <v>0.6036596980255516</v>
      </c>
      <c r="J69" s="155" t="s">
        <v>294</v>
      </c>
      <c r="K69" s="140"/>
    </row>
    <row r="70" spans="1:11" s="83" customFormat="1" ht="39" customHeight="1">
      <c r="A70" s="133" t="s">
        <v>70</v>
      </c>
      <c r="B70" s="134" t="s">
        <v>130</v>
      </c>
      <c r="C70" s="65">
        <v>900000</v>
      </c>
      <c r="D70" s="135">
        <v>0</v>
      </c>
      <c r="E70" s="136">
        <v>0</v>
      </c>
      <c r="F70" s="92">
        <v>0</v>
      </c>
      <c r="G70" s="137">
        <v>850000</v>
      </c>
      <c r="H70" s="138">
        <f t="shared" si="8"/>
        <v>850000</v>
      </c>
      <c r="I70" s="139">
        <f t="shared" si="9"/>
        <v>0.9444444444444444</v>
      </c>
      <c r="J70" s="79"/>
      <c r="K70" s="140"/>
    </row>
    <row r="71" spans="1:11" s="83" customFormat="1" ht="73.5" customHeight="1">
      <c r="A71" s="133" t="s">
        <v>68</v>
      </c>
      <c r="B71" s="134" t="s">
        <v>131</v>
      </c>
      <c r="C71" s="65">
        <v>250000</v>
      </c>
      <c r="D71" s="135">
        <v>14000</v>
      </c>
      <c r="E71" s="136">
        <v>2660</v>
      </c>
      <c r="F71" s="137">
        <v>0</v>
      </c>
      <c r="G71" s="137">
        <v>3390</v>
      </c>
      <c r="H71" s="138">
        <f t="shared" si="8"/>
        <v>20050</v>
      </c>
      <c r="I71" s="139">
        <f t="shared" si="9"/>
        <v>0.0802</v>
      </c>
      <c r="J71" s="79" t="s">
        <v>254</v>
      </c>
      <c r="K71" s="140"/>
    </row>
    <row r="72" spans="1:11" s="83" customFormat="1" ht="46.5" customHeight="1">
      <c r="A72" s="133" t="s">
        <v>86</v>
      </c>
      <c r="B72" s="134" t="s">
        <v>132</v>
      </c>
      <c r="C72" s="65">
        <v>10000</v>
      </c>
      <c r="D72" s="135">
        <v>7475</v>
      </c>
      <c r="E72" s="136">
        <v>2525</v>
      </c>
      <c r="F72" s="137">
        <v>0</v>
      </c>
      <c r="G72" s="137">
        <v>345</v>
      </c>
      <c r="H72" s="138">
        <f t="shared" si="8"/>
        <v>10345</v>
      </c>
      <c r="I72" s="139">
        <f t="shared" si="9"/>
        <v>1.0345</v>
      </c>
      <c r="J72" s="79" t="s">
        <v>295</v>
      </c>
      <c r="K72" s="140"/>
    </row>
    <row r="73" spans="1:11" s="83" customFormat="1" ht="63.75" customHeight="1">
      <c r="A73" s="133" t="s">
        <v>88</v>
      </c>
      <c r="B73" s="134" t="s">
        <v>133</v>
      </c>
      <c r="C73" s="65">
        <v>7260000</v>
      </c>
      <c r="D73" s="135">
        <v>750848</v>
      </c>
      <c r="E73" s="136">
        <v>2345973</v>
      </c>
      <c r="F73" s="137">
        <v>2417652</v>
      </c>
      <c r="G73" s="137">
        <v>1745527</v>
      </c>
      <c r="H73" s="138">
        <f t="shared" si="8"/>
        <v>7260000</v>
      </c>
      <c r="I73" s="139">
        <f t="shared" si="9"/>
        <v>1</v>
      </c>
      <c r="J73" s="79"/>
      <c r="K73" s="140"/>
    </row>
    <row r="74" spans="1:11" s="83" customFormat="1" ht="44.25" customHeight="1">
      <c r="A74" s="133" t="s">
        <v>90</v>
      </c>
      <c r="B74" s="134" t="s">
        <v>134</v>
      </c>
      <c r="C74" s="65">
        <v>15000000</v>
      </c>
      <c r="D74" s="135">
        <v>0</v>
      </c>
      <c r="E74" s="136">
        <v>0</v>
      </c>
      <c r="F74" s="137">
        <v>7071138</v>
      </c>
      <c r="G74" s="137">
        <v>7928862</v>
      </c>
      <c r="H74" s="138">
        <f t="shared" si="8"/>
        <v>15000000</v>
      </c>
      <c r="I74" s="139">
        <f t="shared" si="9"/>
        <v>1</v>
      </c>
      <c r="J74" s="79"/>
      <c r="K74" s="140"/>
    </row>
    <row r="75" spans="1:11" s="83" customFormat="1" ht="33" customHeight="1">
      <c r="A75" s="133" t="s">
        <v>92</v>
      </c>
      <c r="B75" s="134" t="s">
        <v>135</v>
      </c>
      <c r="C75" s="65">
        <v>338000000</v>
      </c>
      <c r="D75" s="135">
        <v>290837821</v>
      </c>
      <c r="E75" s="136">
        <v>40008200</v>
      </c>
      <c r="F75" s="137">
        <v>0</v>
      </c>
      <c r="G75" s="137">
        <v>3095821</v>
      </c>
      <c r="H75" s="138">
        <f t="shared" si="8"/>
        <v>333941842</v>
      </c>
      <c r="I75" s="139">
        <f t="shared" si="9"/>
        <v>0.9879936153846154</v>
      </c>
      <c r="J75" s="79"/>
      <c r="K75" s="140"/>
    </row>
    <row r="76" spans="1:11" s="83" customFormat="1" ht="69.75" customHeight="1">
      <c r="A76" s="133" t="s">
        <v>94</v>
      </c>
      <c r="B76" s="134" t="s">
        <v>136</v>
      </c>
      <c r="C76" s="65">
        <v>128782000</v>
      </c>
      <c r="D76" s="135">
        <v>71468554</v>
      </c>
      <c r="E76" s="136">
        <v>57313088</v>
      </c>
      <c r="F76" s="137">
        <v>0</v>
      </c>
      <c r="G76" s="137">
        <v>-28694</v>
      </c>
      <c r="H76" s="138">
        <f t="shared" si="8"/>
        <v>128752948</v>
      </c>
      <c r="I76" s="139">
        <v>0.9999</v>
      </c>
      <c r="J76" s="79" t="s">
        <v>296</v>
      </c>
      <c r="K76" s="140"/>
    </row>
    <row r="77" spans="1:11" s="83" customFormat="1" ht="60" customHeight="1">
      <c r="A77" s="133" t="s">
        <v>96</v>
      </c>
      <c r="B77" s="134" t="s">
        <v>137</v>
      </c>
      <c r="C77" s="65">
        <v>9000000</v>
      </c>
      <c r="D77" s="135">
        <v>40000</v>
      </c>
      <c r="E77" s="136">
        <v>2423200</v>
      </c>
      <c r="F77" s="137">
        <v>1404068</v>
      </c>
      <c r="G77" s="137">
        <v>4917529</v>
      </c>
      <c r="H77" s="138">
        <f t="shared" si="8"/>
        <v>8784797</v>
      </c>
      <c r="I77" s="139">
        <f t="shared" si="9"/>
        <v>0.9760885555555555</v>
      </c>
      <c r="J77" s="1"/>
      <c r="K77" s="140"/>
    </row>
    <row r="78" spans="1:11" s="83" customFormat="1" ht="64.5" customHeight="1">
      <c r="A78" s="133" t="s">
        <v>98</v>
      </c>
      <c r="B78" s="134" t="s">
        <v>138</v>
      </c>
      <c r="C78" s="65">
        <v>1000000</v>
      </c>
      <c r="D78" s="135">
        <v>0</v>
      </c>
      <c r="E78" s="136">
        <v>55000</v>
      </c>
      <c r="F78" s="137">
        <v>82810</v>
      </c>
      <c r="G78" s="137">
        <v>414164</v>
      </c>
      <c r="H78" s="138">
        <f t="shared" si="8"/>
        <v>551974</v>
      </c>
      <c r="I78" s="139">
        <f t="shared" si="9"/>
        <v>0.551974</v>
      </c>
      <c r="J78" s="1" t="s">
        <v>297</v>
      </c>
      <c r="K78" s="140"/>
    </row>
    <row r="79" spans="1:11" s="83" customFormat="1" ht="109.5" customHeight="1">
      <c r="A79" s="133" t="s">
        <v>100</v>
      </c>
      <c r="B79" s="134" t="s">
        <v>139</v>
      </c>
      <c r="C79" s="65">
        <v>6500000</v>
      </c>
      <c r="D79" s="135">
        <v>7625</v>
      </c>
      <c r="E79" s="136">
        <v>1648</v>
      </c>
      <c r="F79" s="137">
        <v>2184156</v>
      </c>
      <c r="G79" s="137">
        <v>6474384</v>
      </c>
      <c r="H79" s="138">
        <f t="shared" si="8"/>
        <v>8667813</v>
      </c>
      <c r="I79" s="139">
        <f t="shared" si="9"/>
        <v>1.3335096923076923</v>
      </c>
      <c r="J79" s="79" t="s">
        <v>295</v>
      </c>
      <c r="K79" s="140"/>
    </row>
    <row r="80" spans="1:11" s="83" customFormat="1" ht="59.25" customHeight="1">
      <c r="A80" s="133" t="s">
        <v>102</v>
      </c>
      <c r="B80" s="134" t="s">
        <v>140</v>
      </c>
      <c r="C80" s="65">
        <v>2000000</v>
      </c>
      <c r="D80" s="135">
        <v>0</v>
      </c>
      <c r="E80" s="136">
        <v>415646</v>
      </c>
      <c r="F80" s="137">
        <v>-269590</v>
      </c>
      <c r="G80" s="137">
        <v>580058</v>
      </c>
      <c r="H80" s="138">
        <f t="shared" si="8"/>
        <v>726114</v>
      </c>
      <c r="I80" s="139">
        <f t="shared" si="9"/>
        <v>0.363057</v>
      </c>
      <c r="J80" s="79" t="s">
        <v>298</v>
      </c>
      <c r="K80" s="140"/>
    </row>
    <row r="81" spans="1:11" s="83" customFormat="1" ht="39.75" customHeight="1">
      <c r="A81" s="133" t="s">
        <v>104</v>
      </c>
      <c r="B81" s="134" t="s">
        <v>141</v>
      </c>
      <c r="C81" s="65">
        <v>105430000</v>
      </c>
      <c r="D81" s="135">
        <v>7008300</v>
      </c>
      <c r="E81" s="136">
        <v>32145522</v>
      </c>
      <c r="F81" s="137">
        <v>16618239</v>
      </c>
      <c r="G81" s="137">
        <v>42200848</v>
      </c>
      <c r="H81" s="138">
        <f t="shared" si="8"/>
        <v>97972909</v>
      </c>
      <c r="I81" s="139">
        <f t="shared" si="9"/>
        <v>0.9292697429574125</v>
      </c>
      <c r="J81" s="79"/>
      <c r="K81" s="140"/>
    </row>
    <row r="82" spans="1:11" s="83" customFormat="1" ht="207" customHeight="1">
      <c r="A82" s="141" t="s">
        <v>106</v>
      </c>
      <c r="B82" s="142" t="s">
        <v>142</v>
      </c>
      <c r="C82" s="71">
        <v>9000000</v>
      </c>
      <c r="D82" s="143">
        <v>0</v>
      </c>
      <c r="E82" s="144">
        <v>676243</v>
      </c>
      <c r="F82" s="82">
        <v>461833</v>
      </c>
      <c r="G82" s="145">
        <v>851575</v>
      </c>
      <c r="H82" s="146">
        <f t="shared" si="8"/>
        <v>1989651</v>
      </c>
      <c r="I82" s="147">
        <f t="shared" si="9"/>
        <v>0.22107233333333334</v>
      </c>
      <c r="J82" s="73" t="s">
        <v>299</v>
      </c>
      <c r="K82" s="140"/>
    </row>
    <row r="83" spans="1:11" s="83" customFormat="1" ht="57" customHeight="1">
      <c r="A83" s="148" t="s">
        <v>108</v>
      </c>
      <c r="B83" s="149" t="s">
        <v>143</v>
      </c>
      <c r="C83" s="77">
        <v>900000</v>
      </c>
      <c r="D83" s="150">
        <v>15000</v>
      </c>
      <c r="E83" s="151">
        <v>0</v>
      </c>
      <c r="F83" s="84">
        <v>0</v>
      </c>
      <c r="G83" s="152">
        <v>866000</v>
      </c>
      <c r="H83" s="153">
        <f t="shared" si="8"/>
        <v>881000</v>
      </c>
      <c r="I83" s="154">
        <f t="shared" si="9"/>
        <v>0.9788888888888889</v>
      </c>
      <c r="J83" s="155"/>
      <c r="K83" s="140"/>
    </row>
    <row r="84" spans="1:11" s="83" customFormat="1" ht="59.25" customHeight="1">
      <c r="A84" s="133" t="s">
        <v>109</v>
      </c>
      <c r="B84" s="134" t="s">
        <v>144</v>
      </c>
      <c r="C84" s="65">
        <v>2000000</v>
      </c>
      <c r="D84" s="135">
        <v>0</v>
      </c>
      <c r="E84" s="136">
        <v>95634</v>
      </c>
      <c r="F84" s="137">
        <v>0</v>
      </c>
      <c r="G84" s="137">
        <v>880557</v>
      </c>
      <c r="H84" s="138">
        <f t="shared" si="8"/>
        <v>976191</v>
      </c>
      <c r="I84" s="139">
        <f t="shared" si="9"/>
        <v>0.4880955</v>
      </c>
      <c r="J84" s="156" t="s">
        <v>300</v>
      </c>
      <c r="K84" s="140"/>
    </row>
    <row r="85" spans="1:11" s="83" customFormat="1" ht="147" customHeight="1">
      <c r="A85" s="133" t="s">
        <v>111</v>
      </c>
      <c r="B85" s="134" t="s">
        <v>145</v>
      </c>
      <c r="C85" s="65">
        <v>1700000</v>
      </c>
      <c r="D85" s="135">
        <v>18500</v>
      </c>
      <c r="E85" s="136">
        <v>0</v>
      </c>
      <c r="F85" s="137">
        <v>98000</v>
      </c>
      <c r="G85" s="137">
        <v>114067</v>
      </c>
      <c r="H85" s="138">
        <f t="shared" si="8"/>
        <v>230567</v>
      </c>
      <c r="I85" s="139">
        <f t="shared" si="9"/>
        <v>0.13562764705882352</v>
      </c>
      <c r="J85" s="79" t="s">
        <v>301</v>
      </c>
      <c r="K85" s="140"/>
    </row>
    <row r="86" spans="1:11" s="83" customFormat="1" ht="132.75" customHeight="1">
      <c r="A86" s="133" t="s">
        <v>113</v>
      </c>
      <c r="B86" s="134" t="s">
        <v>146</v>
      </c>
      <c r="C86" s="65">
        <v>9439000</v>
      </c>
      <c r="D86" s="135">
        <v>576326</v>
      </c>
      <c r="E86" s="136">
        <v>660865</v>
      </c>
      <c r="F86" s="137">
        <v>779844</v>
      </c>
      <c r="G86" s="137">
        <v>3195068</v>
      </c>
      <c r="H86" s="138">
        <f t="shared" si="8"/>
        <v>5212103</v>
      </c>
      <c r="I86" s="139">
        <f t="shared" si="9"/>
        <v>0.5521880495815235</v>
      </c>
      <c r="J86" s="79" t="s">
        <v>302</v>
      </c>
      <c r="K86" s="140"/>
    </row>
    <row r="87" spans="1:11" s="83" customFormat="1" ht="83.25" customHeight="1">
      <c r="A87" s="133" t="s">
        <v>115</v>
      </c>
      <c r="B87" s="134" t="s">
        <v>147</v>
      </c>
      <c r="C87" s="65">
        <v>428000</v>
      </c>
      <c r="D87" s="135">
        <v>0</v>
      </c>
      <c r="E87" s="136">
        <v>428000</v>
      </c>
      <c r="F87" s="137">
        <v>0</v>
      </c>
      <c r="G87" s="137">
        <v>0</v>
      </c>
      <c r="H87" s="138">
        <f t="shared" si="8"/>
        <v>428000</v>
      </c>
      <c r="I87" s="139">
        <f t="shared" si="9"/>
        <v>1</v>
      </c>
      <c r="J87" s="79" t="s">
        <v>303</v>
      </c>
      <c r="K87" s="140"/>
    </row>
    <row r="88" spans="1:11" s="83" customFormat="1" ht="97.5" customHeight="1">
      <c r="A88" s="133" t="s">
        <v>117</v>
      </c>
      <c r="B88" s="134" t="s">
        <v>148</v>
      </c>
      <c r="C88" s="65">
        <v>50000</v>
      </c>
      <c r="D88" s="135">
        <v>0</v>
      </c>
      <c r="E88" s="136">
        <v>0</v>
      </c>
      <c r="F88" s="137">
        <v>50000</v>
      </c>
      <c r="G88" s="137">
        <v>0</v>
      </c>
      <c r="H88" s="138">
        <f t="shared" si="8"/>
        <v>50000</v>
      </c>
      <c r="I88" s="139">
        <f t="shared" si="9"/>
        <v>1</v>
      </c>
      <c r="J88" s="79" t="s">
        <v>303</v>
      </c>
      <c r="K88" s="140"/>
    </row>
    <row r="89" spans="1:10" ht="27" customHeight="1">
      <c r="A89" s="274" t="s">
        <v>13</v>
      </c>
      <c r="B89" s="275"/>
      <c r="C89" s="45">
        <f aca="true" t="shared" si="10" ref="C89:H89">SUM(C63:C88)</f>
        <v>712292000</v>
      </c>
      <c r="D89" s="46">
        <f t="shared" si="10"/>
        <v>374314263</v>
      </c>
      <c r="E89" s="46">
        <f t="shared" si="10"/>
        <v>145362376</v>
      </c>
      <c r="F89" s="46">
        <f t="shared" si="10"/>
        <v>45842935</v>
      </c>
      <c r="G89" s="46">
        <f t="shared" si="10"/>
        <v>101441894</v>
      </c>
      <c r="H89" s="46">
        <f t="shared" si="10"/>
        <v>666961468</v>
      </c>
      <c r="I89" s="47">
        <f t="shared" si="9"/>
        <v>0.9363596221774216</v>
      </c>
      <c r="J89" s="48"/>
    </row>
    <row r="90" spans="1:10" ht="22.5" customHeight="1">
      <c r="A90" s="276" t="s">
        <v>19</v>
      </c>
      <c r="B90" s="277"/>
      <c r="C90" s="39"/>
      <c r="D90" s="35"/>
      <c r="E90" s="35"/>
      <c r="F90" s="44"/>
      <c r="G90" s="43"/>
      <c r="H90" s="38"/>
      <c r="I90" s="25"/>
      <c r="J90" s="21"/>
    </row>
    <row r="91" spans="1:10" s="83" customFormat="1" ht="38.25" customHeight="1">
      <c r="A91" s="157" t="s">
        <v>54</v>
      </c>
      <c r="B91" s="86" t="s">
        <v>149</v>
      </c>
      <c r="C91" s="158">
        <v>35000</v>
      </c>
      <c r="D91" s="159">
        <v>3000</v>
      </c>
      <c r="E91" s="160">
        <v>10759</v>
      </c>
      <c r="F91" s="161">
        <v>2000</v>
      </c>
      <c r="G91" s="162">
        <v>2210</v>
      </c>
      <c r="H91" s="161">
        <f>SUM(D91:G91)</f>
        <v>17969</v>
      </c>
      <c r="I91" s="163">
        <f>H91/C91</f>
        <v>0.5134</v>
      </c>
      <c r="J91" s="164" t="s">
        <v>257</v>
      </c>
    </row>
    <row r="92" spans="1:10" s="83" customFormat="1" ht="78" customHeight="1">
      <c r="A92" s="157" t="s">
        <v>56</v>
      </c>
      <c r="B92" s="86" t="s">
        <v>150</v>
      </c>
      <c r="C92" s="158">
        <v>300000</v>
      </c>
      <c r="D92" s="159">
        <v>0</v>
      </c>
      <c r="E92" s="160">
        <v>18000</v>
      </c>
      <c r="F92" s="161">
        <v>0</v>
      </c>
      <c r="G92" s="162">
        <v>96000</v>
      </c>
      <c r="H92" s="161">
        <f aca="true" t="shared" si="11" ref="H92:H116">SUM(D92:G92)</f>
        <v>114000</v>
      </c>
      <c r="I92" s="163">
        <f aca="true" t="shared" si="12" ref="I92:I117">H92/C92</f>
        <v>0.38</v>
      </c>
      <c r="J92" s="164" t="s">
        <v>257</v>
      </c>
    </row>
    <row r="93" spans="1:10" s="83" customFormat="1" ht="46.5" customHeight="1">
      <c r="A93" s="157" t="s">
        <v>58</v>
      </c>
      <c r="B93" s="86" t="s">
        <v>151</v>
      </c>
      <c r="C93" s="158">
        <v>150000</v>
      </c>
      <c r="D93" s="159">
        <v>99000</v>
      </c>
      <c r="E93" s="160">
        <v>45960</v>
      </c>
      <c r="F93" s="161">
        <v>690</v>
      </c>
      <c r="G93" s="162">
        <v>2200</v>
      </c>
      <c r="H93" s="161">
        <f t="shared" si="11"/>
        <v>147850</v>
      </c>
      <c r="I93" s="163">
        <f t="shared" si="12"/>
        <v>0.9856666666666667</v>
      </c>
      <c r="J93" s="164" t="s">
        <v>257</v>
      </c>
    </row>
    <row r="94" spans="1:10" s="83" customFormat="1" ht="58.5" customHeight="1">
      <c r="A94" s="157" t="s">
        <v>60</v>
      </c>
      <c r="B94" s="86" t="s">
        <v>152</v>
      </c>
      <c r="C94" s="158">
        <v>100000</v>
      </c>
      <c r="D94" s="159">
        <v>2350</v>
      </c>
      <c r="E94" s="160">
        <v>17160</v>
      </c>
      <c r="F94" s="161">
        <v>3700</v>
      </c>
      <c r="G94" s="162">
        <v>676</v>
      </c>
      <c r="H94" s="161">
        <f t="shared" si="11"/>
        <v>23886</v>
      </c>
      <c r="I94" s="163">
        <f t="shared" si="12"/>
        <v>0.23886</v>
      </c>
      <c r="J94" s="164" t="s">
        <v>257</v>
      </c>
    </row>
    <row r="95" spans="1:10" s="83" customFormat="1" ht="51.75" customHeight="1">
      <c r="A95" s="157" t="s">
        <v>62</v>
      </c>
      <c r="B95" s="86" t="s">
        <v>153</v>
      </c>
      <c r="C95" s="158">
        <v>3000000</v>
      </c>
      <c r="D95" s="159">
        <v>512317</v>
      </c>
      <c r="E95" s="160">
        <v>677200</v>
      </c>
      <c r="F95" s="161">
        <v>636067</v>
      </c>
      <c r="G95" s="162">
        <v>988314</v>
      </c>
      <c r="H95" s="161">
        <f t="shared" si="11"/>
        <v>2813898</v>
      </c>
      <c r="I95" s="163">
        <f t="shared" si="12"/>
        <v>0.937966</v>
      </c>
      <c r="J95" s="165" t="s">
        <v>304</v>
      </c>
    </row>
    <row r="96" spans="1:10" s="83" customFormat="1" ht="84.75" customHeight="1">
      <c r="A96" s="172" t="s">
        <v>64</v>
      </c>
      <c r="B96" s="257" t="s">
        <v>154</v>
      </c>
      <c r="C96" s="258">
        <v>2500000</v>
      </c>
      <c r="D96" s="259">
        <v>0</v>
      </c>
      <c r="E96" s="205">
        <v>0</v>
      </c>
      <c r="F96" s="178">
        <v>396503</v>
      </c>
      <c r="G96" s="260">
        <v>1472224</v>
      </c>
      <c r="H96" s="178">
        <f t="shared" si="11"/>
        <v>1868727</v>
      </c>
      <c r="I96" s="179">
        <f t="shared" si="12"/>
        <v>0.7474908</v>
      </c>
      <c r="J96" s="180" t="s">
        <v>305</v>
      </c>
    </row>
    <row r="97" spans="1:10" s="83" customFormat="1" ht="117.75" customHeight="1">
      <c r="A97" s="181" t="s">
        <v>66</v>
      </c>
      <c r="B97" s="194" t="s">
        <v>173</v>
      </c>
      <c r="C97" s="261">
        <v>1800000</v>
      </c>
      <c r="D97" s="262">
        <v>0</v>
      </c>
      <c r="E97" s="212">
        <v>0</v>
      </c>
      <c r="F97" s="188">
        <v>0</v>
      </c>
      <c r="G97" s="263">
        <v>1457517</v>
      </c>
      <c r="H97" s="188">
        <f t="shared" si="11"/>
        <v>1457517</v>
      </c>
      <c r="I97" s="189">
        <f t="shared" si="12"/>
        <v>0.8097316666666666</v>
      </c>
      <c r="J97" s="190" t="s">
        <v>306</v>
      </c>
    </row>
    <row r="98" spans="1:10" s="83" customFormat="1" ht="72" customHeight="1">
      <c r="A98" s="157" t="s">
        <v>70</v>
      </c>
      <c r="B98" s="86" t="s">
        <v>155</v>
      </c>
      <c r="C98" s="158">
        <v>100000</v>
      </c>
      <c r="D98" s="159">
        <v>19938</v>
      </c>
      <c r="E98" s="160">
        <v>34844</v>
      </c>
      <c r="F98" s="161">
        <v>13600</v>
      </c>
      <c r="G98" s="162">
        <v>54752</v>
      </c>
      <c r="H98" s="161">
        <f t="shared" si="11"/>
        <v>123134</v>
      </c>
      <c r="I98" s="163">
        <f t="shared" si="12"/>
        <v>1.23134</v>
      </c>
      <c r="J98" s="165"/>
    </row>
    <row r="99" spans="1:10" s="83" customFormat="1" ht="69" customHeight="1">
      <c r="A99" s="157" t="s">
        <v>68</v>
      </c>
      <c r="B99" s="86" t="s">
        <v>156</v>
      </c>
      <c r="C99" s="158">
        <v>200000</v>
      </c>
      <c r="D99" s="167">
        <v>27200</v>
      </c>
      <c r="E99" s="168">
        <v>40042</v>
      </c>
      <c r="F99" s="169">
        <v>78258</v>
      </c>
      <c r="G99" s="170">
        <v>24783</v>
      </c>
      <c r="H99" s="161">
        <f t="shared" si="11"/>
        <v>170283</v>
      </c>
      <c r="I99" s="163">
        <f t="shared" si="12"/>
        <v>0.851415</v>
      </c>
      <c r="J99" s="165" t="s">
        <v>257</v>
      </c>
    </row>
    <row r="100" spans="1:10" s="83" customFormat="1" ht="69.75" customHeight="1">
      <c r="A100" s="157" t="s">
        <v>86</v>
      </c>
      <c r="B100" s="86" t="s">
        <v>157</v>
      </c>
      <c r="C100" s="171">
        <v>50000</v>
      </c>
      <c r="D100" s="167">
        <v>0</v>
      </c>
      <c r="E100" s="168">
        <v>1100</v>
      </c>
      <c r="F100" s="169">
        <v>2400</v>
      </c>
      <c r="G100" s="170">
        <v>0</v>
      </c>
      <c r="H100" s="161">
        <f t="shared" si="11"/>
        <v>3500</v>
      </c>
      <c r="I100" s="163">
        <f t="shared" si="12"/>
        <v>0.07</v>
      </c>
      <c r="J100" s="165" t="s">
        <v>257</v>
      </c>
    </row>
    <row r="101" spans="1:10" s="83" customFormat="1" ht="70.5" customHeight="1">
      <c r="A101" s="157" t="s">
        <v>88</v>
      </c>
      <c r="B101" s="166" t="s">
        <v>158</v>
      </c>
      <c r="C101" s="171">
        <v>2000000</v>
      </c>
      <c r="D101" s="167">
        <v>0</v>
      </c>
      <c r="E101" s="168">
        <v>0</v>
      </c>
      <c r="F101" s="169">
        <v>0</v>
      </c>
      <c r="G101" s="170">
        <v>1510080</v>
      </c>
      <c r="H101" s="161">
        <f t="shared" si="11"/>
        <v>1510080</v>
      </c>
      <c r="I101" s="163">
        <f t="shared" si="12"/>
        <v>0.75504</v>
      </c>
      <c r="J101" s="165" t="s">
        <v>307</v>
      </c>
    </row>
    <row r="102" spans="1:10" s="83" customFormat="1" ht="54.75" customHeight="1">
      <c r="A102" s="157" t="s">
        <v>90</v>
      </c>
      <c r="B102" s="166" t="s">
        <v>159</v>
      </c>
      <c r="C102" s="171">
        <v>5000000</v>
      </c>
      <c r="D102" s="167">
        <v>429300</v>
      </c>
      <c r="E102" s="168">
        <v>507050</v>
      </c>
      <c r="F102" s="169">
        <v>1407559</v>
      </c>
      <c r="G102" s="170">
        <v>2655942</v>
      </c>
      <c r="H102" s="161">
        <f t="shared" si="11"/>
        <v>4999851</v>
      </c>
      <c r="I102" s="163">
        <f t="shared" si="12"/>
        <v>0.9999702</v>
      </c>
      <c r="J102" s="165"/>
    </row>
    <row r="103" spans="1:10" s="83" customFormat="1" ht="37.5" customHeight="1">
      <c r="A103" s="157" t="s">
        <v>92</v>
      </c>
      <c r="B103" s="191" t="s">
        <v>160</v>
      </c>
      <c r="C103" s="171">
        <v>7485000</v>
      </c>
      <c r="D103" s="167">
        <v>6425729</v>
      </c>
      <c r="E103" s="168">
        <v>0</v>
      </c>
      <c r="F103" s="169">
        <v>0</v>
      </c>
      <c r="G103" s="170">
        <v>1059271</v>
      </c>
      <c r="H103" s="161">
        <f t="shared" si="11"/>
        <v>7485000</v>
      </c>
      <c r="I103" s="163">
        <f t="shared" si="12"/>
        <v>1</v>
      </c>
      <c r="J103" s="165"/>
    </row>
    <row r="104" spans="1:10" s="83" customFormat="1" ht="56.25" customHeight="1">
      <c r="A104" s="157" t="s">
        <v>94</v>
      </c>
      <c r="B104" s="191" t="s">
        <v>216</v>
      </c>
      <c r="C104" s="171">
        <v>79429000</v>
      </c>
      <c r="D104" s="167">
        <v>0</v>
      </c>
      <c r="E104" s="168">
        <v>21353248</v>
      </c>
      <c r="F104" s="169">
        <v>43216427</v>
      </c>
      <c r="G104" s="170">
        <v>6667949</v>
      </c>
      <c r="H104" s="161">
        <f t="shared" si="11"/>
        <v>71237624</v>
      </c>
      <c r="I104" s="163">
        <f t="shared" si="12"/>
        <v>0.8968717219151695</v>
      </c>
      <c r="J104" s="165" t="s">
        <v>308</v>
      </c>
    </row>
    <row r="105" spans="1:10" s="83" customFormat="1" ht="138" customHeight="1">
      <c r="A105" s="157" t="s">
        <v>96</v>
      </c>
      <c r="B105" s="191" t="s">
        <v>161</v>
      </c>
      <c r="C105" s="171">
        <v>92000000</v>
      </c>
      <c r="D105" s="167">
        <v>61300000</v>
      </c>
      <c r="E105" s="168">
        <v>0</v>
      </c>
      <c r="F105" s="95">
        <v>-7078936</v>
      </c>
      <c r="G105" s="170">
        <v>34319600</v>
      </c>
      <c r="H105" s="161">
        <f t="shared" si="11"/>
        <v>88540664</v>
      </c>
      <c r="I105" s="163">
        <f t="shared" si="12"/>
        <v>0.9623985217391304</v>
      </c>
      <c r="J105" s="165" t="s">
        <v>309</v>
      </c>
    </row>
    <row r="106" spans="1:10" s="83" customFormat="1" ht="58.5" customHeight="1">
      <c r="A106" s="157" t="s">
        <v>98</v>
      </c>
      <c r="B106" s="191" t="s">
        <v>162</v>
      </c>
      <c r="C106" s="171">
        <v>1500000</v>
      </c>
      <c r="D106" s="167">
        <v>0</v>
      </c>
      <c r="E106" s="168">
        <v>274400</v>
      </c>
      <c r="F106" s="169">
        <v>350085</v>
      </c>
      <c r="G106" s="170">
        <v>804615</v>
      </c>
      <c r="H106" s="161">
        <f t="shared" si="11"/>
        <v>1429100</v>
      </c>
      <c r="I106" s="163">
        <f t="shared" si="12"/>
        <v>0.9527333333333333</v>
      </c>
      <c r="J106" s="165" t="s">
        <v>310</v>
      </c>
    </row>
    <row r="107" spans="1:10" s="83" customFormat="1" ht="150.75" customHeight="1">
      <c r="A107" s="157" t="s">
        <v>100</v>
      </c>
      <c r="B107" s="192" t="s">
        <v>163</v>
      </c>
      <c r="C107" s="171">
        <v>1000000</v>
      </c>
      <c r="D107" s="167">
        <v>9400</v>
      </c>
      <c r="E107" s="168">
        <v>63304</v>
      </c>
      <c r="F107" s="169">
        <v>17344</v>
      </c>
      <c r="G107" s="170">
        <v>0</v>
      </c>
      <c r="H107" s="161">
        <f t="shared" si="11"/>
        <v>90048</v>
      </c>
      <c r="I107" s="163">
        <f t="shared" si="12"/>
        <v>0.090048</v>
      </c>
      <c r="J107" s="165" t="s">
        <v>311</v>
      </c>
    </row>
    <row r="108" spans="1:10" s="83" customFormat="1" ht="75.75" customHeight="1">
      <c r="A108" s="172" t="s">
        <v>102</v>
      </c>
      <c r="B108" s="256" t="s">
        <v>164</v>
      </c>
      <c r="C108" s="173">
        <v>300000</v>
      </c>
      <c r="D108" s="174">
        <v>0</v>
      </c>
      <c r="E108" s="175">
        <v>0</v>
      </c>
      <c r="F108" s="176">
        <v>0</v>
      </c>
      <c r="G108" s="177">
        <v>300000</v>
      </c>
      <c r="H108" s="178">
        <f t="shared" si="11"/>
        <v>300000</v>
      </c>
      <c r="I108" s="179">
        <f t="shared" si="12"/>
        <v>1</v>
      </c>
      <c r="J108" s="180" t="s">
        <v>312</v>
      </c>
    </row>
    <row r="109" spans="1:10" s="83" customFormat="1" ht="93" customHeight="1">
      <c r="A109" s="181" t="s">
        <v>104</v>
      </c>
      <c r="B109" s="182" t="s">
        <v>165</v>
      </c>
      <c r="C109" s="183">
        <v>31703000</v>
      </c>
      <c r="D109" s="184">
        <v>305077</v>
      </c>
      <c r="E109" s="185">
        <v>3653564</v>
      </c>
      <c r="F109" s="186">
        <v>6497427</v>
      </c>
      <c r="G109" s="187">
        <v>-2360614</v>
      </c>
      <c r="H109" s="188">
        <f t="shared" si="11"/>
        <v>8095454</v>
      </c>
      <c r="I109" s="189">
        <f t="shared" si="12"/>
        <v>0.25535293189918934</v>
      </c>
      <c r="J109" s="190" t="s">
        <v>313</v>
      </c>
    </row>
    <row r="110" spans="1:10" s="83" customFormat="1" ht="108.75" customHeight="1">
      <c r="A110" s="157" t="s">
        <v>106</v>
      </c>
      <c r="B110" s="166" t="s">
        <v>166</v>
      </c>
      <c r="C110" s="171">
        <v>5000000</v>
      </c>
      <c r="D110" s="167">
        <v>359000</v>
      </c>
      <c r="E110" s="168">
        <v>957000</v>
      </c>
      <c r="F110" s="95">
        <v>620100</v>
      </c>
      <c r="G110" s="170">
        <v>720000</v>
      </c>
      <c r="H110" s="161">
        <f t="shared" si="11"/>
        <v>2656100</v>
      </c>
      <c r="I110" s="163">
        <f t="shared" si="12"/>
        <v>0.53122</v>
      </c>
      <c r="J110" s="165" t="s">
        <v>314</v>
      </c>
    </row>
    <row r="111" spans="1:10" s="83" customFormat="1" ht="63.75" customHeight="1">
      <c r="A111" s="157" t="s">
        <v>108</v>
      </c>
      <c r="B111" s="166" t="s">
        <v>167</v>
      </c>
      <c r="C111" s="171">
        <v>150000</v>
      </c>
      <c r="D111" s="167">
        <v>150000</v>
      </c>
      <c r="E111" s="168">
        <v>0</v>
      </c>
      <c r="F111" s="169">
        <v>0</v>
      </c>
      <c r="G111" s="170">
        <v>0</v>
      </c>
      <c r="H111" s="161">
        <f t="shared" si="11"/>
        <v>150000</v>
      </c>
      <c r="I111" s="163">
        <f t="shared" si="12"/>
        <v>1</v>
      </c>
      <c r="J111" s="193"/>
    </row>
    <row r="112" spans="1:10" s="83" customFormat="1" ht="93.75" customHeight="1">
      <c r="A112" s="157" t="s">
        <v>109</v>
      </c>
      <c r="B112" s="166" t="s">
        <v>168</v>
      </c>
      <c r="C112" s="171">
        <v>416000</v>
      </c>
      <c r="D112" s="167">
        <v>415200</v>
      </c>
      <c r="E112" s="168">
        <v>0</v>
      </c>
      <c r="F112" s="169">
        <v>0</v>
      </c>
      <c r="G112" s="170">
        <v>0</v>
      </c>
      <c r="H112" s="161">
        <f t="shared" si="11"/>
        <v>415200</v>
      </c>
      <c r="I112" s="163">
        <f t="shared" si="12"/>
        <v>0.9980769230769231</v>
      </c>
      <c r="J112" s="193"/>
    </row>
    <row r="113" spans="1:10" s="83" customFormat="1" ht="64.5" customHeight="1">
      <c r="A113" s="157" t="s">
        <v>111</v>
      </c>
      <c r="B113" s="166" t="s">
        <v>169</v>
      </c>
      <c r="C113" s="171">
        <v>150000</v>
      </c>
      <c r="D113" s="167">
        <v>0</v>
      </c>
      <c r="E113" s="168">
        <v>150000</v>
      </c>
      <c r="F113" s="169">
        <v>0</v>
      </c>
      <c r="G113" s="170">
        <v>0</v>
      </c>
      <c r="H113" s="161">
        <f t="shared" si="11"/>
        <v>150000</v>
      </c>
      <c r="I113" s="163">
        <f t="shared" si="12"/>
        <v>1</v>
      </c>
      <c r="J113" s="165"/>
    </row>
    <row r="114" spans="1:10" s="83" customFormat="1" ht="87" customHeight="1">
      <c r="A114" s="157" t="s">
        <v>113</v>
      </c>
      <c r="B114" s="166" t="s">
        <v>170</v>
      </c>
      <c r="C114" s="171">
        <v>38261000</v>
      </c>
      <c r="D114" s="167">
        <v>0</v>
      </c>
      <c r="E114" s="168">
        <v>9734762</v>
      </c>
      <c r="F114" s="169">
        <v>9366000</v>
      </c>
      <c r="G114" s="170">
        <v>-975104</v>
      </c>
      <c r="H114" s="161">
        <f t="shared" si="11"/>
        <v>18125658</v>
      </c>
      <c r="I114" s="163">
        <f t="shared" si="12"/>
        <v>0.4737371736232717</v>
      </c>
      <c r="J114" s="165" t="s">
        <v>315</v>
      </c>
    </row>
    <row r="115" spans="1:10" s="83" customFormat="1" ht="63" customHeight="1">
      <c r="A115" s="157" t="s">
        <v>115</v>
      </c>
      <c r="B115" s="166" t="s">
        <v>171</v>
      </c>
      <c r="C115" s="171">
        <v>80000</v>
      </c>
      <c r="D115" s="167">
        <v>10362</v>
      </c>
      <c r="E115" s="168">
        <v>11528</v>
      </c>
      <c r="F115" s="169">
        <v>11864</v>
      </c>
      <c r="G115" s="170">
        <v>13360</v>
      </c>
      <c r="H115" s="161">
        <f t="shared" si="11"/>
        <v>47114</v>
      </c>
      <c r="I115" s="163">
        <f t="shared" si="12"/>
        <v>0.588925</v>
      </c>
      <c r="J115" s="165" t="s">
        <v>257</v>
      </c>
    </row>
    <row r="116" spans="1:10" s="83" customFormat="1" ht="75" customHeight="1">
      <c r="A116" s="157" t="s">
        <v>117</v>
      </c>
      <c r="B116" s="166" t="s">
        <v>172</v>
      </c>
      <c r="C116" s="171">
        <v>70000</v>
      </c>
      <c r="D116" s="167">
        <v>0</v>
      </c>
      <c r="E116" s="168">
        <v>21180</v>
      </c>
      <c r="F116" s="169">
        <v>9365</v>
      </c>
      <c r="G116" s="170">
        <v>0</v>
      </c>
      <c r="H116" s="161">
        <f t="shared" si="11"/>
        <v>30545</v>
      </c>
      <c r="I116" s="163">
        <f t="shared" si="12"/>
        <v>0.43635714285714283</v>
      </c>
      <c r="J116" s="165" t="s">
        <v>312</v>
      </c>
    </row>
    <row r="117" spans="1:10" ht="21.75" customHeight="1">
      <c r="A117" s="274" t="s">
        <v>16</v>
      </c>
      <c r="B117" s="275"/>
      <c r="C117" s="33">
        <f aca="true" t="shared" si="13" ref="C117:H117">SUM(C91:C116)</f>
        <v>272779000</v>
      </c>
      <c r="D117" s="33">
        <f t="shared" si="13"/>
        <v>70067873</v>
      </c>
      <c r="E117" s="33">
        <f t="shared" si="13"/>
        <v>37571101</v>
      </c>
      <c r="F117" s="33">
        <f t="shared" si="13"/>
        <v>55550453</v>
      </c>
      <c r="G117" s="33">
        <f t="shared" si="13"/>
        <v>48813775</v>
      </c>
      <c r="H117" s="33">
        <f t="shared" si="13"/>
        <v>212003202</v>
      </c>
      <c r="I117" s="24">
        <f t="shared" si="12"/>
        <v>0.7771976655094417</v>
      </c>
      <c r="J117" s="20"/>
    </row>
    <row r="118" spans="1:10" ht="36.75" customHeight="1">
      <c r="A118" s="276" t="s">
        <v>20</v>
      </c>
      <c r="B118" s="277"/>
      <c r="C118" s="11"/>
      <c r="D118" s="11"/>
      <c r="E118" s="30"/>
      <c r="F118" s="10"/>
      <c r="G118" s="10"/>
      <c r="H118" s="32"/>
      <c r="I118" s="11"/>
      <c r="J118" s="21"/>
    </row>
    <row r="119" spans="1:10" ht="54.75" customHeight="1">
      <c r="A119" s="195" t="s">
        <v>218</v>
      </c>
      <c r="B119" s="86" t="s">
        <v>28</v>
      </c>
      <c r="C119" s="168">
        <v>10000</v>
      </c>
      <c r="D119" s="160">
        <v>0</v>
      </c>
      <c r="E119" s="196">
        <v>0</v>
      </c>
      <c r="F119" s="137">
        <v>0</v>
      </c>
      <c r="G119" s="137">
        <v>0</v>
      </c>
      <c r="H119" s="197">
        <f>SUM(D119:G119)</f>
        <v>0</v>
      </c>
      <c r="I119" s="198">
        <f>H119/C119</f>
        <v>0</v>
      </c>
      <c r="J119" s="199" t="s">
        <v>316</v>
      </c>
    </row>
    <row r="120" spans="1:10" ht="75.75" customHeight="1">
      <c r="A120" s="195" t="s">
        <v>56</v>
      </c>
      <c r="B120" s="86" t="s">
        <v>29</v>
      </c>
      <c r="C120" s="168">
        <v>50000</v>
      </c>
      <c r="D120" s="160">
        <v>0</v>
      </c>
      <c r="E120" s="196">
        <v>0</v>
      </c>
      <c r="F120" s="137">
        <v>43000</v>
      </c>
      <c r="G120" s="137">
        <v>6471</v>
      </c>
      <c r="H120" s="197">
        <f aca="true" t="shared" si="14" ref="H120:H137">SUM(D120:G120)</f>
        <v>49471</v>
      </c>
      <c r="I120" s="198">
        <f aca="true" t="shared" si="15" ref="I120:I179">H120/C120</f>
        <v>0.98942</v>
      </c>
      <c r="J120" s="199" t="s">
        <v>316</v>
      </c>
    </row>
    <row r="121" spans="1:10" ht="54" customHeight="1">
      <c r="A121" s="195" t="s">
        <v>58</v>
      </c>
      <c r="B121" s="86" t="s">
        <v>30</v>
      </c>
      <c r="C121" s="168">
        <v>300000</v>
      </c>
      <c r="D121" s="160">
        <v>0</v>
      </c>
      <c r="E121" s="200">
        <v>99800</v>
      </c>
      <c r="F121" s="137">
        <v>113198</v>
      </c>
      <c r="G121" s="137">
        <v>0</v>
      </c>
      <c r="H121" s="197">
        <f t="shared" si="14"/>
        <v>212998</v>
      </c>
      <c r="I121" s="198">
        <f t="shared" si="15"/>
        <v>0.7099933333333334</v>
      </c>
      <c r="J121" s="199" t="s">
        <v>316</v>
      </c>
    </row>
    <row r="122" spans="1:10" ht="60" customHeight="1">
      <c r="A122" s="195" t="s">
        <v>60</v>
      </c>
      <c r="B122" s="86" t="s">
        <v>31</v>
      </c>
      <c r="C122" s="168">
        <v>4000000</v>
      </c>
      <c r="D122" s="160">
        <v>0</v>
      </c>
      <c r="E122" s="200">
        <v>13784</v>
      </c>
      <c r="F122" s="137">
        <v>690000</v>
      </c>
      <c r="G122" s="137">
        <v>3296216</v>
      </c>
      <c r="H122" s="197">
        <f t="shared" si="14"/>
        <v>4000000</v>
      </c>
      <c r="I122" s="198">
        <f t="shared" si="15"/>
        <v>1</v>
      </c>
      <c r="J122" s="199"/>
    </row>
    <row r="123" spans="1:10" ht="63.75" customHeight="1">
      <c r="A123" s="204" t="s">
        <v>62</v>
      </c>
      <c r="B123" s="257" t="s">
        <v>341</v>
      </c>
      <c r="C123" s="175">
        <v>2600000</v>
      </c>
      <c r="D123" s="205">
        <v>0</v>
      </c>
      <c r="E123" s="206">
        <v>0</v>
      </c>
      <c r="F123" s="207">
        <v>0</v>
      </c>
      <c r="G123" s="207">
        <v>0</v>
      </c>
      <c r="H123" s="208">
        <f t="shared" si="14"/>
        <v>0</v>
      </c>
      <c r="I123" s="209">
        <f t="shared" si="15"/>
        <v>0</v>
      </c>
      <c r="J123" s="210" t="s">
        <v>317</v>
      </c>
    </row>
    <row r="124" spans="1:10" ht="63" customHeight="1">
      <c r="A124" s="211" t="s">
        <v>64</v>
      </c>
      <c r="B124" s="240" t="s">
        <v>32</v>
      </c>
      <c r="C124" s="185">
        <v>600000</v>
      </c>
      <c r="D124" s="212">
        <v>0</v>
      </c>
      <c r="E124" s="213">
        <v>0</v>
      </c>
      <c r="F124" s="214">
        <v>273006</v>
      </c>
      <c r="G124" s="214">
        <v>211301</v>
      </c>
      <c r="H124" s="215">
        <f t="shared" si="14"/>
        <v>484307</v>
      </c>
      <c r="I124" s="216">
        <f t="shared" si="15"/>
        <v>0.8071783333333333</v>
      </c>
      <c r="J124" s="217" t="s">
        <v>316</v>
      </c>
    </row>
    <row r="125" spans="1:10" ht="111" customHeight="1">
      <c r="A125" s="195" t="s">
        <v>66</v>
      </c>
      <c r="B125" s="166" t="s">
        <v>34</v>
      </c>
      <c r="C125" s="168">
        <v>500000</v>
      </c>
      <c r="D125" s="160">
        <v>0</v>
      </c>
      <c r="E125" s="200">
        <v>73060</v>
      </c>
      <c r="F125" s="137">
        <v>77990</v>
      </c>
      <c r="G125" s="137">
        <v>208585</v>
      </c>
      <c r="H125" s="197">
        <f t="shared" si="14"/>
        <v>359635</v>
      </c>
      <c r="I125" s="198">
        <f t="shared" si="15"/>
        <v>0.71927</v>
      </c>
      <c r="J125" s="199" t="s">
        <v>318</v>
      </c>
    </row>
    <row r="126" spans="1:10" ht="55.5" customHeight="1">
      <c r="A126" s="195" t="s">
        <v>70</v>
      </c>
      <c r="B126" s="166" t="s">
        <v>33</v>
      </c>
      <c r="C126" s="168">
        <v>100000</v>
      </c>
      <c r="D126" s="160">
        <v>0</v>
      </c>
      <c r="E126" s="200">
        <v>60000</v>
      </c>
      <c r="F126" s="137">
        <v>0</v>
      </c>
      <c r="G126" s="137">
        <v>0</v>
      </c>
      <c r="H126" s="197">
        <f t="shared" si="14"/>
        <v>60000</v>
      </c>
      <c r="I126" s="198">
        <f t="shared" si="15"/>
        <v>0.6</v>
      </c>
      <c r="J126" s="199" t="s">
        <v>316</v>
      </c>
    </row>
    <row r="127" spans="1:10" ht="54.75" customHeight="1">
      <c r="A127" s="195" t="s">
        <v>68</v>
      </c>
      <c r="B127" s="166" t="s">
        <v>35</v>
      </c>
      <c r="C127" s="168">
        <v>30000</v>
      </c>
      <c r="D127" s="160">
        <v>0</v>
      </c>
      <c r="E127" s="202">
        <v>0</v>
      </c>
      <c r="F127" s="137">
        <v>6000</v>
      </c>
      <c r="G127" s="137">
        <v>0</v>
      </c>
      <c r="H127" s="197">
        <f t="shared" si="14"/>
        <v>6000</v>
      </c>
      <c r="I127" s="198">
        <f t="shared" si="15"/>
        <v>0.2</v>
      </c>
      <c r="J127" s="199" t="s">
        <v>316</v>
      </c>
    </row>
    <row r="128" spans="1:10" ht="57.75" customHeight="1">
      <c r="A128" s="195" t="s">
        <v>86</v>
      </c>
      <c r="B128" s="166" t="s">
        <v>342</v>
      </c>
      <c r="C128" s="168">
        <v>60000000</v>
      </c>
      <c r="D128" s="160">
        <v>320000</v>
      </c>
      <c r="E128" s="200">
        <v>3650000</v>
      </c>
      <c r="F128" s="137">
        <v>4637823</v>
      </c>
      <c r="G128" s="137">
        <v>14834640</v>
      </c>
      <c r="H128" s="197">
        <f t="shared" si="14"/>
        <v>23442463</v>
      </c>
      <c r="I128" s="198">
        <f t="shared" si="15"/>
        <v>0.39070771666666665</v>
      </c>
      <c r="J128" s="199" t="s">
        <v>318</v>
      </c>
    </row>
    <row r="129" spans="1:10" ht="57" customHeight="1">
      <c r="A129" s="195" t="s">
        <v>88</v>
      </c>
      <c r="B129" s="166" t="s">
        <v>37</v>
      </c>
      <c r="C129" s="168">
        <v>2600000</v>
      </c>
      <c r="D129" s="160">
        <v>20000</v>
      </c>
      <c r="E129" s="203">
        <v>78709</v>
      </c>
      <c r="F129" s="137">
        <v>160000</v>
      </c>
      <c r="G129" s="137">
        <v>1146816</v>
      </c>
      <c r="H129" s="197">
        <f t="shared" si="14"/>
        <v>1405525</v>
      </c>
      <c r="I129" s="198">
        <f t="shared" si="15"/>
        <v>0.5405865384615385</v>
      </c>
      <c r="J129" s="199" t="s">
        <v>318</v>
      </c>
    </row>
    <row r="130" spans="1:10" ht="61.5" customHeight="1">
      <c r="A130" s="195" t="s">
        <v>90</v>
      </c>
      <c r="B130" s="166" t="s">
        <v>36</v>
      </c>
      <c r="C130" s="168">
        <v>1200000</v>
      </c>
      <c r="D130" s="160">
        <v>0</v>
      </c>
      <c r="E130" s="196">
        <v>0</v>
      </c>
      <c r="F130" s="137">
        <v>0</v>
      </c>
      <c r="G130" s="137">
        <v>70000</v>
      </c>
      <c r="H130" s="197">
        <f t="shared" si="14"/>
        <v>70000</v>
      </c>
      <c r="I130" s="198">
        <f t="shared" si="15"/>
        <v>0.058333333333333334</v>
      </c>
      <c r="J130" s="199" t="s">
        <v>319</v>
      </c>
    </row>
    <row r="131" spans="1:10" ht="94.5" customHeight="1">
      <c r="A131" s="195" t="s">
        <v>92</v>
      </c>
      <c r="B131" s="166" t="s">
        <v>38</v>
      </c>
      <c r="C131" s="168">
        <v>7000000</v>
      </c>
      <c r="D131" s="160">
        <v>0</v>
      </c>
      <c r="E131" s="196">
        <v>0</v>
      </c>
      <c r="F131" s="137">
        <v>0</v>
      </c>
      <c r="G131" s="137">
        <v>5500000</v>
      </c>
      <c r="H131" s="197">
        <f t="shared" si="14"/>
        <v>5500000</v>
      </c>
      <c r="I131" s="198">
        <f t="shared" si="15"/>
        <v>0.7857142857142857</v>
      </c>
      <c r="J131" s="199" t="s">
        <v>318</v>
      </c>
    </row>
    <row r="132" spans="1:10" ht="84.75" customHeight="1">
      <c r="A132" s="195" t="s">
        <v>94</v>
      </c>
      <c r="B132" s="166" t="s">
        <v>50</v>
      </c>
      <c r="C132" s="168">
        <v>200000</v>
      </c>
      <c r="D132" s="160">
        <v>0</v>
      </c>
      <c r="E132" s="201">
        <v>0</v>
      </c>
      <c r="F132" s="137">
        <v>0</v>
      </c>
      <c r="G132" s="137">
        <v>179989</v>
      </c>
      <c r="H132" s="197">
        <f t="shared" si="14"/>
        <v>179989</v>
      </c>
      <c r="I132" s="198">
        <f t="shared" si="15"/>
        <v>0.899945</v>
      </c>
      <c r="J132" s="199" t="s">
        <v>319</v>
      </c>
    </row>
    <row r="133" spans="1:10" ht="40.5" customHeight="1">
      <c r="A133" s="195" t="s">
        <v>96</v>
      </c>
      <c r="B133" s="166" t="s">
        <v>39</v>
      </c>
      <c r="C133" s="168">
        <v>200000</v>
      </c>
      <c r="D133" s="160">
        <v>0</v>
      </c>
      <c r="E133" s="201">
        <v>0</v>
      </c>
      <c r="F133" s="137">
        <v>0</v>
      </c>
      <c r="G133" s="137">
        <v>0</v>
      </c>
      <c r="H133" s="197">
        <f t="shared" si="14"/>
        <v>0</v>
      </c>
      <c r="I133" s="198">
        <f t="shared" si="15"/>
        <v>0</v>
      </c>
      <c r="J133" s="199" t="s">
        <v>320</v>
      </c>
    </row>
    <row r="134" spans="1:10" ht="45.75" customHeight="1">
      <c r="A134" s="195" t="s">
        <v>98</v>
      </c>
      <c r="B134" s="166" t="s">
        <v>40</v>
      </c>
      <c r="C134" s="168">
        <v>70000</v>
      </c>
      <c r="D134" s="160">
        <v>0</v>
      </c>
      <c r="E134" s="196">
        <v>0</v>
      </c>
      <c r="F134" s="137">
        <v>0</v>
      </c>
      <c r="G134" s="137">
        <v>0</v>
      </c>
      <c r="H134" s="197">
        <f t="shared" si="14"/>
        <v>0</v>
      </c>
      <c r="I134" s="198">
        <f t="shared" si="15"/>
        <v>0</v>
      </c>
      <c r="J134" s="199" t="s">
        <v>320</v>
      </c>
    </row>
    <row r="135" spans="1:10" ht="62.25" customHeight="1">
      <c r="A135" s="195" t="s">
        <v>100</v>
      </c>
      <c r="B135" s="166" t="s">
        <v>41</v>
      </c>
      <c r="C135" s="168">
        <v>25000</v>
      </c>
      <c r="D135" s="160">
        <v>0</v>
      </c>
      <c r="E135" s="196">
        <v>0</v>
      </c>
      <c r="F135" s="137">
        <v>612</v>
      </c>
      <c r="G135" s="137">
        <v>0</v>
      </c>
      <c r="H135" s="197">
        <f t="shared" si="14"/>
        <v>612</v>
      </c>
      <c r="I135" s="198">
        <f t="shared" si="15"/>
        <v>0.02448</v>
      </c>
      <c r="J135" s="199" t="s">
        <v>316</v>
      </c>
    </row>
    <row r="136" spans="1:10" ht="59.25" customHeight="1">
      <c r="A136" s="195" t="s">
        <v>102</v>
      </c>
      <c r="B136" s="166" t="s">
        <v>42</v>
      </c>
      <c r="C136" s="168">
        <v>25000</v>
      </c>
      <c r="D136" s="160">
        <v>2970</v>
      </c>
      <c r="E136" s="196">
        <v>0</v>
      </c>
      <c r="F136" s="137">
        <v>0</v>
      </c>
      <c r="G136" s="137">
        <v>0</v>
      </c>
      <c r="H136" s="197">
        <f t="shared" si="14"/>
        <v>2970</v>
      </c>
      <c r="I136" s="198">
        <f t="shared" si="15"/>
        <v>0.1188</v>
      </c>
      <c r="J136" s="199" t="s">
        <v>316</v>
      </c>
    </row>
    <row r="137" spans="1:10" ht="57" customHeight="1">
      <c r="A137" s="195" t="s">
        <v>104</v>
      </c>
      <c r="B137" s="166" t="s">
        <v>43</v>
      </c>
      <c r="C137" s="168">
        <v>150000</v>
      </c>
      <c r="D137" s="160">
        <v>0</v>
      </c>
      <c r="E137" s="196">
        <v>0</v>
      </c>
      <c r="F137" s="137">
        <v>64000</v>
      </c>
      <c r="G137" s="137">
        <v>0</v>
      </c>
      <c r="H137" s="197">
        <f t="shared" si="14"/>
        <v>64000</v>
      </c>
      <c r="I137" s="198">
        <f t="shared" si="15"/>
        <v>0.4266666666666667</v>
      </c>
      <c r="J137" s="199" t="s">
        <v>318</v>
      </c>
    </row>
    <row r="138" spans="1:11" s="83" customFormat="1" ht="58.5" customHeight="1">
      <c r="A138" s="195" t="s">
        <v>106</v>
      </c>
      <c r="B138" s="218" t="s">
        <v>174</v>
      </c>
      <c r="C138" s="168">
        <v>698000</v>
      </c>
      <c r="D138" s="160">
        <v>65582</v>
      </c>
      <c r="E138" s="160">
        <v>65798</v>
      </c>
      <c r="F138" s="160">
        <f>221848+4562</f>
        <v>226410</v>
      </c>
      <c r="G138" s="160">
        <v>72376</v>
      </c>
      <c r="H138" s="219">
        <f aca="true" t="shared" si="16" ref="H138:H177">SUM(D138:G138)</f>
        <v>430166</v>
      </c>
      <c r="I138" s="93">
        <f t="shared" si="15"/>
        <v>0.6162836676217766</v>
      </c>
      <c r="J138" s="220" t="s">
        <v>321</v>
      </c>
      <c r="K138" s="140"/>
    </row>
    <row r="139" spans="1:11" s="83" customFormat="1" ht="48" customHeight="1">
      <c r="A139" s="204" t="s">
        <v>108</v>
      </c>
      <c r="B139" s="221" t="s">
        <v>175</v>
      </c>
      <c r="C139" s="175">
        <v>576000</v>
      </c>
      <c r="D139" s="205">
        <v>0</v>
      </c>
      <c r="E139" s="205">
        <v>0</v>
      </c>
      <c r="F139" s="205">
        <v>192730</v>
      </c>
      <c r="G139" s="205">
        <v>197001</v>
      </c>
      <c r="H139" s="222">
        <f t="shared" si="16"/>
        <v>389731</v>
      </c>
      <c r="I139" s="40">
        <f t="shared" si="15"/>
        <v>0.6766163194444444</v>
      </c>
      <c r="J139" s="223" t="s">
        <v>322</v>
      </c>
      <c r="K139" s="140"/>
    </row>
    <row r="140" spans="1:11" s="83" customFormat="1" ht="70.5" customHeight="1">
      <c r="A140" s="211" t="s">
        <v>109</v>
      </c>
      <c r="B140" s="224" t="s">
        <v>176</v>
      </c>
      <c r="C140" s="185">
        <v>300000</v>
      </c>
      <c r="D140" s="212">
        <v>0</v>
      </c>
      <c r="E140" s="212">
        <v>55000</v>
      </c>
      <c r="F140" s="212">
        <v>0</v>
      </c>
      <c r="G140" s="212">
        <v>147865</v>
      </c>
      <c r="H140" s="225">
        <f t="shared" si="16"/>
        <v>202865</v>
      </c>
      <c r="I140" s="226">
        <f t="shared" si="15"/>
        <v>0.6762166666666667</v>
      </c>
      <c r="J140" s="227" t="s">
        <v>316</v>
      </c>
      <c r="K140" s="140"/>
    </row>
    <row r="141" spans="1:11" s="83" customFormat="1" ht="75.75" customHeight="1">
      <c r="A141" s="195" t="s">
        <v>111</v>
      </c>
      <c r="B141" s="218" t="s">
        <v>177</v>
      </c>
      <c r="C141" s="168">
        <v>3000000</v>
      </c>
      <c r="D141" s="160">
        <v>39200</v>
      </c>
      <c r="E141" s="160">
        <v>159245</v>
      </c>
      <c r="F141" s="160">
        <v>288334</v>
      </c>
      <c r="G141" s="160">
        <v>1550720</v>
      </c>
      <c r="H141" s="219">
        <f t="shared" si="16"/>
        <v>2037499</v>
      </c>
      <c r="I141" s="93">
        <f t="shared" si="15"/>
        <v>0.6791663333333333</v>
      </c>
      <c r="J141" s="220" t="s">
        <v>323</v>
      </c>
      <c r="K141" s="140"/>
    </row>
    <row r="142" spans="1:11" s="83" customFormat="1" ht="93.75" customHeight="1">
      <c r="A142" s="195" t="s">
        <v>113</v>
      </c>
      <c r="B142" s="218" t="s">
        <v>178</v>
      </c>
      <c r="C142" s="168">
        <v>3274000</v>
      </c>
      <c r="D142" s="160">
        <v>32954</v>
      </c>
      <c r="E142" s="160">
        <v>153675</v>
      </c>
      <c r="F142" s="160">
        <f>170588+4200</f>
        <v>174788</v>
      </c>
      <c r="G142" s="160">
        <v>2052701</v>
      </c>
      <c r="H142" s="219">
        <f t="shared" si="16"/>
        <v>2414118</v>
      </c>
      <c r="I142" s="93">
        <f t="shared" si="15"/>
        <v>0.7373604153940134</v>
      </c>
      <c r="J142" s="220" t="s">
        <v>324</v>
      </c>
      <c r="K142" s="140"/>
    </row>
    <row r="143" spans="1:11" s="83" customFormat="1" ht="136.5" customHeight="1">
      <c r="A143" s="195" t="s">
        <v>115</v>
      </c>
      <c r="B143" s="218" t="s">
        <v>179</v>
      </c>
      <c r="C143" s="168">
        <v>17007000</v>
      </c>
      <c r="D143" s="160">
        <v>735639</v>
      </c>
      <c r="E143" s="160">
        <v>2324991</v>
      </c>
      <c r="F143" s="160">
        <f>1708366+172002</f>
        <v>1880368</v>
      </c>
      <c r="G143" s="160">
        <v>4791890</v>
      </c>
      <c r="H143" s="219">
        <f t="shared" si="16"/>
        <v>9732888</v>
      </c>
      <c r="I143" s="93">
        <f t="shared" si="15"/>
        <v>0.5722871758687599</v>
      </c>
      <c r="J143" s="220" t="s">
        <v>325</v>
      </c>
      <c r="K143" s="140"/>
    </row>
    <row r="144" spans="1:11" s="83" customFormat="1" ht="63" customHeight="1">
      <c r="A144" s="195" t="s">
        <v>117</v>
      </c>
      <c r="B144" s="218" t="s">
        <v>180</v>
      </c>
      <c r="C144" s="168">
        <v>1158000</v>
      </c>
      <c r="D144" s="160">
        <v>9369</v>
      </c>
      <c r="E144" s="160">
        <v>152081</v>
      </c>
      <c r="F144" s="160">
        <f>171661+7930</f>
        <v>179591</v>
      </c>
      <c r="G144" s="160">
        <v>642253</v>
      </c>
      <c r="H144" s="219">
        <f t="shared" si="16"/>
        <v>983294</v>
      </c>
      <c r="I144" s="93">
        <f t="shared" si="15"/>
        <v>0.8491312607944732</v>
      </c>
      <c r="J144" s="220" t="s">
        <v>316</v>
      </c>
      <c r="K144" s="140"/>
    </row>
    <row r="145" spans="1:11" s="83" customFormat="1" ht="79.5" customHeight="1">
      <c r="A145" s="195" t="s">
        <v>119</v>
      </c>
      <c r="B145" s="218" t="s">
        <v>181</v>
      </c>
      <c r="C145" s="168">
        <v>1300000</v>
      </c>
      <c r="D145" s="160">
        <v>203967</v>
      </c>
      <c r="E145" s="160">
        <v>288034</v>
      </c>
      <c r="F145" s="160">
        <v>339446</v>
      </c>
      <c r="G145" s="160">
        <v>437774</v>
      </c>
      <c r="H145" s="219">
        <f t="shared" si="16"/>
        <v>1269221</v>
      </c>
      <c r="I145" s="93">
        <f t="shared" si="15"/>
        <v>0.9763238461538462</v>
      </c>
      <c r="J145" s="220" t="s">
        <v>326</v>
      </c>
      <c r="K145" s="140"/>
    </row>
    <row r="146" spans="1:11" s="83" customFormat="1" ht="72.75" customHeight="1">
      <c r="A146" s="195" t="s">
        <v>219</v>
      </c>
      <c r="B146" s="218" t="s">
        <v>182</v>
      </c>
      <c r="C146" s="168">
        <v>384000</v>
      </c>
      <c r="D146" s="160">
        <v>24000</v>
      </c>
      <c r="E146" s="160">
        <v>24000</v>
      </c>
      <c r="F146" s="160">
        <v>24000</v>
      </c>
      <c r="G146" s="160">
        <v>120000</v>
      </c>
      <c r="H146" s="219">
        <f t="shared" si="16"/>
        <v>192000</v>
      </c>
      <c r="I146" s="93">
        <f t="shared" si="15"/>
        <v>0.5</v>
      </c>
      <c r="J146" s="220" t="s">
        <v>327</v>
      </c>
      <c r="K146" s="140"/>
    </row>
    <row r="147" spans="1:11" s="83" customFormat="1" ht="70.5" customHeight="1">
      <c r="A147" s="195" t="s">
        <v>220</v>
      </c>
      <c r="B147" s="218" t="s">
        <v>183</v>
      </c>
      <c r="C147" s="168">
        <v>707000</v>
      </c>
      <c r="D147" s="160">
        <v>148394</v>
      </c>
      <c r="E147" s="160">
        <v>245359</v>
      </c>
      <c r="F147" s="160">
        <v>179434</v>
      </c>
      <c r="G147" s="160">
        <v>84123</v>
      </c>
      <c r="H147" s="219">
        <f t="shared" si="16"/>
        <v>657310</v>
      </c>
      <c r="I147" s="93">
        <f t="shared" si="15"/>
        <v>0.9297171145685997</v>
      </c>
      <c r="J147" s="220" t="s">
        <v>316</v>
      </c>
      <c r="K147" s="140"/>
    </row>
    <row r="148" spans="1:11" s="83" customFormat="1" ht="104.25" customHeight="1">
      <c r="A148" s="195" t="s">
        <v>221</v>
      </c>
      <c r="B148" s="218" t="s">
        <v>184</v>
      </c>
      <c r="C148" s="168">
        <v>700000</v>
      </c>
      <c r="D148" s="160">
        <v>0</v>
      </c>
      <c r="E148" s="160">
        <v>32363</v>
      </c>
      <c r="F148" s="160">
        <v>80694</v>
      </c>
      <c r="G148" s="160">
        <v>122271</v>
      </c>
      <c r="H148" s="219">
        <f t="shared" si="16"/>
        <v>235328</v>
      </c>
      <c r="I148" s="93">
        <f t="shared" si="15"/>
        <v>0.3361828571428571</v>
      </c>
      <c r="J148" s="220" t="s">
        <v>328</v>
      </c>
      <c r="K148" s="140"/>
    </row>
    <row r="149" spans="1:11" s="83" customFormat="1" ht="65.25" customHeight="1">
      <c r="A149" s="195" t="s">
        <v>222</v>
      </c>
      <c r="B149" s="218" t="s">
        <v>185</v>
      </c>
      <c r="C149" s="168">
        <v>32560000</v>
      </c>
      <c r="D149" s="160">
        <v>4139353</v>
      </c>
      <c r="E149" s="160">
        <v>6450292</v>
      </c>
      <c r="F149" s="160">
        <v>8837993</v>
      </c>
      <c r="G149" s="160">
        <v>12191258</v>
      </c>
      <c r="H149" s="219">
        <f t="shared" si="16"/>
        <v>31618896</v>
      </c>
      <c r="I149" s="93">
        <f t="shared" si="15"/>
        <v>0.9710963144963145</v>
      </c>
      <c r="J149" s="220" t="s">
        <v>316</v>
      </c>
      <c r="K149" s="140"/>
    </row>
    <row r="150" spans="1:11" s="83" customFormat="1" ht="60.75" customHeight="1">
      <c r="A150" s="195" t="s">
        <v>223</v>
      </c>
      <c r="B150" s="218" t="s">
        <v>186</v>
      </c>
      <c r="C150" s="168">
        <v>100000</v>
      </c>
      <c r="D150" s="160">
        <v>0</v>
      </c>
      <c r="E150" s="160">
        <v>0</v>
      </c>
      <c r="F150" s="160">
        <v>0</v>
      </c>
      <c r="G150" s="160"/>
      <c r="H150" s="219">
        <f t="shared" si="16"/>
        <v>0</v>
      </c>
      <c r="I150" s="93">
        <f t="shared" si="15"/>
        <v>0</v>
      </c>
      <c r="J150" s="220" t="s">
        <v>329</v>
      </c>
      <c r="K150" s="140"/>
    </row>
    <row r="151" spans="1:11" s="83" customFormat="1" ht="127.5" customHeight="1">
      <c r="A151" s="204" t="s">
        <v>224</v>
      </c>
      <c r="B151" s="221" t="s">
        <v>187</v>
      </c>
      <c r="C151" s="175">
        <v>28574000</v>
      </c>
      <c r="D151" s="205">
        <v>0</v>
      </c>
      <c r="E151" s="205">
        <v>0</v>
      </c>
      <c r="F151" s="205">
        <v>0</v>
      </c>
      <c r="G151" s="205">
        <v>25352476</v>
      </c>
      <c r="H151" s="222">
        <f t="shared" si="16"/>
        <v>25352476</v>
      </c>
      <c r="I151" s="40">
        <f t="shared" si="15"/>
        <v>0.8872568068873802</v>
      </c>
      <c r="J151" s="223" t="s">
        <v>330</v>
      </c>
      <c r="K151" s="140"/>
    </row>
    <row r="152" spans="1:11" s="83" customFormat="1" ht="105.75" customHeight="1">
      <c r="A152" s="211" t="s">
        <v>225</v>
      </c>
      <c r="B152" s="224" t="s">
        <v>188</v>
      </c>
      <c r="C152" s="185">
        <v>250000</v>
      </c>
      <c r="D152" s="212">
        <v>0</v>
      </c>
      <c r="E152" s="212">
        <v>35840</v>
      </c>
      <c r="F152" s="212">
        <v>100379</v>
      </c>
      <c r="G152" s="212">
        <v>103012</v>
      </c>
      <c r="H152" s="225">
        <f t="shared" si="16"/>
        <v>239231</v>
      </c>
      <c r="I152" s="226">
        <f t="shared" si="15"/>
        <v>0.956924</v>
      </c>
      <c r="J152" s="227" t="s">
        <v>316</v>
      </c>
      <c r="K152" s="140"/>
    </row>
    <row r="153" spans="1:11" s="83" customFormat="1" ht="63.75" customHeight="1">
      <c r="A153" s="195" t="s">
        <v>226</v>
      </c>
      <c r="B153" s="218" t="s">
        <v>189</v>
      </c>
      <c r="C153" s="168">
        <v>1000000</v>
      </c>
      <c r="D153" s="160">
        <v>0</v>
      </c>
      <c r="E153" s="160">
        <v>0</v>
      </c>
      <c r="F153" s="160">
        <v>0</v>
      </c>
      <c r="G153" s="160"/>
      <c r="H153" s="219">
        <f t="shared" si="16"/>
        <v>0</v>
      </c>
      <c r="I153" s="93">
        <f t="shared" si="15"/>
        <v>0</v>
      </c>
      <c r="J153" s="220" t="s">
        <v>331</v>
      </c>
      <c r="K153" s="140"/>
    </row>
    <row r="154" spans="1:11" s="83" customFormat="1" ht="62.25" customHeight="1">
      <c r="A154" s="195" t="s">
        <v>227</v>
      </c>
      <c r="B154" s="218" t="s">
        <v>190</v>
      </c>
      <c r="C154" s="168">
        <v>300000</v>
      </c>
      <c r="D154" s="160">
        <v>0</v>
      </c>
      <c r="E154" s="160">
        <v>0</v>
      </c>
      <c r="F154" s="160">
        <v>35479</v>
      </c>
      <c r="G154" s="160">
        <v>184727</v>
      </c>
      <c r="H154" s="219">
        <f t="shared" si="16"/>
        <v>220206</v>
      </c>
      <c r="I154" s="93">
        <f t="shared" si="15"/>
        <v>0.73402</v>
      </c>
      <c r="J154" s="220" t="s">
        <v>316</v>
      </c>
      <c r="K154" s="140"/>
    </row>
    <row r="155" spans="1:11" s="83" customFormat="1" ht="267.75" customHeight="1">
      <c r="A155" s="195" t="s">
        <v>228</v>
      </c>
      <c r="B155" s="218" t="s">
        <v>191</v>
      </c>
      <c r="C155" s="168">
        <v>85322000</v>
      </c>
      <c r="D155" s="160">
        <v>9165773</v>
      </c>
      <c r="E155" s="160">
        <v>12829303</v>
      </c>
      <c r="F155" s="160">
        <v>16279000</v>
      </c>
      <c r="G155" s="160">
        <v>32874991</v>
      </c>
      <c r="H155" s="219">
        <f t="shared" si="16"/>
        <v>71149067</v>
      </c>
      <c r="I155" s="93">
        <f t="shared" si="15"/>
        <v>0.8338888797730949</v>
      </c>
      <c r="J155" s="220" t="s">
        <v>344</v>
      </c>
      <c r="K155" s="140"/>
    </row>
    <row r="156" spans="1:11" s="83" customFormat="1" ht="409.5" customHeight="1">
      <c r="A156" s="204" t="s">
        <v>229</v>
      </c>
      <c r="B156" s="221" t="s">
        <v>192</v>
      </c>
      <c r="C156" s="175">
        <v>8500000</v>
      </c>
      <c r="D156" s="205">
        <v>3630000</v>
      </c>
      <c r="E156" s="205">
        <v>1053823</v>
      </c>
      <c r="F156" s="205">
        <v>195549</v>
      </c>
      <c r="G156" s="205">
        <v>3033821</v>
      </c>
      <c r="H156" s="222">
        <f t="shared" si="16"/>
        <v>7913193</v>
      </c>
      <c r="I156" s="40">
        <f t="shared" si="15"/>
        <v>0.9309638823529411</v>
      </c>
      <c r="J156" s="264" t="s">
        <v>251</v>
      </c>
      <c r="K156" s="140"/>
    </row>
    <row r="157" spans="1:11" s="83" customFormat="1" ht="188.25" customHeight="1">
      <c r="A157" s="211" t="s">
        <v>230</v>
      </c>
      <c r="B157" s="224" t="s">
        <v>194</v>
      </c>
      <c r="C157" s="234">
        <v>1600000</v>
      </c>
      <c r="D157" s="235">
        <v>0</v>
      </c>
      <c r="E157" s="236">
        <v>10000</v>
      </c>
      <c r="F157" s="235">
        <v>4000</v>
      </c>
      <c r="G157" s="235">
        <v>1584380</v>
      </c>
      <c r="H157" s="237">
        <f>SUM(D157:G157)</f>
        <v>1598380</v>
      </c>
      <c r="I157" s="226">
        <f t="shared" si="15"/>
        <v>0.9989875</v>
      </c>
      <c r="J157" s="265" t="s">
        <v>333</v>
      </c>
      <c r="K157" s="140"/>
    </row>
    <row r="158" spans="1:11" s="83" customFormat="1" ht="168.75" customHeight="1">
      <c r="A158" s="195" t="s">
        <v>231</v>
      </c>
      <c r="B158" s="218" t="s">
        <v>195</v>
      </c>
      <c r="C158" s="95">
        <v>400000</v>
      </c>
      <c r="D158" s="92">
        <v>0</v>
      </c>
      <c r="E158" s="64">
        <v>4830</v>
      </c>
      <c r="F158" s="273">
        <v>0</v>
      </c>
      <c r="G158" s="92">
        <v>385394</v>
      </c>
      <c r="H158" s="228">
        <f>SUM(D158:G158)</f>
        <v>390224</v>
      </c>
      <c r="I158" s="93">
        <f t="shared" si="15"/>
        <v>0.97556</v>
      </c>
      <c r="J158" s="229" t="s">
        <v>334</v>
      </c>
      <c r="K158" s="140"/>
    </row>
    <row r="159" spans="1:11" s="83" customFormat="1" ht="51.75" customHeight="1">
      <c r="A159" s="195" t="s">
        <v>232</v>
      </c>
      <c r="B159" s="218" t="s">
        <v>203</v>
      </c>
      <c r="C159" s="95">
        <v>2944000</v>
      </c>
      <c r="D159" s="92">
        <v>0</v>
      </c>
      <c r="E159" s="64">
        <v>1096468</v>
      </c>
      <c r="F159" s="92">
        <v>320057</v>
      </c>
      <c r="G159" s="92">
        <v>1527475</v>
      </c>
      <c r="H159" s="228">
        <f aca="true" t="shared" si="17" ref="H159:H167">SUM(D159:G159)</f>
        <v>2944000</v>
      </c>
      <c r="I159" s="93">
        <f t="shared" si="15"/>
        <v>1</v>
      </c>
      <c r="J159" s="238"/>
      <c r="K159" s="140"/>
    </row>
    <row r="160" spans="1:11" s="83" customFormat="1" ht="67.5" customHeight="1">
      <c r="A160" s="195" t="s">
        <v>233</v>
      </c>
      <c r="B160" s="218" t="s">
        <v>196</v>
      </c>
      <c r="C160" s="95">
        <v>2400000</v>
      </c>
      <c r="D160" s="92">
        <v>0</v>
      </c>
      <c r="E160" s="64">
        <v>701500</v>
      </c>
      <c r="F160" s="92">
        <v>342500</v>
      </c>
      <c r="G160" s="92">
        <v>1356000</v>
      </c>
      <c r="H160" s="228">
        <f t="shared" si="17"/>
        <v>2400000</v>
      </c>
      <c r="I160" s="93">
        <f t="shared" si="15"/>
        <v>1</v>
      </c>
      <c r="J160" s="238"/>
      <c r="K160" s="140"/>
    </row>
    <row r="161" spans="1:11" s="83" customFormat="1" ht="97.5" customHeight="1">
      <c r="A161" s="195" t="s">
        <v>234</v>
      </c>
      <c r="B161" s="218" t="s">
        <v>197</v>
      </c>
      <c r="C161" s="95">
        <v>800000</v>
      </c>
      <c r="D161" s="92">
        <v>0</v>
      </c>
      <c r="E161" s="64">
        <v>133432</v>
      </c>
      <c r="F161" s="92">
        <v>276411</v>
      </c>
      <c r="G161" s="92">
        <v>390157</v>
      </c>
      <c r="H161" s="228">
        <f t="shared" si="17"/>
        <v>800000</v>
      </c>
      <c r="I161" s="93">
        <f t="shared" si="15"/>
        <v>1</v>
      </c>
      <c r="J161" s="108"/>
      <c r="K161" s="140"/>
    </row>
    <row r="162" spans="1:11" s="83" customFormat="1" ht="79.5" customHeight="1">
      <c r="A162" s="195" t="s">
        <v>235</v>
      </c>
      <c r="B162" s="218" t="s">
        <v>198</v>
      </c>
      <c r="C162" s="95">
        <v>3000000</v>
      </c>
      <c r="D162" s="92">
        <v>0</v>
      </c>
      <c r="E162" s="64">
        <v>547969</v>
      </c>
      <c r="F162" s="92">
        <v>1141257</v>
      </c>
      <c r="G162" s="92">
        <v>1310774</v>
      </c>
      <c r="H162" s="228">
        <f t="shared" si="17"/>
        <v>3000000</v>
      </c>
      <c r="I162" s="93">
        <f t="shared" si="15"/>
        <v>1</v>
      </c>
      <c r="J162" s="238"/>
      <c r="K162" s="140"/>
    </row>
    <row r="163" spans="1:11" s="83" customFormat="1" ht="218.25" customHeight="1">
      <c r="A163" s="195" t="s">
        <v>236</v>
      </c>
      <c r="B163" s="218" t="s">
        <v>193</v>
      </c>
      <c r="C163" s="95">
        <v>717000</v>
      </c>
      <c r="D163" s="92">
        <v>0</v>
      </c>
      <c r="E163" s="64">
        <v>8000</v>
      </c>
      <c r="F163" s="92">
        <v>175000</v>
      </c>
      <c r="G163" s="92">
        <v>281230</v>
      </c>
      <c r="H163" s="228">
        <f t="shared" si="17"/>
        <v>464230</v>
      </c>
      <c r="I163" s="93">
        <f t="shared" si="15"/>
        <v>0.6474616457461646</v>
      </c>
      <c r="J163" s="108" t="s">
        <v>335</v>
      </c>
      <c r="K163" s="140"/>
    </row>
    <row r="164" spans="1:11" s="83" customFormat="1" ht="145.5" customHeight="1">
      <c r="A164" s="204" t="s">
        <v>237</v>
      </c>
      <c r="B164" s="221" t="s">
        <v>199</v>
      </c>
      <c r="C164" s="230">
        <v>8070000</v>
      </c>
      <c r="D164" s="231">
        <v>0</v>
      </c>
      <c r="E164" s="232">
        <v>1368198</v>
      </c>
      <c r="F164" s="231">
        <v>266531</v>
      </c>
      <c r="G164" s="231">
        <v>5127432</v>
      </c>
      <c r="H164" s="233">
        <f t="shared" si="17"/>
        <v>6762161</v>
      </c>
      <c r="I164" s="40">
        <f t="shared" si="15"/>
        <v>0.8379381660470879</v>
      </c>
      <c r="J164" s="239" t="s">
        <v>336</v>
      </c>
      <c r="K164" s="140"/>
    </row>
    <row r="165" spans="1:11" s="83" customFormat="1" ht="64.5" customHeight="1">
      <c r="A165" s="211" t="s">
        <v>238</v>
      </c>
      <c r="B165" s="224" t="s">
        <v>200</v>
      </c>
      <c r="C165" s="234">
        <v>1063000</v>
      </c>
      <c r="D165" s="235">
        <v>0</v>
      </c>
      <c r="E165" s="236">
        <v>237000</v>
      </c>
      <c r="F165" s="235">
        <v>0</v>
      </c>
      <c r="G165" s="235">
        <v>826000</v>
      </c>
      <c r="H165" s="237">
        <f t="shared" si="17"/>
        <v>1063000</v>
      </c>
      <c r="I165" s="226">
        <f t="shared" si="15"/>
        <v>1</v>
      </c>
      <c r="J165" s="241"/>
      <c r="K165" s="140"/>
    </row>
    <row r="166" spans="1:11" s="83" customFormat="1" ht="179.25" customHeight="1">
      <c r="A166" s="195" t="s">
        <v>239</v>
      </c>
      <c r="B166" s="218" t="s">
        <v>201</v>
      </c>
      <c r="C166" s="95">
        <v>357000</v>
      </c>
      <c r="D166" s="92">
        <v>0</v>
      </c>
      <c r="E166" s="266">
        <v>0</v>
      </c>
      <c r="F166" s="92">
        <v>0</v>
      </c>
      <c r="G166" s="92">
        <v>258000</v>
      </c>
      <c r="H166" s="92">
        <f>SUM(D166:G166)</f>
        <v>258000</v>
      </c>
      <c r="I166" s="93">
        <f t="shared" si="15"/>
        <v>0.7226890756302521</v>
      </c>
      <c r="J166" s="229" t="s">
        <v>337</v>
      </c>
      <c r="K166" s="140"/>
    </row>
    <row r="167" spans="1:11" s="83" customFormat="1" ht="64.5" customHeight="1">
      <c r="A167" s="195" t="s">
        <v>240</v>
      </c>
      <c r="B167" s="86" t="s">
        <v>202</v>
      </c>
      <c r="C167" s="95">
        <v>520000</v>
      </c>
      <c r="D167" s="92">
        <v>0</v>
      </c>
      <c r="E167" s="267">
        <v>71764</v>
      </c>
      <c r="F167" s="92">
        <v>77231</v>
      </c>
      <c r="G167" s="92">
        <v>306091</v>
      </c>
      <c r="H167" s="228">
        <f t="shared" si="17"/>
        <v>455086</v>
      </c>
      <c r="I167" s="93">
        <f t="shared" si="15"/>
        <v>0.8751653846153846</v>
      </c>
      <c r="J167" s="108" t="s">
        <v>258</v>
      </c>
      <c r="K167" s="140"/>
    </row>
    <row r="168" spans="1:11" s="83" customFormat="1" ht="60" customHeight="1">
      <c r="A168" s="195" t="s">
        <v>241</v>
      </c>
      <c r="B168" s="242" t="s">
        <v>204</v>
      </c>
      <c r="C168" s="87">
        <v>12634000</v>
      </c>
      <c r="D168" s="92">
        <v>3893101</v>
      </c>
      <c r="E168" s="92">
        <v>1978723</v>
      </c>
      <c r="F168" s="92">
        <v>1914986</v>
      </c>
      <c r="G168" s="92">
        <v>1753824</v>
      </c>
      <c r="H168" s="92">
        <f>SUM(D168:G168)</f>
        <v>9540634</v>
      </c>
      <c r="I168" s="93">
        <f>H168/C168</f>
        <v>0.7551554535380719</v>
      </c>
      <c r="J168" s="229" t="s">
        <v>252</v>
      </c>
      <c r="K168" s="140"/>
    </row>
    <row r="169" spans="1:11" s="83" customFormat="1" ht="48" customHeight="1">
      <c r="A169" s="195" t="s">
        <v>242</v>
      </c>
      <c r="B169" s="242" t="s">
        <v>205</v>
      </c>
      <c r="C169" s="87">
        <v>258000</v>
      </c>
      <c r="D169" s="92">
        <v>0</v>
      </c>
      <c r="E169" s="92">
        <v>61519</v>
      </c>
      <c r="F169" s="92">
        <v>32729</v>
      </c>
      <c r="G169" s="92">
        <v>16548</v>
      </c>
      <c r="H169" s="92">
        <f aca="true" t="shared" si="18" ref="H169:H175">SUM(D169:G169)</f>
        <v>110796</v>
      </c>
      <c r="I169" s="93">
        <f aca="true" t="shared" si="19" ref="I169:I175">H169/C169</f>
        <v>0.4294418604651163</v>
      </c>
      <c r="J169" s="229" t="s">
        <v>27</v>
      </c>
      <c r="K169" s="140"/>
    </row>
    <row r="170" spans="1:11" s="83" customFormat="1" ht="49.5" customHeight="1">
      <c r="A170" s="195" t="s">
        <v>243</v>
      </c>
      <c r="B170" s="242" t="s">
        <v>206</v>
      </c>
      <c r="C170" s="87">
        <v>170000</v>
      </c>
      <c r="D170" s="92">
        <v>0</v>
      </c>
      <c r="E170" s="92">
        <v>8238</v>
      </c>
      <c r="F170" s="92">
        <v>8000</v>
      </c>
      <c r="G170" s="92">
        <v>22426</v>
      </c>
      <c r="H170" s="92">
        <f t="shared" si="18"/>
        <v>38664</v>
      </c>
      <c r="I170" s="93">
        <f t="shared" si="19"/>
        <v>0.22743529411764707</v>
      </c>
      <c r="J170" s="229" t="s">
        <v>27</v>
      </c>
      <c r="K170" s="140"/>
    </row>
    <row r="171" spans="1:11" s="83" customFormat="1" ht="54" customHeight="1">
      <c r="A171" s="195" t="s">
        <v>244</v>
      </c>
      <c r="B171" s="242" t="s">
        <v>207</v>
      </c>
      <c r="C171" s="87">
        <v>19000</v>
      </c>
      <c r="D171" s="92">
        <v>4875</v>
      </c>
      <c r="E171" s="92">
        <v>0</v>
      </c>
      <c r="F171" s="92">
        <v>0</v>
      </c>
      <c r="G171" s="92">
        <v>0</v>
      </c>
      <c r="H171" s="92">
        <f t="shared" si="18"/>
        <v>4875</v>
      </c>
      <c r="I171" s="93">
        <f t="shared" si="19"/>
        <v>0.2565789473684211</v>
      </c>
      <c r="J171" s="229" t="s">
        <v>27</v>
      </c>
      <c r="K171" s="140"/>
    </row>
    <row r="172" spans="1:11" s="83" customFormat="1" ht="66.75" customHeight="1">
      <c r="A172" s="195" t="s">
        <v>245</v>
      </c>
      <c r="B172" s="242" t="s">
        <v>208</v>
      </c>
      <c r="C172" s="87">
        <v>666000</v>
      </c>
      <c r="D172" s="92">
        <v>182642</v>
      </c>
      <c r="E172" s="92">
        <v>145774</v>
      </c>
      <c r="F172" s="92">
        <v>143628</v>
      </c>
      <c r="G172" s="92">
        <v>154141</v>
      </c>
      <c r="H172" s="92">
        <f t="shared" si="18"/>
        <v>626185</v>
      </c>
      <c r="I172" s="93">
        <f t="shared" si="19"/>
        <v>0.9402177177177177</v>
      </c>
      <c r="J172" s="243"/>
      <c r="K172" s="140"/>
    </row>
    <row r="173" spans="1:11" s="83" customFormat="1" ht="52.5" customHeight="1">
      <c r="A173" s="195" t="s">
        <v>246</v>
      </c>
      <c r="B173" s="242" t="s">
        <v>210</v>
      </c>
      <c r="C173" s="87">
        <v>60000</v>
      </c>
      <c r="D173" s="92">
        <v>0</v>
      </c>
      <c r="E173" s="92">
        <v>0</v>
      </c>
      <c r="F173" s="92">
        <v>12000</v>
      </c>
      <c r="G173" s="92">
        <v>28000</v>
      </c>
      <c r="H173" s="92">
        <f t="shared" si="18"/>
        <v>40000</v>
      </c>
      <c r="I173" s="93">
        <f t="shared" si="19"/>
        <v>0.6666666666666666</v>
      </c>
      <c r="J173" s="94" t="s">
        <v>27</v>
      </c>
      <c r="K173" s="140"/>
    </row>
    <row r="174" spans="1:11" s="83" customFormat="1" ht="65.25" customHeight="1">
      <c r="A174" s="195" t="s">
        <v>247</v>
      </c>
      <c r="B174" s="242" t="s">
        <v>209</v>
      </c>
      <c r="C174" s="87">
        <v>670000</v>
      </c>
      <c r="D174" s="92">
        <v>25608</v>
      </c>
      <c r="E174" s="92">
        <v>93258</v>
      </c>
      <c r="F174" s="92">
        <v>222062</v>
      </c>
      <c r="G174" s="92">
        <v>215999</v>
      </c>
      <c r="H174" s="92">
        <f t="shared" si="18"/>
        <v>556927</v>
      </c>
      <c r="I174" s="93">
        <f t="shared" si="19"/>
        <v>0.831234328358209</v>
      </c>
      <c r="J174" s="94" t="s">
        <v>27</v>
      </c>
      <c r="K174" s="140"/>
    </row>
    <row r="175" spans="1:11" s="83" customFormat="1" ht="234" customHeight="1">
      <c r="A175" s="195" t="s">
        <v>248</v>
      </c>
      <c r="B175" s="218" t="s">
        <v>211</v>
      </c>
      <c r="C175" s="64">
        <v>3250000</v>
      </c>
      <c r="D175" s="244">
        <v>31983</v>
      </c>
      <c r="E175" s="160">
        <v>97221</v>
      </c>
      <c r="F175" s="160">
        <v>523785</v>
      </c>
      <c r="G175" s="92">
        <v>1279108</v>
      </c>
      <c r="H175" s="92">
        <f t="shared" si="18"/>
        <v>1932097</v>
      </c>
      <c r="I175" s="93">
        <f t="shared" si="19"/>
        <v>0.5944913846153846</v>
      </c>
      <c r="J175" s="94" t="s">
        <v>338</v>
      </c>
      <c r="K175" s="140"/>
    </row>
    <row r="176" spans="1:11" s="83" customFormat="1" ht="75" customHeight="1">
      <c r="A176" s="204" t="s">
        <v>249</v>
      </c>
      <c r="B176" s="221" t="s">
        <v>213</v>
      </c>
      <c r="C176" s="175">
        <v>1440000</v>
      </c>
      <c r="D176" s="205">
        <v>0</v>
      </c>
      <c r="E176" s="205">
        <v>0</v>
      </c>
      <c r="F176" s="205">
        <v>0</v>
      </c>
      <c r="G176" s="205">
        <v>0</v>
      </c>
      <c r="H176" s="222">
        <f t="shared" si="16"/>
        <v>0</v>
      </c>
      <c r="I176" s="40">
        <f t="shared" si="15"/>
        <v>0</v>
      </c>
      <c r="J176" s="268" t="s">
        <v>332</v>
      </c>
      <c r="K176" s="140"/>
    </row>
    <row r="177" spans="1:10" ht="58.5" customHeight="1">
      <c r="A177" s="211" t="s">
        <v>250</v>
      </c>
      <c r="B177" s="194" t="s">
        <v>212</v>
      </c>
      <c r="C177" s="236">
        <v>193000</v>
      </c>
      <c r="D177" s="269">
        <v>0</v>
      </c>
      <c r="E177" s="270">
        <v>0</v>
      </c>
      <c r="F177" s="236">
        <v>193000</v>
      </c>
      <c r="G177" s="271">
        <v>0</v>
      </c>
      <c r="H177" s="225">
        <f t="shared" si="16"/>
        <v>193000</v>
      </c>
      <c r="I177" s="226">
        <f t="shared" si="15"/>
        <v>1</v>
      </c>
      <c r="J177" s="272" t="s">
        <v>214</v>
      </c>
    </row>
    <row r="178" spans="1:10" ht="25.5" customHeight="1">
      <c r="A178" s="274" t="s">
        <v>6</v>
      </c>
      <c r="B178" s="294"/>
      <c r="C178" s="54">
        <f aca="true" t="shared" si="20" ref="C178:H178">SUM(C119:C177)</f>
        <v>306601000</v>
      </c>
      <c r="D178" s="55">
        <f t="shared" si="20"/>
        <v>22675410</v>
      </c>
      <c r="E178" s="55">
        <f t="shared" si="20"/>
        <v>34409051</v>
      </c>
      <c r="F178" s="55">
        <f t="shared" si="20"/>
        <v>40733001</v>
      </c>
      <c r="G178" s="55">
        <f t="shared" si="20"/>
        <v>126236256</v>
      </c>
      <c r="H178" s="55">
        <f t="shared" si="20"/>
        <v>224053718</v>
      </c>
      <c r="I178" s="56">
        <f t="shared" si="15"/>
        <v>0.7307664293332377</v>
      </c>
      <c r="J178" s="22"/>
    </row>
    <row r="179" spans="1:10" ht="34.5" customHeight="1">
      <c r="A179" s="292" t="s">
        <v>51</v>
      </c>
      <c r="B179" s="293"/>
      <c r="C179" s="49">
        <f aca="true" t="shared" si="21" ref="C179:H179">C24+C31+C61+C89+C117+C178</f>
        <v>1746689000</v>
      </c>
      <c r="D179" s="49">
        <f t="shared" si="21"/>
        <v>490840985</v>
      </c>
      <c r="E179" s="49">
        <f t="shared" si="21"/>
        <v>310215797</v>
      </c>
      <c r="F179" s="50">
        <f t="shared" si="21"/>
        <v>244763835</v>
      </c>
      <c r="G179" s="50">
        <f t="shared" si="21"/>
        <v>440082321</v>
      </c>
      <c r="H179" s="53">
        <f t="shared" si="21"/>
        <v>1485902938</v>
      </c>
      <c r="I179" s="51">
        <f t="shared" si="15"/>
        <v>0.8506969116997931</v>
      </c>
      <c r="J179" s="52"/>
    </row>
    <row r="180" spans="1:10" ht="18.75" customHeight="1">
      <c r="A180" s="12"/>
      <c r="B180" s="12"/>
      <c r="C180" s="13"/>
      <c r="D180" s="14"/>
      <c r="E180" s="14"/>
      <c r="F180" s="14"/>
      <c r="G180" s="14"/>
      <c r="H180" s="15" t="s">
        <v>215</v>
      </c>
      <c r="I180" s="16"/>
      <c r="J180" s="17"/>
    </row>
    <row r="181" spans="1:10" ht="28.5" customHeight="1">
      <c r="A181" s="302" t="s">
        <v>21</v>
      </c>
      <c r="B181" s="302"/>
      <c r="C181" s="302"/>
      <c r="D181" s="302"/>
      <c r="E181" s="302"/>
      <c r="F181" s="302"/>
      <c r="G181" s="302"/>
      <c r="H181" s="302"/>
      <c r="I181" s="302"/>
      <c r="J181" s="302"/>
    </row>
    <row r="182" spans="1:8" ht="39" customHeight="1">
      <c r="A182" s="3" t="s">
        <v>52</v>
      </c>
      <c r="B182" s="18"/>
      <c r="H182" s="18"/>
    </row>
    <row r="183" spans="1:10" ht="36" customHeight="1">
      <c r="A183" s="286" t="s">
        <v>346</v>
      </c>
      <c r="B183" s="287"/>
      <c r="C183" s="287"/>
      <c r="D183" s="287"/>
      <c r="E183" s="287"/>
      <c r="F183" s="287"/>
      <c r="G183" s="287"/>
      <c r="H183" s="287"/>
      <c r="I183" s="287"/>
      <c r="J183" s="287"/>
    </row>
    <row r="184" spans="1:10" ht="167.25" customHeight="1">
      <c r="A184" s="300" t="s">
        <v>343</v>
      </c>
      <c r="B184" s="301"/>
      <c r="C184" s="301"/>
      <c r="D184" s="301"/>
      <c r="E184" s="301"/>
      <c r="F184" s="301"/>
      <c r="G184" s="301"/>
      <c r="H184" s="301"/>
      <c r="I184" s="301"/>
      <c r="J184" s="301"/>
    </row>
    <row r="185" spans="1:10" ht="27" customHeight="1">
      <c r="A185" s="19" t="s">
        <v>24</v>
      </c>
      <c r="B185" s="4"/>
      <c r="C185" s="4"/>
      <c r="D185" s="4"/>
      <c r="E185" s="4"/>
      <c r="F185" s="4"/>
      <c r="G185" s="4"/>
      <c r="H185" s="4"/>
      <c r="I185" s="4"/>
      <c r="J185" s="4"/>
    </row>
    <row r="186" spans="1:10" ht="27" customHeight="1">
      <c r="A186" s="299" t="s">
        <v>339</v>
      </c>
      <c r="B186" s="298"/>
      <c r="C186" s="298"/>
      <c r="D186" s="298"/>
      <c r="E186" s="298"/>
      <c r="F186" s="298"/>
      <c r="G186" s="298"/>
      <c r="H186" s="298"/>
      <c r="I186" s="298"/>
      <c r="J186" s="298"/>
    </row>
    <row r="187" spans="1:10" ht="36" customHeight="1">
      <c r="A187" s="298" t="s">
        <v>340</v>
      </c>
      <c r="B187" s="298"/>
      <c r="C187" s="298"/>
      <c r="D187" s="298"/>
      <c r="E187" s="298"/>
      <c r="F187" s="298"/>
      <c r="G187" s="298"/>
      <c r="H187" s="298"/>
      <c r="I187" s="298"/>
      <c r="J187" s="298"/>
    </row>
    <row r="188" spans="1:8" ht="39" customHeight="1">
      <c r="A188" s="2" t="s">
        <v>22</v>
      </c>
      <c r="H188" s="2" t="s">
        <v>7</v>
      </c>
    </row>
    <row r="189" spans="1:8" ht="29.25" customHeight="1">
      <c r="A189" s="2" t="s">
        <v>217</v>
      </c>
      <c r="H189" s="2" t="s">
        <v>8</v>
      </c>
    </row>
    <row r="190" ht="23.25" customHeight="1">
      <c r="A190" s="2" t="s">
        <v>345</v>
      </c>
    </row>
    <row r="191" ht="23.25" customHeight="1"/>
    <row r="192" spans="1:8" ht="34.5" customHeight="1">
      <c r="A192" s="2" t="s">
        <v>9</v>
      </c>
      <c r="H192" s="2" t="s">
        <v>10</v>
      </c>
    </row>
    <row r="193" spans="1:8" ht="27.75" customHeight="1">
      <c r="A193" s="2" t="s">
        <v>8</v>
      </c>
      <c r="H193" s="2" t="s">
        <v>53</v>
      </c>
    </row>
    <row r="194" spans="1:10" ht="43.5" customHeight="1">
      <c r="A194" s="297" t="s">
        <v>23</v>
      </c>
      <c r="B194" s="297"/>
      <c r="C194" s="297"/>
      <c r="D194" s="297"/>
      <c r="E194" s="297"/>
      <c r="F194" s="297"/>
      <c r="G194" s="297"/>
      <c r="H194" s="297"/>
      <c r="I194" s="297"/>
      <c r="J194" s="297"/>
    </row>
  </sheetData>
  <sheetProtection/>
  <mergeCells count="30">
    <mergeCell ref="A62:B62"/>
    <mergeCell ref="A31:B31"/>
    <mergeCell ref="A61:B61"/>
    <mergeCell ref="H13:J13"/>
    <mergeCell ref="A194:J194"/>
    <mergeCell ref="A187:J187"/>
    <mergeCell ref="A186:J186"/>
    <mergeCell ref="A183:J183"/>
    <mergeCell ref="A184:J184"/>
    <mergeCell ref="A181:J181"/>
    <mergeCell ref="A3:J3"/>
    <mergeCell ref="A4:J4"/>
    <mergeCell ref="A11:J11"/>
    <mergeCell ref="A7:J7"/>
    <mergeCell ref="A179:B179"/>
    <mergeCell ref="A178:B178"/>
    <mergeCell ref="A118:B118"/>
    <mergeCell ref="A89:B89"/>
    <mergeCell ref="A90:B90"/>
    <mergeCell ref="A117:B117"/>
    <mergeCell ref="A24:B24"/>
    <mergeCell ref="A25:B25"/>
    <mergeCell ref="A32:B32"/>
    <mergeCell ref="A2:J2"/>
    <mergeCell ref="A1:J1"/>
    <mergeCell ref="A14:B14"/>
    <mergeCell ref="A9:J9"/>
    <mergeCell ref="A8:J8"/>
    <mergeCell ref="A12:J12"/>
    <mergeCell ref="A15:B15"/>
  </mergeCells>
  <printOptions horizontalCentered="1"/>
  <pageMargins left="0.1968503937007874" right="0.17" top="0.5118110236220472" bottom="0.46" header="0.31496062992125984" footer="0.15748031496062992"/>
  <pageSetup fitToHeight="0" horizontalDpi="600" verticalDpi="600" orientation="portrait" paperSize="9" scale="75" r:id="rId1"/>
  <headerFooter alignWithMargins="0">
    <oddFooter>&amp;C第 &amp;P 頁</oddFooter>
  </headerFooter>
  <rowBreaks count="1" manualBreakCount="1">
    <brk id="21" max="9" man="1"/>
  </rowBreaks>
  <ignoredErrors>
    <ignoredError sqref="H33:H41 H45:H59 H17:H19 H20:H23 H63:H89 H91 H98 H92:H97 H99:H103 H104:H111 H112:H116 H119:H131 H132:H139 H140:H149 H150:H160 H161:H177 H43:H44"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e222573527_郭蓉蓉</dc:creator>
  <cp:keywords/>
  <dc:description/>
  <cp:lastModifiedBy>戴弘傑</cp:lastModifiedBy>
  <cp:lastPrinted>2016-01-27T02:09:31Z</cp:lastPrinted>
  <dcterms:created xsi:type="dcterms:W3CDTF">2013-05-16T05:47:59Z</dcterms:created>
  <dcterms:modified xsi:type="dcterms:W3CDTF">2018-07-30T06:39:54Z</dcterms:modified>
  <cp:category/>
  <cp:version/>
  <cp:contentType/>
  <cp:contentStatus/>
</cp:coreProperties>
</file>