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65" windowHeight="4305" firstSheet="8" activeTab="10"/>
  </bookViews>
  <sheets>
    <sheet name="本區現住戶人口密度及性比例" sheetId="1" r:id="rId1"/>
    <sheet name="本區現住戶人口密度及性比例續" sheetId="2" r:id="rId2"/>
    <sheet name="本區戶籍動態" sheetId="3" r:id="rId3"/>
    <sheet name="本區戶籍動態續" sheetId="4" r:id="rId4"/>
    <sheet name="本區現住人口之年齡分配" sheetId="5" r:id="rId5"/>
    <sheet name="本區現住人口之年齡結構" sheetId="6" r:id="rId6"/>
    <sheet name="本區滿十五歲以上現住人口之教育程度" sheetId="7" r:id="rId7"/>
    <sheet name="本區現住人口之婚姻狀況" sheetId="8" r:id="rId8"/>
    <sheet name="本區現住原住民族戶口數" sheetId="9" r:id="rId9"/>
    <sheet name="本區現住原住民族年齡分配" sheetId="10" r:id="rId10"/>
    <sheet name="桃園市各區人口密度" sheetId="11" r:id="rId11"/>
  </sheets>
  <definedNames/>
  <calcPr fullCalcOnLoad="1"/>
</workbook>
</file>

<file path=xl/sharedStrings.xml><?xml version="1.0" encoding="utf-8"?>
<sst xmlns="http://schemas.openxmlformats.org/spreadsheetml/2006/main" count="616" uniqueCount="324">
  <si>
    <t>人口</t>
  </si>
  <si>
    <t>面　　積</t>
  </si>
  <si>
    <t>村</t>
  </si>
  <si>
    <t>鄰</t>
  </si>
  <si>
    <t>戶量</t>
  </si>
  <si>
    <t>人口密度</t>
  </si>
  <si>
    <t>里</t>
  </si>
  <si>
    <t>人／</t>
  </si>
  <si>
    <t>每平方</t>
  </si>
  <si>
    <t>數</t>
  </si>
  <si>
    <t>合計</t>
  </si>
  <si>
    <t>男</t>
  </si>
  <si>
    <t>女</t>
  </si>
  <si>
    <t>戶　</t>
  </si>
  <si>
    <t>公里人數</t>
  </si>
  <si>
    <t>性 比 例</t>
  </si>
  <si>
    <t>戶  數</t>
  </si>
  <si>
    <t>(每百女子</t>
  </si>
  <si>
    <t>(平方公里)</t>
  </si>
  <si>
    <t>所當男子數)</t>
  </si>
  <si>
    <t>年  底  別</t>
  </si>
  <si>
    <t>現　住　戶　口</t>
  </si>
  <si>
    <t>人　口　數　(人)</t>
  </si>
  <si>
    <t>(戶)</t>
  </si>
  <si>
    <t>人　口　數　(人)</t>
  </si>
  <si>
    <t>(戶)</t>
  </si>
  <si>
    <t>民國98年底</t>
  </si>
  <si>
    <t>民國99年底</t>
  </si>
  <si>
    <t>民國100年底</t>
  </si>
  <si>
    <t>民國101年底</t>
  </si>
  <si>
    <t>民國102年底</t>
  </si>
  <si>
    <t>表2-1、本區現住戶、人口密度及性比例(續)</t>
  </si>
  <si>
    <t>蚵間里</t>
  </si>
  <si>
    <t>東明里</t>
  </si>
  <si>
    <t>下埔里</t>
  </si>
  <si>
    <t>後湖里</t>
  </si>
  <si>
    <t>新生里</t>
  </si>
  <si>
    <t>新屋里</t>
  </si>
  <si>
    <t>表2-1、本區現住戶、人口密度及性比例</t>
  </si>
  <si>
    <t>社子里</t>
  </si>
  <si>
    <t>大坡里</t>
  </si>
  <si>
    <t>石磊里</t>
  </si>
  <si>
    <t>下田里</t>
  </si>
  <si>
    <t>九斗里</t>
  </si>
  <si>
    <t>資料來源 ：桃園市統計年報、新屋區戶政事務所網站。</t>
  </si>
  <si>
    <t>後庄里</t>
  </si>
  <si>
    <t>頭洲里</t>
  </si>
  <si>
    <t>永安里</t>
  </si>
  <si>
    <t>槺榔里</t>
  </si>
  <si>
    <t>笨港里</t>
  </si>
  <si>
    <t>埔頂里</t>
  </si>
  <si>
    <t>赤欄里</t>
  </si>
  <si>
    <t>石牌里</t>
  </si>
  <si>
    <t>永興里</t>
  </si>
  <si>
    <t>清華里</t>
  </si>
  <si>
    <t>望間里</t>
  </si>
  <si>
    <t>民國103年底</t>
  </si>
  <si>
    <t>深圳里</t>
  </si>
  <si>
    <t>民國104年底</t>
  </si>
  <si>
    <t>民國105年底</t>
  </si>
  <si>
    <t>民國106年底</t>
  </si>
  <si>
    <t>人口</t>
  </si>
  <si>
    <t>單位：人</t>
  </si>
  <si>
    <t xml:space="preserve">年        別 </t>
  </si>
  <si>
    <t>遷</t>
  </si>
  <si>
    <t>入</t>
  </si>
  <si>
    <t>人</t>
  </si>
  <si>
    <t>數</t>
  </si>
  <si>
    <t>出</t>
  </si>
  <si>
    <t>合</t>
  </si>
  <si>
    <t>自</t>
  </si>
  <si>
    <t>自　　他　　省　　(市)</t>
  </si>
  <si>
    <t>計</t>
  </si>
  <si>
    <t>(市)</t>
  </si>
  <si>
    <t>民國98年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</si>
  <si>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</si>
  <si>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</si>
  <si>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</si>
  <si>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</si>
  <si>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</si>
  <si>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</si>
  <si>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</si>
  <si>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t>民國106年</t>
  </si>
  <si>
    <t>資料來源 ：桃園市統計年報</t>
  </si>
  <si>
    <t>說明：新北市、臺中市、臺南市及高雄市於99年12月25日改制或合併升格為直轄市；高雄</t>
  </si>
  <si>
    <t xml:space="preserve">      市99年以前為合併升格前之數值。</t>
  </si>
  <si>
    <t>出　生　人　數</t>
  </si>
  <si>
    <t>粗出生率</t>
  </si>
  <si>
    <t>死　亡　人　數</t>
  </si>
  <si>
    <t>粗死亡率</t>
  </si>
  <si>
    <t>結　　婚</t>
  </si>
  <si>
    <t>離　　婚</t>
  </si>
  <si>
    <t xml:space="preserve">年　　別 </t>
  </si>
  <si>
    <t>合計</t>
  </si>
  <si>
    <t>對　數</t>
  </si>
  <si>
    <r>
      <t>率</t>
    </r>
  </si>
  <si>
    <t>遷　入</t>
  </si>
  <si>
    <t>遷　出</t>
  </si>
  <si>
    <r>
      <t>（％</t>
    </r>
    <r>
      <rPr>
        <vertAlign val="subscript"/>
        <sz val="9"/>
        <rFont val="標楷體"/>
        <family val="4"/>
      </rPr>
      <t>O</t>
    </r>
    <r>
      <rPr>
        <sz val="9"/>
        <rFont val="標楷體"/>
        <family val="4"/>
      </rPr>
      <t>）</t>
    </r>
  </si>
  <si>
    <t>（對）</t>
  </si>
  <si>
    <r>
      <t>(％</t>
    </r>
    <r>
      <rPr>
        <vertAlign val="subscript"/>
        <sz val="9"/>
        <rFont val="標楷體"/>
        <family val="4"/>
      </rPr>
      <t>O</t>
    </r>
    <r>
      <rPr>
        <sz val="9"/>
        <rFont val="標楷體"/>
        <family val="4"/>
      </rPr>
      <t>)</t>
    </r>
  </si>
  <si>
    <t>民國98年</t>
  </si>
  <si>
    <t>民國99年</t>
  </si>
  <si>
    <t>民國100年</t>
  </si>
  <si>
    <t>民國101年</t>
  </si>
  <si>
    <t>民國102年</t>
  </si>
  <si>
    <t>民國103年</t>
  </si>
  <si>
    <t>民國105年</t>
  </si>
  <si>
    <t>民國106年</t>
  </si>
  <si>
    <t>說明：1.粗出生(死亡)率＝出生(死亡)人口數/年中人口數 *1000。</t>
  </si>
  <si>
    <t>　　　2.結(離)婚率＝結(離)婚對數/年中人口數 *1000。</t>
  </si>
  <si>
    <t>表2-3、本區現住人口</t>
  </si>
  <si>
    <t>之年齡分配</t>
  </si>
  <si>
    <t>年底別</t>
  </si>
  <si>
    <t>性別</t>
  </si>
  <si>
    <t>全年齡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</si>
  <si>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</si>
  <si>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</si>
  <si>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</si>
  <si>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</si>
  <si>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</si>
  <si>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</si>
  <si>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</si>
  <si>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</si>
  <si>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</si>
  <si>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</si>
  <si>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</si>
  <si>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</si>
  <si>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</si>
  <si>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</si>
  <si>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</si>
  <si>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</si>
  <si>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</si>
  <si>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</si>
  <si>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</si>
  <si>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</si>
  <si>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
以上</t>
  </si>
  <si>
    <t>合計</t>
  </si>
  <si>
    <t>男</t>
  </si>
  <si>
    <t>男</t>
  </si>
  <si>
    <t>女</t>
  </si>
  <si>
    <t>女</t>
  </si>
  <si>
    <t>民國98年底</t>
  </si>
  <si>
    <t>民國99年底</t>
  </si>
  <si>
    <t>民國100年底</t>
  </si>
  <si>
    <t>民國101年底</t>
  </si>
  <si>
    <t>民國102年底</t>
  </si>
  <si>
    <t>民國103年底</t>
  </si>
  <si>
    <t>民國103年底</t>
  </si>
  <si>
    <t>民國104年底</t>
  </si>
  <si>
    <t>民國105年底</t>
  </si>
  <si>
    <t>民國106年底</t>
  </si>
  <si>
    <t>民國106年底</t>
  </si>
  <si>
    <t>資料來源：桃園市統計年報。</t>
  </si>
  <si>
    <t>資料來源：桃園市統計年報。</t>
  </si>
  <si>
    <t>表2-4、本區現住人口</t>
  </si>
  <si>
    <t>之年齡結構</t>
  </si>
  <si>
    <t>單位：人；%</t>
  </si>
  <si>
    <t xml:space="preserve">年    底    別 </t>
  </si>
  <si>
    <t>年</t>
  </si>
  <si>
    <t>齡</t>
  </si>
  <si>
    <t>分</t>
  </si>
  <si>
    <t>配</t>
  </si>
  <si>
    <t>扶老比(%)</t>
  </si>
  <si>
    <t>扶幼比(%)</t>
  </si>
  <si>
    <t>扶養比(%)</t>
  </si>
  <si>
    <t>老化指數(%)</t>
  </si>
  <si>
    <t>0 -14 歲</t>
  </si>
  <si>
    <t>15 -64 歲</t>
  </si>
  <si>
    <t>65 歲 以 上</t>
  </si>
  <si>
    <t>人 口 數</t>
  </si>
  <si>
    <t>比 率(%)</t>
  </si>
  <si>
    <t>資料來源 ：桃園市統計年報。</t>
  </si>
  <si>
    <t>說明：3.扶養比=(0-14歲+65歲以上)年底人口數/15-64歲年底人口數*100。</t>
  </si>
  <si>
    <t>說明：1.扶老比=65歲以上年底人口數/15-64歲年底人口數*100。</t>
  </si>
  <si>
    <t xml:space="preserve">      4.老化指數=65歲以上年底人口數/0-14歲年底人口數*100。</t>
  </si>
  <si>
    <t xml:space="preserve">      2.扶幼比=0-14歲年底人口數/15-64歲年底人口數*100。</t>
  </si>
  <si>
    <t>表2-5、本區滿十五歲以上</t>
  </si>
  <si>
    <t xml:space="preserve">現住人口之教育程度 </t>
  </si>
  <si>
    <t xml:space="preserve">年   底   別
</t>
  </si>
  <si>
    <t>總　計</t>
  </si>
  <si>
    <t>識</t>
  </si>
  <si>
    <t>字</t>
  </si>
  <si>
    <t>者</t>
  </si>
  <si>
    <t>不識字者</t>
  </si>
  <si>
    <t>性</t>
  </si>
  <si>
    <t>合　計</t>
  </si>
  <si>
    <t>博士</t>
  </si>
  <si>
    <t>碩士</t>
  </si>
  <si>
    <t>大　　　學</t>
  </si>
  <si>
    <t>專</t>
  </si>
  <si>
    <t>科</t>
  </si>
  <si>
    <t>高　　　中</t>
  </si>
  <si>
    <t>高　　　職</t>
  </si>
  <si>
    <t>國  (初)  中</t>
  </si>
  <si>
    <t>初　　　職</t>
  </si>
  <si>
    <t>小　　　學</t>
  </si>
  <si>
    <t>(含獨立學院)</t>
  </si>
  <si>
    <t>二、三年制</t>
  </si>
  <si>
    <t>五　　年</t>
  </si>
  <si>
    <t>制</t>
  </si>
  <si>
    <t>別</t>
  </si>
  <si>
    <t>畢業</t>
  </si>
  <si>
    <t>肄業</t>
  </si>
  <si>
    <t>後二年</t>
  </si>
  <si>
    <t>前三年</t>
  </si>
  <si>
    <t>修</t>
  </si>
  <si>
    <t>…</t>
  </si>
  <si>
    <t>-</t>
  </si>
  <si>
    <t>人口</t>
  </si>
  <si>
    <t>表2-6、本區現住人</t>
  </si>
  <si>
    <t>口之婚姻狀況</t>
  </si>
  <si>
    <t>單位：人</t>
  </si>
  <si>
    <t xml:space="preserve">年   底  別 </t>
  </si>
  <si>
    <t>總　　　　　計</t>
  </si>
  <si>
    <t>未　　　　　婚</t>
  </si>
  <si>
    <t>有</t>
  </si>
  <si>
    <t>偶</t>
  </si>
  <si>
    <t>離　　　　　婚</t>
  </si>
  <si>
    <t>喪　　　　　偶</t>
  </si>
  <si>
    <t>計</t>
  </si>
  <si>
    <t>民  國 98 年  底</t>
  </si>
  <si>
    <t>民  國 99 年  底</t>
  </si>
  <si>
    <t>民  國 100 年  底</t>
  </si>
  <si>
    <t>民  國 101年  底</t>
  </si>
  <si>
    <t>民  國 102年  底</t>
  </si>
  <si>
    <t>民  國 103年  底</t>
  </si>
  <si>
    <t>民  國 104年  底</t>
  </si>
  <si>
    <t>民  國 105年  底</t>
  </si>
  <si>
    <t>民  國 106年  底</t>
  </si>
  <si>
    <t>表2-7、本區現住原</t>
  </si>
  <si>
    <t xml:space="preserve">年　 底 　別
</t>
  </si>
  <si>
    <t>戶　　　　數　(戶)</t>
  </si>
  <si>
    <t>人</t>
  </si>
  <si>
    <t>口</t>
  </si>
  <si>
    <t>(人)</t>
  </si>
  <si>
    <t>合　　計</t>
  </si>
  <si>
    <t>民 國  98  年 底</t>
  </si>
  <si>
    <t>民 國  99  年 底</t>
  </si>
  <si>
    <t>民 國  100  年 底</t>
  </si>
  <si>
    <t>民 國  101  年 底</t>
  </si>
  <si>
    <t>民 國  102  年 底</t>
  </si>
  <si>
    <t>民 國  103  年 底</t>
  </si>
  <si>
    <t>民 國  104  年 底</t>
  </si>
  <si>
    <t>民 國  105  年 底</t>
  </si>
  <si>
    <t>民 國  106  年 底</t>
  </si>
  <si>
    <t>表2-8、本區現住原</t>
  </si>
  <si>
    <t xml:space="preserve">住民族年齡分配 </t>
  </si>
  <si>
    <t>總計</t>
  </si>
  <si>
    <t>80歲   以上</t>
  </si>
  <si>
    <t>-</t>
  </si>
  <si>
    <t>表2-9、桃園市各區人口密度</t>
  </si>
  <si>
    <t>　　　人 口 數</t>
  </si>
  <si>
    <t>人　　　　　　　</t>
  </si>
  <si>
    <t>　　　面　　積</t>
  </si>
  <si>
    <t>單位：平　方　公　里　</t>
  </si>
  <si>
    <t>　　　人口密度</t>
  </si>
  <si>
    <t>每平方公里人口數</t>
  </si>
  <si>
    <t>年底及</t>
  </si>
  <si>
    <t>土地面積</t>
  </si>
  <si>
    <t>村里數</t>
  </si>
  <si>
    <t>鄰  數</t>
  </si>
  <si>
    <t>現    住     人    口    數</t>
  </si>
  <si>
    <t>人口密度</t>
  </si>
  <si>
    <t>區別</t>
  </si>
  <si>
    <t>（人/平方公里）</t>
  </si>
  <si>
    <t>民國 98 年底</t>
  </si>
  <si>
    <t>民國 99 年底</t>
  </si>
  <si>
    <t>民國 100 年底</t>
  </si>
  <si>
    <t>民國 101 年底</t>
  </si>
  <si>
    <t>民國 102 年底</t>
  </si>
  <si>
    <t>民國 103 年底</t>
  </si>
  <si>
    <t>民國 104 年底</t>
  </si>
  <si>
    <t>民國 105 年底</t>
  </si>
  <si>
    <t>民國 106 年底</t>
  </si>
  <si>
    <t>桃  園  區</t>
  </si>
  <si>
    <t>中  壢  區</t>
  </si>
  <si>
    <t>大  溪  區</t>
  </si>
  <si>
    <t>楊  梅  區</t>
  </si>
  <si>
    <t>蘆  竹  區</t>
  </si>
  <si>
    <t>大  園  區</t>
  </si>
  <si>
    <t>龜  山  區</t>
  </si>
  <si>
    <t>八  德  區</t>
  </si>
  <si>
    <t>龍  潭  區</t>
  </si>
  <si>
    <t>平  鎮  區</t>
  </si>
  <si>
    <t>新  屋  區</t>
  </si>
  <si>
    <t>觀  音  區</t>
  </si>
  <si>
    <t>復  興  區</t>
  </si>
  <si>
    <t>民國107年底</t>
  </si>
  <si>
    <t>民國107年</t>
  </si>
  <si>
    <t>民國107年</t>
  </si>
  <si>
    <t>民國107年底</t>
  </si>
  <si>
    <t>民  國 107年  底</t>
  </si>
  <si>
    <t>民 國  107  年 底</t>
  </si>
  <si>
    <t>民國 107 年底</t>
  </si>
  <si>
    <t>表2-2、本區戶</t>
  </si>
  <si>
    <t>籍動態</t>
  </si>
  <si>
    <t>平地原住民族</t>
  </si>
  <si>
    <t>山地原住民族</t>
  </si>
  <si>
    <t>籍動態 (續)</t>
  </si>
  <si>
    <t>表2-2、本區戶</t>
  </si>
  <si>
    <t>自國外</t>
  </si>
  <si>
    <t>新北市</t>
  </si>
  <si>
    <t>臺北市</t>
  </si>
  <si>
    <t>臺中市</t>
  </si>
  <si>
    <t>臺南市</t>
  </si>
  <si>
    <t>高雄市</t>
  </si>
  <si>
    <t>臺灣省</t>
  </si>
  <si>
    <t>福建省</t>
  </si>
  <si>
    <t>自本市他區</t>
  </si>
  <si>
    <t>初設戶籍</t>
  </si>
  <si>
    <t>其他</t>
  </si>
  <si>
    <t>往國外</t>
  </si>
  <si>
    <t>往他省(市)</t>
  </si>
  <si>
    <t>其他省</t>
  </si>
  <si>
    <t>自本省他縣</t>
  </si>
  <si>
    <t xml:space="preserve">    遷</t>
  </si>
  <si>
    <t>往
本市
他區</t>
  </si>
  <si>
    <t>往
本省
他縣</t>
  </si>
  <si>
    <t>廢止
戶籍</t>
  </si>
  <si>
    <t>區內之住
址變更人數</t>
  </si>
  <si>
    <t>住民族戶口數</t>
  </si>
  <si>
    <t>平地
原住民</t>
  </si>
  <si>
    <t>山地
原住民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</si>
</sst>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00"/>
    <numFmt numFmtId="191" formatCode="#,##0;[Red]#,##0"/>
    <numFmt numFmtId="192" formatCode="&quot;$&quot;#,##0.00"/>
    <numFmt numFmtId="193" formatCode="#,##0.00;[Red]#,##0.00"/>
    <numFmt numFmtId="194" formatCode="#,##0.000;[Red]#,##0.000"/>
    <numFmt numFmtId="195" formatCode="#,##0_);\(#,##0\)"/>
    <numFmt numFmtId="196" formatCode="#,##0.0000_ "/>
    <numFmt numFmtId="197" formatCode="#,##0.00_);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 "/>
    <numFmt numFmtId="203" formatCode="#,##0.00_ "/>
    <numFmt numFmtId="204" formatCode="#,##0.00_);[Red]\(#,##0.00\)"/>
    <numFmt numFmtId="205" formatCode="_(* #,##0_);_(* \(#,##0\);_(* &quot;-&quot;??_);_(@_)"/>
    <numFmt numFmtId="206" formatCode="#,##0_);[Red]\(#,##0\)"/>
  </numFmts>
  <fonts count="5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標楷體"/>
      <family val="4"/>
    </font>
    <font>
      <sz val="12"/>
      <name val="標楷體"/>
      <family val="4"/>
    </font>
    <font>
      <sz val="7.5"/>
      <name val="標楷體"/>
      <family val="4"/>
    </font>
    <font>
      <sz val="8"/>
      <name val="標楷體"/>
      <family val="4"/>
    </font>
    <font>
      <sz val="7"/>
      <name val="標楷體"/>
      <family val="4"/>
    </font>
    <font>
      <b/>
      <sz val="9"/>
      <name val="標楷體"/>
      <family val="4"/>
    </font>
    <font>
      <sz val="8"/>
      <name val="Times New Roman"/>
      <family val="1"/>
    </font>
    <font>
      <b/>
      <sz val="11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vertAlign val="subscript"/>
      <sz val="9"/>
      <name val="標楷體"/>
      <family val="4"/>
    </font>
    <font>
      <sz val="8.5"/>
      <name val="Times New Roman"/>
      <family val="1"/>
    </font>
    <font>
      <sz val="8.5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8"/>
      <name val="標楷體"/>
      <family val="4"/>
    </font>
    <font>
      <sz val="7.5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19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horizontal="centerContinuous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90" fontId="10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 quotePrefix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19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2" fillId="0" borderId="15" xfId="0" applyFont="1" applyBorder="1" applyAlignment="1" quotePrefix="1">
      <alignment horizontal="distributed" vertical="center"/>
    </xf>
    <xf numFmtId="190" fontId="12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190" fontId="12" fillId="0" borderId="0" xfId="0" applyNumberFormat="1" applyFont="1" applyAlignment="1">
      <alignment horizontal="distributed" vertical="center"/>
    </xf>
    <xf numFmtId="3" fontId="12" fillId="0" borderId="0" xfId="0" applyNumberFormat="1" applyFont="1" applyAlignment="1">
      <alignment horizontal="distributed" vertical="center"/>
    </xf>
    <xf numFmtId="4" fontId="12" fillId="0" borderId="0" xfId="0" applyNumberFormat="1" applyFont="1" applyAlignment="1">
      <alignment horizontal="distributed" vertical="center"/>
    </xf>
    <xf numFmtId="0" fontId="12" fillId="0" borderId="0" xfId="0" applyFont="1" applyAlignment="1" quotePrefix="1">
      <alignment horizontal="left" vertical="center"/>
    </xf>
    <xf numFmtId="4" fontId="13" fillId="0" borderId="15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190" fontId="13" fillId="0" borderId="17" xfId="0" applyNumberFormat="1" applyFont="1" applyBorder="1" applyAlignment="1">
      <alignment vertical="center"/>
    </xf>
    <xf numFmtId="191" fontId="13" fillId="0" borderId="18" xfId="0" applyNumberFormat="1" applyFont="1" applyBorder="1" applyAlignment="1">
      <alignment horizontal="right" vertical="center"/>
    </xf>
    <xf numFmtId="4" fontId="13" fillId="0" borderId="18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190" fontId="13" fillId="0" borderId="19" xfId="0" applyNumberFormat="1" applyFont="1" applyBorder="1" applyAlignment="1">
      <alignment vertical="center"/>
    </xf>
    <xf numFmtId="191" fontId="13" fillId="0" borderId="20" xfId="0" applyNumberFormat="1" applyFont="1" applyBorder="1" applyAlignment="1">
      <alignment horizontal="right" vertical="center"/>
    </xf>
    <xf numFmtId="4" fontId="13" fillId="0" borderId="2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190" fontId="13" fillId="0" borderId="17" xfId="0" applyNumberFormat="1" applyFont="1" applyFill="1" applyBorder="1" applyAlignment="1">
      <alignment vertical="center"/>
    </xf>
    <xf numFmtId="191" fontId="13" fillId="0" borderId="18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190" fontId="13" fillId="0" borderId="19" xfId="0" applyNumberFormat="1" applyFont="1" applyFill="1" applyBorder="1" applyAlignment="1">
      <alignment vertical="center"/>
    </xf>
    <xf numFmtId="191" fontId="13" fillId="0" borderId="20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vertical="center"/>
    </xf>
    <xf numFmtId="4" fontId="13" fillId="0" borderId="15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3" fontId="15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Border="1" applyAlignment="1" quotePrefix="1">
      <alignment horizontal="right" vertical="center"/>
    </xf>
    <xf numFmtId="3" fontId="12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7" fillId="0" borderId="22" xfId="0" applyNumberFormat="1" applyFont="1" applyBorder="1" applyAlignment="1">
      <alignment horizontal="centerContinuous" vertical="center"/>
    </xf>
    <xf numFmtId="3" fontId="7" fillId="0" borderId="23" xfId="0" applyNumberFormat="1" applyFont="1" applyBorder="1" applyAlignment="1">
      <alignment horizontal="centerContinuous" vertical="center"/>
    </xf>
    <xf numFmtId="0" fontId="5" fillId="0" borderId="23" xfId="0" applyFont="1" applyBorder="1" applyAlignment="1">
      <alignment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41" fontId="7" fillId="0" borderId="11" xfId="0" applyNumberFormat="1" applyFont="1" applyBorder="1" applyAlignment="1" quotePrefix="1">
      <alignment horizontal="right" vertical="center"/>
    </xf>
    <xf numFmtId="3" fontId="5" fillId="0" borderId="11" xfId="0" applyNumberFormat="1" applyFont="1" applyBorder="1" applyAlignment="1">
      <alignment vertical="center"/>
    </xf>
    <xf numFmtId="3" fontId="5" fillId="0" borderId="18" xfId="0" applyNumberFormat="1" applyFont="1" applyBorder="1" applyAlignment="1" quotePrefix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202" fontId="7" fillId="0" borderId="18" xfId="0" applyNumberFormat="1" applyFont="1" applyBorder="1" applyAlignment="1" quotePrefix="1">
      <alignment horizontal="right" vertical="center"/>
    </xf>
    <xf numFmtId="202" fontId="7" fillId="0" borderId="11" xfId="0" applyNumberFormat="1" applyFont="1" applyBorder="1" applyAlignment="1" quotePrefix="1">
      <alignment horizontal="right"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15" fillId="0" borderId="0" xfId="0" applyNumberFormat="1" applyFont="1" applyAlignment="1" quotePrefix="1">
      <alignment horizontal="left" vertical="center"/>
    </xf>
    <xf numFmtId="3" fontId="12" fillId="0" borderId="15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 quotePrefix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93" fontId="5" fillId="0" borderId="18" xfId="0" applyNumberFormat="1" applyFont="1" applyBorder="1" applyAlignment="1">
      <alignment horizontal="right" vertical="center"/>
    </xf>
    <xf numFmtId="193" fontId="5" fillId="0" borderId="0" xfId="0" applyNumberFormat="1" applyFont="1" applyBorder="1" applyAlignment="1" quotePrefix="1">
      <alignment horizontal="right" vertical="center"/>
    </xf>
    <xf numFmtId="203" fontId="5" fillId="0" borderId="18" xfId="0" applyNumberFormat="1" applyFont="1" applyBorder="1" applyAlignment="1">
      <alignment vertical="center"/>
    </xf>
    <xf numFmtId="203" fontId="5" fillId="0" borderId="0" xfId="0" applyNumberFormat="1" applyFont="1" applyBorder="1" applyAlignment="1">
      <alignment vertical="center"/>
    </xf>
    <xf numFmtId="202" fontId="5" fillId="0" borderId="18" xfId="0" applyNumberFormat="1" applyFont="1" applyBorder="1" applyAlignment="1" quotePrefix="1">
      <alignment horizontal="right" vertical="center"/>
    </xf>
    <xf numFmtId="41" fontId="5" fillId="0" borderId="20" xfId="0" applyNumberFormat="1" applyFont="1" applyBorder="1" applyAlignment="1" quotePrefix="1">
      <alignment horizontal="right" vertical="center"/>
    </xf>
    <xf numFmtId="202" fontId="5" fillId="0" borderId="20" xfId="0" applyNumberFormat="1" applyFont="1" applyBorder="1" applyAlignment="1" quotePrefix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203" fontId="5" fillId="0" borderId="20" xfId="0" applyNumberFormat="1" applyFont="1" applyBorder="1" applyAlignment="1">
      <alignment vertical="center"/>
    </xf>
    <xf numFmtId="203" fontId="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89" fontId="16" fillId="0" borderId="0" xfId="33" applyFont="1" applyBorder="1" applyAlignment="1" quotePrefix="1">
      <alignment horizontal="right" vertical="center"/>
    </xf>
    <xf numFmtId="3" fontId="14" fillId="0" borderId="0" xfId="0" applyNumberFormat="1" applyFont="1" applyAlignment="1">
      <alignment horizontal="distributed" vertical="center"/>
    </xf>
    <xf numFmtId="3" fontId="12" fillId="0" borderId="0" xfId="0" applyNumberFormat="1" applyFont="1" applyAlignment="1" applyProtection="1">
      <alignment horizontal="distributed" vertical="center"/>
      <protection/>
    </xf>
    <xf numFmtId="0" fontId="14" fillId="0" borderId="0" xfId="0" applyFont="1" applyAlignment="1" applyProtection="1">
      <alignment horizontal="right" vertical="center"/>
      <protection/>
    </xf>
    <xf numFmtId="3" fontId="15" fillId="0" borderId="0" xfId="0" applyNumberFormat="1" applyFont="1" applyAlignment="1" applyProtection="1">
      <alignment horizontal="left" vertical="center"/>
      <protection/>
    </xf>
    <xf numFmtId="3" fontId="12" fillId="0" borderId="0" xfId="0" applyNumberFormat="1" applyFont="1" applyAlignment="1" applyProtection="1">
      <alignment vertical="center"/>
      <protection/>
    </xf>
    <xf numFmtId="3" fontId="12" fillId="0" borderId="0" xfId="0" applyNumberFormat="1" applyFont="1" applyAlignment="1" applyProtection="1" quotePrefix="1">
      <alignment horizontal="right" vertical="center"/>
      <protection/>
    </xf>
    <xf numFmtId="0" fontId="14" fillId="0" borderId="15" xfId="0" applyFont="1" applyBorder="1" applyAlignment="1" quotePrefix="1">
      <alignment horizontal="center" vertical="center"/>
    </xf>
    <xf numFmtId="0" fontId="14" fillId="0" borderId="15" xfId="0" applyFont="1" applyBorder="1" applyAlignment="1" quotePrefix="1">
      <alignment horizontal="distributed" vertical="center"/>
    </xf>
    <xf numFmtId="3" fontId="14" fillId="0" borderId="15" xfId="0" applyNumberFormat="1" applyFont="1" applyBorder="1" applyAlignment="1">
      <alignment vertical="center"/>
    </xf>
    <xf numFmtId="3" fontId="12" fillId="0" borderId="15" xfId="0" applyNumberFormat="1" applyFont="1" applyBorder="1" applyAlignment="1" applyProtection="1">
      <alignment vertical="center"/>
      <protection/>
    </xf>
    <xf numFmtId="3" fontId="12" fillId="0" borderId="15" xfId="0" applyNumberFormat="1" applyFont="1" applyBorder="1" applyAlignment="1" applyProtection="1">
      <alignment horizontal="right" vertical="center"/>
      <protection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32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distributed" vertical="center"/>
    </xf>
    <xf numFmtId="3" fontId="18" fillId="0" borderId="18" xfId="0" applyNumberFormat="1" applyFont="1" applyBorder="1" applyAlignment="1">
      <alignment vertical="center"/>
    </xf>
    <xf numFmtId="3" fontId="18" fillId="0" borderId="18" xfId="0" applyNumberFormat="1" applyFont="1" applyBorder="1" applyAlignment="1" quotePrefix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 quotePrefix="1">
      <alignment horizontal="right" vertical="center"/>
    </xf>
    <xf numFmtId="3" fontId="18" fillId="0" borderId="11" xfId="0" applyNumberFormat="1" applyFont="1" applyBorder="1" applyAlignment="1">
      <alignment vertical="center"/>
    </xf>
    <xf numFmtId="3" fontId="18" fillId="0" borderId="0" xfId="0" applyNumberFormat="1" applyFont="1" applyBorder="1" applyAlignment="1" quotePrefix="1">
      <alignment horizontal="right" vertical="center"/>
    </xf>
    <xf numFmtId="0" fontId="18" fillId="0" borderId="0" xfId="0" applyFont="1" applyAlignment="1">
      <alignment vertical="center"/>
    </xf>
    <xf numFmtId="41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9" fillId="0" borderId="19" xfId="0" applyFont="1" applyBorder="1" applyAlignment="1">
      <alignment horizontal="distributed" vertical="center"/>
    </xf>
    <xf numFmtId="3" fontId="18" fillId="0" borderId="20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0" fontId="12" fillId="0" borderId="3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3" fontId="21" fillId="0" borderId="22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vertical="center"/>
    </xf>
    <xf numFmtId="3" fontId="21" fillId="0" borderId="22" xfId="0" applyNumberFormat="1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3" fontId="21" fillId="0" borderId="33" xfId="0" applyNumberFormat="1" applyFont="1" applyBorder="1" applyAlignment="1">
      <alignment vertical="center"/>
    </xf>
    <xf numFmtId="3" fontId="21" fillId="0" borderId="21" xfId="0" applyNumberFormat="1" applyFont="1" applyBorder="1" applyAlignment="1">
      <alignment vertical="center"/>
    </xf>
    <xf numFmtId="0" fontId="21" fillId="0" borderId="10" xfId="0" applyFont="1" applyBorder="1" applyAlignment="1">
      <alignment horizontal="distributed" vertical="center"/>
    </xf>
    <xf numFmtId="204" fontId="22" fillId="0" borderId="18" xfId="0" applyNumberFormat="1" applyFont="1" applyBorder="1" applyAlignment="1">
      <alignment horizontal="right" vertical="center"/>
    </xf>
    <xf numFmtId="204" fontId="22" fillId="0" borderId="18" xfId="33" applyNumberFormat="1" applyFont="1" applyBorder="1" applyAlignment="1">
      <alignment horizontal="right" vertical="center"/>
    </xf>
    <xf numFmtId="204" fontId="22" fillId="0" borderId="0" xfId="0" applyNumberFormat="1" applyFont="1" applyBorder="1" applyAlignment="1">
      <alignment horizontal="right" vertical="center"/>
    </xf>
    <xf numFmtId="3" fontId="22" fillId="0" borderId="34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3" fontId="22" fillId="0" borderId="35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1" fillId="0" borderId="16" xfId="0" applyFont="1" applyBorder="1" applyAlignment="1">
      <alignment horizontal="distributed" vertical="center"/>
    </xf>
    <xf numFmtId="3" fontId="22" fillId="0" borderId="36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204" fontId="22" fillId="0" borderId="20" xfId="0" applyNumberFormat="1" applyFont="1" applyBorder="1" applyAlignment="1">
      <alignment horizontal="right" vertical="center"/>
    </xf>
    <xf numFmtId="3" fontId="22" fillId="0" borderId="26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204" fontId="22" fillId="0" borderId="15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distributed" vertical="center"/>
    </xf>
    <xf numFmtId="3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 quotePrefix="1">
      <alignment horizontal="left" vertical="center"/>
    </xf>
    <xf numFmtId="3" fontId="23" fillId="0" borderId="15" xfId="0" applyNumberFormat="1" applyFont="1" applyBorder="1" applyAlignment="1">
      <alignment horizontal="right" vertical="center"/>
    </xf>
    <xf numFmtId="0" fontId="19" fillId="0" borderId="11" xfId="0" applyFont="1" applyBorder="1" applyAlignment="1" quotePrefix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Continuous" vertical="center"/>
    </xf>
    <xf numFmtId="0" fontId="7" fillId="0" borderId="12" xfId="0" applyFont="1" applyBorder="1" applyAlignment="1" quotePrefix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Continuous" vertical="center"/>
    </xf>
    <xf numFmtId="3" fontId="19" fillId="0" borderId="11" xfId="0" applyNumberFormat="1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Continuous" vertical="center"/>
    </xf>
    <xf numFmtId="3" fontId="10" fillId="0" borderId="12" xfId="0" applyNumberFormat="1" applyFont="1" applyBorder="1" applyAlignment="1">
      <alignment horizontal="centerContinuous" vertical="center"/>
    </xf>
    <xf numFmtId="3" fontId="10" fillId="0" borderId="13" xfId="0" applyNumberFormat="1" applyFont="1" applyBorder="1" applyAlignment="1">
      <alignment horizontal="centerContinuous" vertical="center"/>
    </xf>
    <xf numFmtId="3" fontId="19" fillId="0" borderId="13" xfId="0" applyNumberFormat="1" applyFont="1" applyBorder="1" applyAlignment="1">
      <alignment horizontal="centerContinuous" vertical="center"/>
    </xf>
    <xf numFmtId="3" fontId="7" fillId="0" borderId="11" xfId="0" applyNumberFormat="1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19" fillId="0" borderId="14" xfId="0" applyFont="1" applyBorder="1" applyAlignment="1" quotePrefix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35" xfId="0" applyFont="1" applyBorder="1" applyAlignment="1">
      <alignment horizontal="right" vertical="center"/>
    </xf>
    <xf numFmtId="191" fontId="24" fillId="0" borderId="18" xfId="0" applyNumberFormat="1" applyFont="1" applyBorder="1" applyAlignment="1">
      <alignment horizontal="right" vertical="center"/>
    </xf>
    <xf numFmtId="191" fontId="24" fillId="0" borderId="0" xfId="0" applyNumberFormat="1" applyFont="1" applyBorder="1" applyAlignment="1">
      <alignment horizontal="right" vertical="center"/>
    </xf>
    <xf numFmtId="191" fontId="24" fillId="0" borderId="11" xfId="0" applyNumberFormat="1" applyFont="1" applyBorder="1" applyAlignment="1">
      <alignment horizontal="right" vertical="center"/>
    </xf>
    <xf numFmtId="191" fontId="24" fillId="0" borderId="35" xfId="0" applyNumberFormat="1" applyFont="1" applyBorder="1" applyAlignment="1">
      <alignment horizontal="right" vertical="center"/>
    </xf>
    <xf numFmtId="0" fontId="7" fillId="0" borderId="11" xfId="0" applyFont="1" applyBorder="1" applyAlignment="1" quotePrefix="1">
      <alignment horizontal="distributed" vertical="center"/>
    </xf>
    <xf numFmtId="41" fontId="24" fillId="0" borderId="18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0" fontId="7" fillId="0" borderId="26" xfId="0" applyFont="1" applyBorder="1" applyAlignment="1">
      <alignment horizontal="right" vertical="center"/>
    </xf>
    <xf numFmtId="191" fontId="24" fillId="0" borderId="20" xfId="0" applyNumberFormat="1" applyFont="1" applyBorder="1" applyAlignment="1">
      <alignment horizontal="right" vertical="center"/>
    </xf>
    <xf numFmtId="191" fontId="24" fillId="0" borderId="15" xfId="0" applyNumberFormat="1" applyFont="1" applyBorder="1" applyAlignment="1">
      <alignment horizontal="right" vertical="center"/>
    </xf>
    <xf numFmtId="191" fontId="24" fillId="0" borderId="14" xfId="0" applyNumberFormat="1" applyFont="1" applyBorder="1" applyAlignment="1">
      <alignment horizontal="right" vertical="center"/>
    </xf>
    <xf numFmtId="41" fontId="24" fillId="0" borderId="20" xfId="0" applyNumberFormat="1" applyFont="1" applyBorder="1" applyAlignment="1">
      <alignment horizontal="right" vertical="center"/>
    </xf>
    <xf numFmtId="191" fontId="24" fillId="0" borderId="26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12" fillId="0" borderId="0" xfId="34" applyNumberFormat="1" applyFont="1" applyAlignment="1">
      <alignment horizontal="distributed" vertical="center"/>
    </xf>
    <xf numFmtId="205" fontId="12" fillId="0" borderId="0" xfId="33" applyNumberFormat="1" applyFont="1" applyBorder="1" applyAlignment="1">
      <alignment horizontal="right" vertical="center"/>
    </xf>
    <xf numFmtId="205" fontId="14" fillId="0" borderId="0" xfId="33" applyNumberFormat="1" applyFont="1" applyBorder="1" applyAlignment="1">
      <alignment horizontal="right" vertical="center"/>
    </xf>
    <xf numFmtId="3" fontId="15" fillId="0" borderId="0" xfId="0" applyNumberFormat="1" applyFont="1" applyAlignment="1" quotePrefix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34" applyNumberFormat="1" applyFont="1" applyAlignment="1">
      <alignment vertical="center"/>
    </xf>
    <xf numFmtId="205" fontId="25" fillId="0" borderId="0" xfId="33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2" fillId="0" borderId="15" xfId="34" applyNumberFormat="1" applyFont="1" applyBorder="1" applyAlignment="1">
      <alignment vertical="center"/>
    </xf>
    <xf numFmtId="205" fontId="12" fillId="0" borderId="15" xfId="33" applyNumberFormat="1" applyFont="1" applyBorder="1" applyAlignment="1">
      <alignment horizontal="right" vertical="center"/>
    </xf>
    <xf numFmtId="3" fontId="7" fillId="0" borderId="38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distributed" vertical="center"/>
    </xf>
    <xf numFmtId="191" fontId="5" fillId="0" borderId="11" xfId="0" applyNumberFormat="1" applyFont="1" applyBorder="1" applyAlignment="1">
      <alignment horizontal="right" vertical="center"/>
    </xf>
    <xf numFmtId="206" fontId="5" fillId="0" borderId="0" xfId="0" applyNumberFormat="1" applyFont="1" applyBorder="1" applyAlignment="1">
      <alignment vertical="center"/>
    </xf>
    <xf numFmtId="3" fontId="5" fillId="0" borderId="18" xfId="34" applyNumberFormat="1" applyFont="1" applyBorder="1" applyAlignment="1">
      <alignment vertical="center"/>
    </xf>
    <xf numFmtId="205" fontId="5" fillId="0" borderId="18" xfId="33" applyNumberFormat="1" applyFont="1" applyBorder="1" applyAlignment="1">
      <alignment vertical="center"/>
    </xf>
    <xf numFmtId="191" fontId="5" fillId="0" borderId="18" xfId="0" applyNumberFormat="1" applyFont="1" applyBorder="1" applyAlignment="1">
      <alignment horizontal="right" vertical="center"/>
    </xf>
    <xf numFmtId="206" fontId="5" fillId="0" borderId="3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7" fillId="0" borderId="16" xfId="0" applyNumberFormat="1" applyFont="1" applyBorder="1" applyAlignment="1">
      <alignment horizontal="distributed" vertical="center"/>
    </xf>
    <xf numFmtId="3" fontId="5" fillId="0" borderId="20" xfId="34" applyNumberFormat="1" applyFont="1" applyBorder="1" applyAlignment="1">
      <alignment vertical="center"/>
    </xf>
    <xf numFmtId="191" fontId="5" fillId="0" borderId="20" xfId="0" applyNumberFormat="1" applyFont="1" applyBorder="1" applyAlignment="1">
      <alignment horizontal="right" vertical="center"/>
    </xf>
    <xf numFmtId="205" fontId="5" fillId="0" borderId="20" xfId="33" applyNumberFormat="1" applyFont="1" applyBorder="1" applyAlignment="1">
      <alignment vertical="center"/>
    </xf>
    <xf numFmtId="206" fontId="5" fillId="0" borderId="26" xfId="0" applyNumberFormat="1" applyFont="1" applyBorder="1" applyAlignment="1">
      <alignment vertical="center"/>
    </xf>
    <xf numFmtId="3" fontId="5" fillId="0" borderId="0" xfId="34" applyNumberFormat="1" applyFont="1" applyAlignment="1">
      <alignment vertical="center"/>
    </xf>
    <xf numFmtId="205" fontId="5" fillId="0" borderId="0" xfId="33" applyNumberFormat="1" applyFont="1" applyAlignment="1">
      <alignment vertical="center"/>
    </xf>
    <xf numFmtId="3" fontId="5" fillId="0" borderId="0" xfId="0" applyNumberFormat="1" applyFont="1" applyAlignment="1">
      <alignment horizontal="distributed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left" vertical="center"/>
    </xf>
    <xf numFmtId="3" fontId="7" fillId="0" borderId="40" xfId="0" applyNumberFormat="1" applyFont="1" applyBorder="1" applyAlignment="1">
      <alignment horizontal="centerContinuous" vertical="center"/>
    </xf>
    <xf numFmtId="3" fontId="5" fillId="0" borderId="3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 quotePrefix="1">
      <alignment horizontal="distributed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 wrapText="1"/>
    </xf>
    <xf numFmtId="41" fontId="18" fillId="0" borderId="18" xfId="0" applyNumberFormat="1" applyFont="1" applyBorder="1" applyAlignment="1">
      <alignment horizontal="right" vertical="center"/>
    </xf>
    <xf numFmtId="41" fontId="18" fillId="0" borderId="35" xfId="0" applyNumberFormat="1" applyFont="1" applyBorder="1" applyAlignment="1">
      <alignment horizontal="right" vertical="center"/>
    </xf>
    <xf numFmtId="3" fontId="18" fillId="0" borderId="35" xfId="0" applyNumberFormat="1" applyFont="1" applyBorder="1" applyAlignment="1">
      <alignment vertical="center"/>
    </xf>
    <xf numFmtId="41" fontId="18" fillId="0" borderId="20" xfId="0" applyNumberFormat="1" applyFont="1" applyBorder="1" applyAlignment="1">
      <alignment horizontal="right" vertical="center"/>
    </xf>
    <xf numFmtId="3" fontId="18" fillId="0" borderId="26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190" fontId="7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horizontal="left" vertical="center"/>
    </xf>
    <xf numFmtId="4" fontId="7" fillId="0" borderId="41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90" fontId="5" fillId="0" borderId="17" xfId="0" applyNumberFormat="1" applyFont="1" applyBorder="1" applyAlignment="1">
      <alignment vertical="center"/>
    </xf>
    <xf numFmtId="191" fontId="5" fillId="0" borderId="18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35" xfId="0" applyNumberFormat="1" applyFont="1" applyBorder="1" applyAlignment="1">
      <alignment vertical="center"/>
    </xf>
    <xf numFmtId="190" fontId="5" fillId="0" borderId="19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1" fontId="5" fillId="0" borderId="35" xfId="0" applyNumberFormat="1" applyFont="1" applyBorder="1" applyAlignment="1" quotePrefix="1">
      <alignment horizontal="right" vertical="center"/>
    </xf>
    <xf numFmtId="41" fontId="5" fillId="0" borderId="26" xfId="0" applyNumberFormat="1" applyFont="1" applyBorder="1" applyAlignment="1" quotePrefix="1">
      <alignment horizontal="right" vertical="center"/>
    </xf>
    <xf numFmtId="41" fontId="5" fillId="0" borderId="14" xfId="0" applyNumberFormat="1" applyFont="1" applyBorder="1" applyAlignment="1" quotePrefix="1">
      <alignment horizontal="right" vertical="center"/>
    </xf>
    <xf numFmtId="195" fontId="7" fillId="0" borderId="0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horizontal="center" vertical="center" textRotation="255"/>
    </xf>
    <xf numFmtId="3" fontId="7" fillId="0" borderId="25" xfId="0" applyNumberFormat="1" applyFont="1" applyBorder="1" applyAlignment="1">
      <alignment horizontal="center" vertical="center" textRotation="255"/>
    </xf>
    <xf numFmtId="3" fontId="5" fillId="0" borderId="33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3" fontId="15" fillId="0" borderId="0" xfId="0" applyNumberFormat="1" applyFont="1" applyAlignment="1" quotePrefix="1">
      <alignment horizontal="right" vertical="center"/>
    </xf>
    <xf numFmtId="0" fontId="7" fillId="0" borderId="2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3" fontId="7" fillId="0" borderId="45" xfId="0" applyNumberFormat="1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3" fontId="7" fillId="0" borderId="24" xfId="0" applyNumberFormat="1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3" fontId="7" fillId="0" borderId="40" xfId="0" applyNumberFormat="1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 textRotation="255" wrapText="1"/>
    </xf>
    <xf numFmtId="3" fontId="7" fillId="0" borderId="2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1" xfId="0" applyFont="1" applyBorder="1" applyAlignment="1" quotePrefix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3" fontId="7" fillId="0" borderId="4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/>
    </xf>
    <xf numFmtId="204" fontId="22" fillId="0" borderId="20" xfId="0" applyNumberFormat="1" applyFont="1" applyBorder="1" applyAlignment="1">
      <alignment horizontal="right" vertical="center"/>
    </xf>
    <xf numFmtId="203" fontId="22" fillId="0" borderId="15" xfId="0" applyNumberFormat="1" applyFont="1" applyBorder="1" applyAlignment="1">
      <alignment horizontal="right" vertical="center"/>
    </xf>
    <xf numFmtId="203" fontId="22" fillId="0" borderId="14" xfId="0" applyNumberFormat="1" applyFont="1" applyBorder="1" applyAlignment="1">
      <alignment horizontal="right" vertical="center"/>
    </xf>
    <xf numFmtId="203" fontId="22" fillId="0" borderId="20" xfId="0" applyNumberFormat="1" applyFont="1" applyBorder="1" applyAlignment="1">
      <alignment horizontal="right" vertical="center"/>
    </xf>
    <xf numFmtId="204" fontId="22" fillId="0" borderId="18" xfId="0" applyNumberFormat="1" applyFont="1" applyBorder="1" applyAlignment="1">
      <alignment horizontal="right" vertical="center"/>
    </xf>
    <xf numFmtId="203" fontId="22" fillId="0" borderId="0" xfId="0" applyNumberFormat="1" applyFont="1" applyBorder="1" applyAlignment="1">
      <alignment horizontal="right" vertical="center"/>
    </xf>
    <xf numFmtId="203" fontId="22" fillId="0" borderId="11" xfId="0" applyNumberFormat="1" applyFont="1" applyBorder="1" applyAlignment="1">
      <alignment horizontal="right" vertical="center"/>
    </xf>
    <xf numFmtId="203" fontId="22" fillId="0" borderId="18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204" fontId="22" fillId="0" borderId="18" xfId="0" applyNumberFormat="1" applyFont="1" applyBorder="1" applyAlignment="1" quotePrefix="1">
      <alignment horizontal="right" vertical="center"/>
    </xf>
    <xf numFmtId="3" fontId="22" fillId="0" borderId="18" xfId="0" applyNumberFormat="1" applyFont="1" applyBorder="1" applyAlignment="1" quotePrefix="1">
      <alignment horizontal="right" vertical="center"/>
    </xf>
    <xf numFmtId="3" fontId="21" fillId="0" borderId="4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/>
    </xf>
    <xf numFmtId="3" fontId="21" fillId="0" borderId="26" xfId="0" applyNumberFormat="1" applyFont="1" applyBorder="1" applyAlignment="1">
      <alignment horizontal="center" vertical="center"/>
    </xf>
    <xf numFmtId="3" fontId="21" fillId="0" borderId="49" xfId="0" applyNumberFormat="1" applyFont="1" applyBorder="1" applyAlignment="1">
      <alignment horizontal="center" vertical="center"/>
    </xf>
    <xf numFmtId="3" fontId="21" fillId="0" borderId="50" xfId="0" applyNumberFormat="1" applyFont="1" applyBorder="1" applyAlignment="1">
      <alignment horizontal="center" vertical="center"/>
    </xf>
    <xf numFmtId="3" fontId="21" fillId="0" borderId="40" xfId="0" applyNumberFormat="1" applyFont="1" applyBorder="1" applyAlignment="1">
      <alignment horizontal="center" vertical="center"/>
    </xf>
    <xf numFmtId="3" fontId="21" fillId="0" borderId="34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188" fontId="21" fillId="0" borderId="50" xfId="40" applyFont="1" applyBorder="1" applyAlignment="1">
      <alignment horizontal="center" vertical="center"/>
    </xf>
    <xf numFmtId="188" fontId="21" fillId="0" borderId="51" xfId="40" applyFont="1" applyBorder="1" applyAlignment="1">
      <alignment horizontal="center" vertical="center"/>
    </xf>
    <xf numFmtId="188" fontId="21" fillId="0" borderId="0" xfId="40" applyFont="1" applyBorder="1" applyAlignment="1">
      <alignment horizontal="center" vertical="center"/>
    </xf>
    <xf numFmtId="188" fontId="21" fillId="0" borderId="10" xfId="40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3" fontId="21" fillId="0" borderId="52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51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19" fillId="0" borderId="47" xfId="0" applyNumberFormat="1" applyFont="1" applyBorder="1" applyAlignment="1" quotePrefix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3" fontId="19" fillId="0" borderId="25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8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3" fontId="7" fillId="0" borderId="4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3" fontId="7" fillId="0" borderId="43" xfId="0" applyNumberFormat="1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left" vertical="center"/>
    </xf>
    <xf numFmtId="190" fontId="15" fillId="0" borderId="0" xfId="0" applyNumberFormat="1" applyFont="1" applyAlignment="1">
      <alignment horizontal="center" vertical="center"/>
    </xf>
    <xf numFmtId="190" fontId="7" fillId="0" borderId="52" xfId="0" applyNumberFormat="1" applyFont="1" applyBorder="1" applyAlignment="1">
      <alignment horizontal="center" vertical="center"/>
    </xf>
    <xf numFmtId="190" fontId="7" fillId="0" borderId="19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2" name="AutoShape 14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3" name="AutoShape 15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4" name="AutoShape 16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114300</xdr:rowOff>
    </xdr:from>
    <xdr:to>
      <xdr:col>1</xdr:col>
      <xdr:colOff>142875</xdr:colOff>
      <xdr:row>13</xdr:row>
      <xdr:rowOff>152400</xdr:rowOff>
    </xdr:to>
    <xdr:sp>
      <xdr:nvSpPr>
        <xdr:cNvPr id="8" name="AutoShape 22"/>
        <xdr:cNvSpPr>
          <a:spLocks/>
        </xdr:cNvSpPr>
      </xdr:nvSpPr>
      <xdr:spPr>
        <a:xfrm>
          <a:off x="990600" y="2390775"/>
          <a:ext cx="123825" cy="476250"/>
        </a:xfrm>
        <a:prstGeom prst="leftBrace">
          <a:avLst>
            <a:gd name="adj" fmla="val -41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9" name="AutoShape 26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0" name="AutoShape 27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1" name="AutoShape 28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2" name="AutoShape 30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133350</xdr:rowOff>
    </xdr:from>
    <xdr:to>
      <xdr:col>1</xdr:col>
      <xdr:colOff>142875</xdr:colOff>
      <xdr:row>10</xdr:row>
      <xdr:rowOff>171450</xdr:rowOff>
    </xdr:to>
    <xdr:sp>
      <xdr:nvSpPr>
        <xdr:cNvPr id="13" name="AutoShape 33"/>
        <xdr:cNvSpPr>
          <a:spLocks/>
        </xdr:cNvSpPr>
      </xdr:nvSpPr>
      <xdr:spPr>
        <a:xfrm>
          <a:off x="990600" y="1752600"/>
          <a:ext cx="123825" cy="476250"/>
        </a:xfrm>
        <a:prstGeom prst="leftBrace">
          <a:avLst>
            <a:gd name="adj" fmla="val -41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114300</xdr:rowOff>
    </xdr:from>
    <xdr:to>
      <xdr:col>1</xdr:col>
      <xdr:colOff>142875</xdr:colOff>
      <xdr:row>19</xdr:row>
      <xdr:rowOff>152400</xdr:rowOff>
    </xdr:to>
    <xdr:sp>
      <xdr:nvSpPr>
        <xdr:cNvPr id="16" name="AutoShape 44"/>
        <xdr:cNvSpPr>
          <a:spLocks/>
        </xdr:cNvSpPr>
      </xdr:nvSpPr>
      <xdr:spPr>
        <a:xfrm>
          <a:off x="990600" y="3705225"/>
          <a:ext cx="123825" cy="476250"/>
        </a:xfrm>
        <a:prstGeom prst="leftBrace">
          <a:avLst>
            <a:gd name="adj" fmla="val -41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114300</xdr:rowOff>
    </xdr:from>
    <xdr:to>
      <xdr:col>1</xdr:col>
      <xdr:colOff>142875</xdr:colOff>
      <xdr:row>16</xdr:row>
      <xdr:rowOff>152400</xdr:rowOff>
    </xdr:to>
    <xdr:sp>
      <xdr:nvSpPr>
        <xdr:cNvPr id="17" name="AutoShape 45"/>
        <xdr:cNvSpPr>
          <a:spLocks/>
        </xdr:cNvSpPr>
      </xdr:nvSpPr>
      <xdr:spPr>
        <a:xfrm>
          <a:off x="990600" y="3048000"/>
          <a:ext cx="123825" cy="476250"/>
        </a:xfrm>
        <a:prstGeom prst="leftBrace">
          <a:avLst>
            <a:gd name="adj" fmla="val -41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114300</xdr:rowOff>
    </xdr:from>
    <xdr:to>
      <xdr:col>1</xdr:col>
      <xdr:colOff>142875</xdr:colOff>
      <xdr:row>37</xdr:row>
      <xdr:rowOff>152400</xdr:rowOff>
    </xdr:to>
    <xdr:sp>
      <xdr:nvSpPr>
        <xdr:cNvPr id="18" name="AutoShape 44"/>
        <xdr:cNvSpPr>
          <a:spLocks/>
        </xdr:cNvSpPr>
      </xdr:nvSpPr>
      <xdr:spPr>
        <a:xfrm>
          <a:off x="990600" y="7648575"/>
          <a:ext cx="123825" cy="476250"/>
        </a:xfrm>
        <a:prstGeom prst="leftBrace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123825</xdr:rowOff>
    </xdr:from>
    <xdr:to>
      <xdr:col>1</xdr:col>
      <xdr:colOff>142875</xdr:colOff>
      <xdr:row>22</xdr:row>
      <xdr:rowOff>161925</xdr:rowOff>
    </xdr:to>
    <xdr:sp>
      <xdr:nvSpPr>
        <xdr:cNvPr id="19" name="AutoShape 44"/>
        <xdr:cNvSpPr>
          <a:spLocks/>
        </xdr:cNvSpPr>
      </xdr:nvSpPr>
      <xdr:spPr>
        <a:xfrm>
          <a:off x="990600" y="4371975"/>
          <a:ext cx="123825" cy="476250"/>
        </a:xfrm>
        <a:prstGeom prst="leftBrace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133350</xdr:rowOff>
    </xdr:from>
    <xdr:to>
      <xdr:col>1</xdr:col>
      <xdr:colOff>142875</xdr:colOff>
      <xdr:row>25</xdr:row>
      <xdr:rowOff>180975</xdr:rowOff>
    </xdr:to>
    <xdr:sp>
      <xdr:nvSpPr>
        <xdr:cNvPr id="20" name="AutoShape 44"/>
        <xdr:cNvSpPr>
          <a:spLocks/>
        </xdr:cNvSpPr>
      </xdr:nvSpPr>
      <xdr:spPr>
        <a:xfrm>
          <a:off x="990600" y="5038725"/>
          <a:ext cx="123825" cy="485775"/>
        </a:xfrm>
        <a:prstGeom prst="leftBrace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26</xdr:row>
      <xdr:rowOff>123825</xdr:rowOff>
    </xdr:from>
    <xdr:to>
      <xdr:col>1</xdr:col>
      <xdr:colOff>142875</xdr:colOff>
      <xdr:row>28</xdr:row>
      <xdr:rowOff>161925</xdr:rowOff>
    </xdr:to>
    <xdr:sp>
      <xdr:nvSpPr>
        <xdr:cNvPr id="21" name="AutoShape 44"/>
        <xdr:cNvSpPr>
          <a:spLocks/>
        </xdr:cNvSpPr>
      </xdr:nvSpPr>
      <xdr:spPr>
        <a:xfrm>
          <a:off x="990600" y="5686425"/>
          <a:ext cx="123825" cy="476250"/>
        </a:xfrm>
        <a:prstGeom prst="leftBrace">
          <a:avLst>
            <a:gd name="adj" fmla="val -41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123825</xdr:rowOff>
    </xdr:from>
    <xdr:to>
      <xdr:col>1</xdr:col>
      <xdr:colOff>142875</xdr:colOff>
      <xdr:row>31</xdr:row>
      <xdr:rowOff>161925</xdr:rowOff>
    </xdr:to>
    <xdr:sp>
      <xdr:nvSpPr>
        <xdr:cNvPr id="22" name="AutoShape 44"/>
        <xdr:cNvSpPr>
          <a:spLocks/>
        </xdr:cNvSpPr>
      </xdr:nvSpPr>
      <xdr:spPr>
        <a:xfrm>
          <a:off x="990600" y="6343650"/>
          <a:ext cx="123825" cy="476250"/>
        </a:xfrm>
        <a:prstGeom prst="leftBrace">
          <a:avLst>
            <a:gd name="adj" fmla="val -41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114300</xdr:rowOff>
    </xdr:from>
    <xdr:to>
      <xdr:col>1</xdr:col>
      <xdr:colOff>142875</xdr:colOff>
      <xdr:row>34</xdr:row>
      <xdr:rowOff>152400</xdr:rowOff>
    </xdr:to>
    <xdr:sp>
      <xdr:nvSpPr>
        <xdr:cNvPr id="23" name="AutoShape 44"/>
        <xdr:cNvSpPr>
          <a:spLocks/>
        </xdr:cNvSpPr>
      </xdr:nvSpPr>
      <xdr:spPr>
        <a:xfrm>
          <a:off x="990600" y="6991350"/>
          <a:ext cx="123825" cy="476250"/>
        </a:xfrm>
        <a:prstGeom prst="leftBrace">
          <a:avLst>
            <a:gd name="adj" fmla="val -41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104775</xdr:rowOff>
    </xdr:from>
    <xdr:to>
      <xdr:col>5</xdr:col>
      <xdr:colOff>304800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695700" y="647700"/>
          <a:ext cx="66675" cy="40957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120" zoomScaleNormal="120" zoomScalePageLayoutView="0" workbookViewId="0" topLeftCell="A1">
      <pane ySplit="6" topLeftCell="A7" activePane="bottomLeft" state="frozen"/>
      <selection pane="topLeft" activeCell="M15" sqref="M15"/>
      <selection pane="bottomLeft" activeCell="M15" sqref="M15"/>
    </sheetView>
  </sheetViews>
  <sheetFormatPr defaultColWidth="10.75390625" defaultRowHeight="21.75" customHeight="1"/>
  <cols>
    <col min="1" max="1" width="13.25390625" style="1" customWidth="1"/>
    <col min="2" max="2" width="7.25390625" style="4" customWidth="1"/>
    <col min="3" max="3" width="3.25390625" style="2" customWidth="1"/>
    <col min="4" max="4" width="4.75390625" style="5" customWidth="1"/>
    <col min="5" max="5" width="5.875" style="5" customWidth="1"/>
    <col min="6" max="6" width="7.125" style="5" customWidth="1"/>
    <col min="7" max="8" width="5.875" style="5" customWidth="1"/>
    <col min="9" max="9" width="3.75390625" style="3" customWidth="1"/>
    <col min="10" max="10" width="6.75390625" style="3" customWidth="1"/>
    <col min="11" max="11" width="7.00390625" style="3" customWidth="1"/>
    <col min="12" max="16384" width="10.75390625" style="2" customWidth="1"/>
  </cols>
  <sheetData>
    <row r="1" spans="1:10" s="1" customFormat="1" ht="18" customHeight="1">
      <c r="A1" s="286" t="s">
        <v>61</v>
      </c>
      <c r="B1" s="33"/>
      <c r="C1" s="32"/>
      <c r="D1" s="34"/>
      <c r="E1" s="34"/>
      <c r="F1" s="34"/>
      <c r="G1" s="34"/>
      <c r="H1" s="34"/>
      <c r="I1" s="35"/>
      <c r="J1" s="35"/>
    </row>
    <row r="2" spans="1:11" s="6" customFormat="1" ht="26.25" customHeight="1">
      <c r="A2" s="297" t="s">
        <v>38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8" customHeight="1" thickBot="1">
      <c r="A3" s="27"/>
      <c r="B3" s="28"/>
      <c r="C3" s="29"/>
      <c r="D3" s="30"/>
      <c r="E3" s="30"/>
      <c r="F3" s="30"/>
      <c r="G3" s="30"/>
      <c r="H3" s="30"/>
      <c r="I3" s="31"/>
      <c r="J3" s="31"/>
      <c r="K3" s="31"/>
    </row>
    <row r="4" spans="1:11" ht="18" customHeight="1">
      <c r="A4" s="301" t="s">
        <v>20</v>
      </c>
      <c r="B4" s="8" t="s">
        <v>1</v>
      </c>
      <c r="C4" s="9" t="s">
        <v>2</v>
      </c>
      <c r="D4" s="10" t="s">
        <v>3</v>
      </c>
      <c r="E4" s="11" t="s">
        <v>21</v>
      </c>
      <c r="F4" s="11"/>
      <c r="G4" s="11"/>
      <c r="H4" s="12"/>
      <c r="I4" s="13" t="s">
        <v>4</v>
      </c>
      <c r="J4" s="13" t="s">
        <v>5</v>
      </c>
      <c r="K4" s="14" t="s">
        <v>15</v>
      </c>
    </row>
    <row r="5" spans="1:11" ht="18" customHeight="1">
      <c r="A5" s="302"/>
      <c r="B5" s="8"/>
      <c r="C5" s="9" t="s">
        <v>6</v>
      </c>
      <c r="D5" s="10"/>
      <c r="E5" s="10" t="s">
        <v>16</v>
      </c>
      <c r="F5" s="298" t="s">
        <v>22</v>
      </c>
      <c r="G5" s="299"/>
      <c r="H5" s="300"/>
      <c r="I5" s="13" t="s">
        <v>7</v>
      </c>
      <c r="J5" s="13" t="s">
        <v>8</v>
      </c>
      <c r="K5" s="15" t="s">
        <v>17</v>
      </c>
    </row>
    <row r="6" spans="1:11" ht="18" customHeight="1" thickBot="1">
      <c r="A6" s="303"/>
      <c r="B6" s="16" t="s">
        <v>18</v>
      </c>
      <c r="C6" s="17" t="s">
        <v>9</v>
      </c>
      <c r="D6" s="18" t="s">
        <v>9</v>
      </c>
      <c r="E6" s="18" t="s">
        <v>23</v>
      </c>
      <c r="F6" s="18" t="s">
        <v>10</v>
      </c>
      <c r="G6" s="18" t="s">
        <v>11</v>
      </c>
      <c r="H6" s="18" t="s">
        <v>12</v>
      </c>
      <c r="I6" s="19" t="s">
        <v>13</v>
      </c>
      <c r="J6" s="20" t="s">
        <v>14</v>
      </c>
      <c r="K6" s="21" t="s">
        <v>19</v>
      </c>
    </row>
    <row r="7" spans="1:11" ht="30.75" customHeight="1">
      <c r="A7" s="7" t="s">
        <v>26</v>
      </c>
      <c r="B7" s="40">
        <v>85.0166</v>
      </c>
      <c r="C7" s="41">
        <v>23</v>
      </c>
      <c r="D7" s="41">
        <v>261</v>
      </c>
      <c r="E7" s="41">
        <v>14827</v>
      </c>
      <c r="F7" s="41">
        <f aca="true" t="shared" si="0" ref="F7:F23">G7+H7</f>
        <v>49576</v>
      </c>
      <c r="G7" s="41">
        <v>26453</v>
      </c>
      <c r="H7" s="41">
        <v>23123</v>
      </c>
      <c r="I7" s="42">
        <v>3.343629864436501</v>
      </c>
      <c r="J7" s="42">
        <v>583.1331763443845</v>
      </c>
      <c r="K7" s="38">
        <v>114.40124551312545</v>
      </c>
    </row>
    <row r="8" spans="1:11" ht="30.75" customHeight="1">
      <c r="A8" s="7" t="s">
        <v>27</v>
      </c>
      <c r="B8" s="40">
        <v>85.0166</v>
      </c>
      <c r="C8" s="41">
        <v>23</v>
      </c>
      <c r="D8" s="41">
        <v>261</v>
      </c>
      <c r="E8" s="41">
        <v>14970</v>
      </c>
      <c r="F8" s="41">
        <f t="shared" si="0"/>
        <v>49112</v>
      </c>
      <c r="G8" s="41">
        <v>26266</v>
      </c>
      <c r="H8" s="41">
        <v>22846</v>
      </c>
      <c r="I8" s="42">
        <v>3.280694722778891</v>
      </c>
      <c r="J8" s="42">
        <v>577.6754186829396</v>
      </c>
      <c r="K8" s="38">
        <v>114.969797776416</v>
      </c>
    </row>
    <row r="9" spans="1:11" ht="30.75" customHeight="1">
      <c r="A9" s="7" t="s">
        <v>28</v>
      </c>
      <c r="B9" s="40">
        <v>85.0166</v>
      </c>
      <c r="C9" s="41">
        <v>23</v>
      </c>
      <c r="D9" s="41">
        <v>261</v>
      </c>
      <c r="E9" s="41">
        <v>15051</v>
      </c>
      <c r="F9" s="41">
        <f t="shared" si="0"/>
        <v>48652</v>
      </c>
      <c r="G9" s="41">
        <v>26063</v>
      </c>
      <c r="H9" s="41">
        <v>22589</v>
      </c>
      <c r="I9" s="42">
        <v>3.23</v>
      </c>
      <c r="J9" s="42">
        <v>572.26</v>
      </c>
      <c r="K9" s="38">
        <v>115.38</v>
      </c>
    </row>
    <row r="10" spans="1:11" ht="30.75" customHeight="1">
      <c r="A10" s="7" t="s">
        <v>29</v>
      </c>
      <c r="B10" s="40">
        <v>85.0166</v>
      </c>
      <c r="C10" s="43">
        <v>23</v>
      </c>
      <c r="D10" s="44">
        <v>261</v>
      </c>
      <c r="E10" s="44">
        <v>15186</v>
      </c>
      <c r="F10" s="41">
        <f t="shared" si="0"/>
        <v>48276</v>
      </c>
      <c r="G10" s="44">
        <v>25848</v>
      </c>
      <c r="H10" s="44">
        <v>22428</v>
      </c>
      <c r="I10" s="42">
        <v>3.18</v>
      </c>
      <c r="J10" s="42">
        <v>567.84</v>
      </c>
      <c r="K10" s="38">
        <v>115.25</v>
      </c>
    </row>
    <row r="11" spans="1:11" ht="30.75" customHeight="1">
      <c r="A11" s="7" t="s">
        <v>30</v>
      </c>
      <c r="B11" s="40">
        <v>85.0166</v>
      </c>
      <c r="C11" s="43">
        <v>23</v>
      </c>
      <c r="D11" s="44">
        <v>261</v>
      </c>
      <c r="E11" s="44">
        <v>15277</v>
      </c>
      <c r="F11" s="41">
        <f t="shared" si="0"/>
        <v>48025</v>
      </c>
      <c r="G11" s="44">
        <v>25705</v>
      </c>
      <c r="H11" s="44">
        <v>22320</v>
      </c>
      <c r="I11" s="42">
        <v>3.14</v>
      </c>
      <c r="J11" s="42">
        <v>564.89</v>
      </c>
      <c r="K11" s="39">
        <v>115.17</v>
      </c>
    </row>
    <row r="12" spans="1:11" ht="30.75" customHeight="1">
      <c r="A12" s="7" t="s">
        <v>56</v>
      </c>
      <c r="B12" s="40">
        <v>85.0166</v>
      </c>
      <c r="C12" s="43">
        <v>23</v>
      </c>
      <c r="D12" s="44">
        <v>261</v>
      </c>
      <c r="E12" s="44">
        <v>15532</v>
      </c>
      <c r="F12" s="41">
        <f t="shared" si="0"/>
        <v>48058</v>
      </c>
      <c r="G12" s="44">
        <v>25751</v>
      </c>
      <c r="H12" s="44">
        <v>22307</v>
      </c>
      <c r="I12" s="42">
        <v>3.09</v>
      </c>
      <c r="J12" s="42">
        <v>565.28</v>
      </c>
      <c r="K12" s="39">
        <v>115.44</v>
      </c>
    </row>
    <row r="13" spans="1:11" ht="30.75" customHeight="1">
      <c r="A13" s="7" t="s">
        <v>58</v>
      </c>
      <c r="B13" s="40">
        <v>85.0166</v>
      </c>
      <c r="C13" s="43">
        <v>23</v>
      </c>
      <c r="D13" s="44">
        <v>261</v>
      </c>
      <c r="E13" s="44">
        <v>15751</v>
      </c>
      <c r="F13" s="44">
        <f t="shared" si="0"/>
        <v>48409</v>
      </c>
      <c r="G13" s="44">
        <v>25884</v>
      </c>
      <c r="H13" s="44">
        <v>22525</v>
      </c>
      <c r="I13" s="42">
        <v>3.07</v>
      </c>
      <c r="J13" s="52">
        <f aca="true" t="shared" si="1" ref="J13:J23">F13/B13</f>
        <v>569.4064453295003</v>
      </c>
      <c r="K13" s="53">
        <f aca="true" t="shared" si="2" ref="K13:K23">(G13/(H13/100))</f>
        <v>114.91231964483907</v>
      </c>
    </row>
    <row r="14" spans="1:11" ht="30.75" customHeight="1">
      <c r="A14" s="7" t="s">
        <v>59</v>
      </c>
      <c r="B14" s="40">
        <v>85.0166</v>
      </c>
      <c r="C14" s="43">
        <v>23</v>
      </c>
      <c r="D14" s="44">
        <v>270</v>
      </c>
      <c r="E14" s="44">
        <v>16006</v>
      </c>
      <c r="F14" s="44">
        <f t="shared" si="0"/>
        <v>48772</v>
      </c>
      <c r="G14" s="44">
        <v>25990</v>
      </c>
      <c r="H14" s="44">
        <v>22782</v>
      </c>
      <c r="I14" s="42">
        <v>3.05</v>
      </c>
      <c r="J14" s="52">
        <f t="shared" si="1"/>
        <v>573.6761997068808</v>
      </c>
      <c r="K14" s="53">
        <f t="shared" si="2"/>
        <v>114.08129224826618</v>
      </c>
    </row>
    <row r="15" spans="1:11" ht="30.75" customHeight="1">
      <c r="A15" s="7" t="s">
        <v>60</v>
      </c>
      <c r="B15" s="40">
        <v>85.0166</v>
      </c>
      <c r="C15" s="43">
        <v>23</v>
      </c>
      <c r="D15" s="44">
        <v>270</v>
      </c>
      <c r="E15" s="44">
        <v>16287</v>
      </c>
      <c r="F15" s="44">
        <f t="shared" si="0"/>
        <v>48953</v>
      </c>
      <c r="G15" s="44">
        <v>26048</v>
      </c>
      <c r="H15" s="44">
        <v>22905</v>
      </c>
      <c r="I15" s="42">
        <v>3.01</v>
      </c>
      <c r="J15" s="52">
        <f t="shared" si="1"/>
        <v>575.8051956911944</v>
      </c>
      <c r="K15" s="53">
        <f t="shared" si="2"/>
        <v>113.72189478279851</v>
      </c>
    </row>
    <row r="16" spans="1:11" ht="30.75" customHeight="1">
      <c r="A16" s="7" t="s">
        <v>288</v>
      </c>
      <c r="B16" s="40">
        <v>85.0166</v>
      </c>
      <c r="C16" s="43">
        <v>23</v>
      </c>
      <c r="D16" s="44">
        <v>270</v>
      </c>
      <c r="E16" s="44">
        <v>16585</v>
      </c>
      <c r="F16" s="44">
        <f t="shared" si="0"/>
        <v>49210</v>
      </c>
      <c r="G16" s="44">
        <v>26183</v>
      </c>
      <c r="H16" s="44">
        <v>23027</v>
      </c>
      <c r="I16" s="42">
        <v>2.97</v>
      </c>
      <c r="J16" s="52">
        <f t="shared" si="1"/>
        <v>578.8281347407448</v>
      </c>
      <c r="K16" s="53">
        <f t="shared" si="2"/>
        <v>113.70564988926043</v>
      </c>
    </row>
    <row r="17" spans="1:11" ht="30.75" customHeight="1">
      <c r="A17" s="49" t="s">
        <v>37</v>
      </c>
      <c r="B17" s="50">
        <v>1.16</v>
      </c>
      <c r="C17" s="51">
        <v>1</v>
      </c>
      <c r="D17" s="51">
        <v>15</v>
      </c>
      <c r="E17" s="51">
        <v>1146</v>
      </c>
      <c r="F17" s="51">
        <f t="shared" si="0"/>
        <v>3495</v>
      </c>
      <c r="G17" s="51">
        <v>1782</v>
      </c>
      <c r="H17" s="51">
        <v>1713</v>
      </c>
      <c r="I17" s="52">
        <f aca="true" t="shared" si="3" ref="I17:I23">F17/E17</f>
        <v>3.049738219895288</v>
      </c>
      <c r="J17" s="52">
        <f t="shared" si="1"/>
        <v>3012.9310344827586</v>
      </c>
      <c r="K17" s="53">
        <f t="shared" si="2"/>
        <v>104.02802101576182</v>
      </c>
    </row>
    <row r="18" spans="1:11" ht="30.75" customHeight="1">
      <c r="A18" s="49" t="s">
        <v>36</v>
      </c>
      <c r="B18" s="50">
        <v>2.081</v>
      </c>
      <c r="C18" s="51">
        <v>1</v>
      </c>
      <c r="D18" s="51">
        <v>19</v>
      </c>
      <c r="E18" s="51">
        <v>1538</v>
      </c>
      <c r="F18" s="51">
        <f t="shared" si="0"/>
        <v>4996</v>
      </c>
      <c r="G18" s="51">
        <v>2517</v>
      </c>
      <c r="H18" s="51">
        <v>2479</v>
      </c>
      <c r="I18" s="52">
        <f t="shared" si="3"/>
        <v>3.2483745123537062</v>
      </c>
      <c r="J18" s="52">
        <f t="shared" si="1"/>
        <v>2400.7688611244594</v>
      </c>
      <c r="K18" s="53">
        <f t="shared" si="2"/>
        <v>101.53287615974183</v>
      </c>
    </row>
    <row r="19" spans="1:11" ht="30.75" customHeight="1">
      <c r="A19" s="49" t="s">
        <v>35</v>
      </c>
      <c r="B19" s="50">
        <v>2.092</v>
      </c>
      <c r="C19" s="51">
        <v>1</v>
      </c>
      <c r="D19" s="51">
        <v>8</v>
      </c>
      <c r="E19" s="51">
        <v>560</v>
      </c>
      <c r="F19" s="51">
        <f t="shared" si="0"/>
        <v>1844</v>
      </c>
      <c r="G19" s="51">
        <v>980</v>
      </c>
      <c r="H19" s="51">
        <v>864</v>
      </c>
      <c r="I19" s="52">
        <f t="shared" si="3"/>
        <v>3.2928571428571427</v>
      </c>
      <c r="J19" s="52">
        <f t="shared" si="1"/>
        <v>881.453154875717</v>
      </c>
      <c r="K19" s="53">
        <f t="shared" si="2"/>
        <v>113.42592592592592</v>
      </c>
    </row>
    <row r="20" spans="1:11" s="48" customFormat="1" ht="30.75" customHeight="1">
      <c r="A20" s="49" t="s">
        <v>54</v>
      </c>
      <c r="B20" s="50">
        <v>6.383</v>
      </c>
      <c r="C20" s="51">
        <v>1</v>
      </c>
      <c r="D20" s="51">
        <v>19</v>
      </c>
      <c r="E20" s="51">
        <v>1582</v>
      </c>
      <c r="F20" s="51">
        <f t="shared" si="0"/>
        <v>4811</v>
      </c>
      <c r="G20" s="51">
        <v>2524</v>
      </c>
      <c r="H20" s="51">
        <v>2287</v>
      </c>
      <c r="I20" s="52">
        <f t="shared" si="3"/>
        <v>3.041087231352718</v>
      </c>
      <c r="J20" s="52">
        <f t="shared" si="1"/>
        <v>753.7208209305969</v>
      </c>
      <c r="K20" s="53">
        <f t="shared" si="2"/>
        <v>110.36292085701793</v>
      </c>
    </row>
    <row r="21" spans="1:11" ht="30.75" customHeight="1">
      <c r="A21" s="49" t="s">
        <v>46</v>
      </c>
      <c r="B21" s="50">
        <v>4.292</v>
      </c>
      <c r="C21" s="51">
        <v>1</v>
      </c>
      <c r="D21" s="51">
        <v>19</v>
      </c>
      <c r="E21" s="51">
        <v>1700</v>
      </c>
      <c r="F21" s="51">
        <f t="shared" si="0"/>
        <v>4963</v>
      </c>
      <c r="G21" s="51">
        <v>2566</v>
      </c>
      <c r="H21" s="51">
        <v>2397</v>
      </c>
      <c r="I21" s="52">
        <f t="shared" si="3"/>
        <v>2.9194117647058824</v>
      </c>
      <c r="J21" s="52">
        <f t="shared" si="1"/>
        <v>1156.3373718546134</v>
      </c>
      <c r="K21" s="53">
        <f t="shared" si="2"/>
        <v>107.05047976637464</v>
      </c>
    </row>
    <row r="22" spans="1:11" ht="30.75" customHeight="1">
      <c r="A22" s="49" t="s">
        <v>50</v>
      </c>
      <c r="B22" s="50">
        <v>3.54</v>
      </c>
      <c r="C22" s="51">
        <v>1</v>
      </c>
      <c r="D22" s="51">
        <v>16</v>
      </c>
      <c r="E22" s="51">
        <v>928</v>
      </c>
      <c r="F22" s="51">
        <f t="shared" si="0"/>
        <v>3010</v>
      </c>
      <c r="G22" s="51">
        <v>1602</v>
      </c>
      <c r="H22" s="51">
        <v>1408</v>
      </c>
      <c r="I22" s="52">
        <f t="shared" si="3"/>
        <v>3.2435344827586206</v>
      </c>
      <c r="J22" s="52">
        <f t="shared" si="1"/>
        <v>850.2824858757062</v>
      </c>
      <c r="K22" s="53">
        <f t="shared" si="2"/>
        <v>113.7784090909091</v>
      </c>
    </row>
    <row r="23" spans="1:11" s="48" customFormat="1" ht="30.75" customHeight="1" thickBot="1">
      <c r="A23" s="54" t="s">
        <v>43</v>
      </c>
      <c r="B23" s="55">
        <v>4.609</v>
      </c>
      <c r="C23" s="56">
        <v>1</v>
      </c>
      <c r="D23" s="56">
        <v>11</v>
      </c>
      <c r="E23" s="56">
        <v>883</v>
      </c>
      <c r="F23" s="56">
        <f t="shared" si="0"/>
        <v>2713</v>
      </c>
      <c r="G23" s="56">
        <v>1421</v>
      </c>
      <c r="H23" s="56">
        <v>1292</v>
      </c>
      <c r="I23" s="57">
        <f t="shared" si="3"/>
        <v>3.072480181200453</v>
      </c>
      <c r="J23" s="57">
        <f t="shared" si="1"/>
        <v>588.6309394662617</v>
      </c>
      <c r="K23" s="58">
        <f t="shared" si="2"/>
        <v>109.984520123839</v>
      </c>
    </row>
    <row r="24" spans="1:11" ht="28.5" customHeight="1">
      <c r="A24" s="36" t="s">
        <v>44</v>
      </c>
      <c r="B24" s="23"/>
      <c r="C24" s="24"/>
      <c r="D24" s="25"/>
      <c r="E24" s="25"/>
      <c r="F24" s="292"/>
      <c r="G24" s="25"/>
      <c r="H24" s="25"/>
      <c r="I24" s="26"/>
      <c r="J24" s="26"/>
      <c r="K24" s="26"/>
    </row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</sheetData>
  <sheetProtection/>
  <mergeCells count="3">
    <mergeCell ref="A2:K2"/>
    <mergeCell ref="F5:H5"/>
    <mergeCell ref="A4:A6"/>
  </mergeCells>
  <printOptions/>
  <pageMargins left="1.1811023622047245" right="0.7874015748031497" top="1.1811023622047245" bottom="1.1811023622047245" header="1.299212598425197" footer="0.984251968503937"/>
  <pageSetup firstPageNumber="8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="120" zoomScaleNormal="120" zoomScalePageLayoutView="0" workbookViewId="0" topLeftCell="C1">
      <pane ySplit="4" topLeftCell="A31" activePane="bottomLeft" state="frozen"/>
      <selection pane="topLeft" activeCell="M15" sqref="M15"/>
      <selection pane="bottomLeft" activeCell="M15" sqref="M15"/>
    </sheetView>
  </sheetViews>
  <sheetFormatPr defaultColWidth="10.75390625" defaultRowHeight="21.75" customHeight="1"/>
  <cols>
    <col min="1" max="1" width="12.875" style="156" customWidth="1"/>
    <col min="2" max="2" width="5.25390625" style="1" customWidth="1"/>
    <col min="3" max="10" width="6.75390625" style="5" customWidth="1"/>
    <col min="11" max="20" width="7.00390625" style="5" customWidth="1"/>
    <col min="21" max="16384" width="10.75390625" style="2" customWidth="1"/>
  </cols>
  <sheetData>
    <row r="1" spans="1:20" s="1" customFormat="1" ht="18.75" customHeight="1">
      <c r="A1" s="288" t="s">
        <v>0</v>
      </c>
      <c r="B1" s="62"/>
      <c r="C1" s="114"/>
      <c r="D1" s="114"/>
      <c r="E1" s="114"/>
      <c r="F1" s="114"/>
      <c r="G1" s="114"/>
      <c r="H1" s="114"/>
      <c r="I1" s="114"/>
      <c r="J1" s="114"/>
      <c r="K1" s="114"/>
      <c r="L1" s="34"/>
      <c r="M1" s="34"/>
      <c r="N1" s="34"/>
      <c r="O1" s="34"/>
      <c r="P1" s="34"/>
      <c r="Q1" s="34"/>
      <c r="R1" s="34"/>
      <c r="S1" s="34"/>
      <c r="T1" s="262"/>
    </row>
    <row r="2" spans="1:20" ht="26.25" customHeight="1">
      <c r="A2" s="304" t="s">
        <v>246</v>
      </c>
      <c r="B2" s="415"/>
      <c r="C2" s="415"/>
      <c r="D2" s="415"/>
      <c r="E2" s="415"/>
      <c r="F2" s="415"/>
      <c r="G2" s="415"/>
      <c r="H2" s="415"/>
      <c r="I2" s="415"/>
      <c r="J2" s="416"/>
      <c r="K2" s="93" t="s">
        <v>247</v>
      </c>
      <c r="L2" s="263"/>
      <c r="M2" s="263"/>
      <c r="N2" s="263"/>
      <c r="O2" s="263"/>
      <c r="P2" s="263"/>
      <c r="Q2" s="263"/>
      <c r="R2" s="263"/>
      <c r="S2" s="264"/>
      <c r="T2" s="264"/>
    </row>
    <row r="3" spans="1:20" ht="16.5" customHeight="1" thickBot="1">
      <c r="A3" s="120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30"/>
      <c r="M3" s="30"/>
      <c r="N3" s="30"/>
      <c r="O3" s="30"/>
      <c r="P3" s="30"/>
      <c r="Q3" s="30"/>
      <c r="R3" s="30"/>
      <c r="S3" s="30"/>
      <c r="T3" s="94" t="s">
        <v>62</v>
      </c>
    </row>
    <row r="4" spans="1:20" s="132" customFormat="1" ht="26.25" customHeight="1" thickBot="1">
      <c r="A4" s="125" t="s">
        <v>113</v>
      </c>
      <c r="B4" s="126" t="s">
        <v>114</v>
      </c>
      <c r="C4" s="128" t="s">
        <v>248</v>
      </c>
      <c r="D4" s="128" t="s">
        <v>116</v>
      </c>
      <c r="E4" s="128" t="s">
        <v>117</v>
      </c>
      <c r="F4" s="128" t="s">
        <v>118</v>
      </c>
      <c r="G4" s="128" t="s">
        <v>119</v>
      </c>
      <c r="H4" s="128" t="s">
        <v>120</v>
      </c>
      <c r="I4" s="128" t="s">
        <v>121</v>
      </c>
      <c r="J4" s="128" t="s">
        <v>122</v>
      </c>
      <c r="K4" s="128" t="s">
        <v>123</v>
      </c>
      <c r="L4" s="128" t="s">
        <v>124</v>
      </c>
      <c r="M4" s="128" t="s">
        <v>125</v>
      </c>
      <c r="N4" s="128" t="s">
        <v>126</v>
      </c>
      <c r="O4" s="128" t="s">
        <v>127</v>
      </c>
      <c r="P4" s="128" t="s">
        <v>128</v>
      </c>
      <c r="Q4" s="128" t="s">
        <v>129</v>
      </c>
      <c r="R4" s="128" t="s">
        <v>130</v>
      </c>
      <c r="S4" s="128" t="s">
        <v>131</v>
      </c>
      <c r="T4" s="265" t="s">
        <v>249</v>
      </c>
    </row>
    <row r="5" spans="1:20" s="141" customFormat="1" ht="18.75" customHeight="1">
      <c r="A5" s="133"/>
      <c r="B5" s="134" t="s">
        <v>93</v>
      </c>
      <c r="C5" s="135">
        <v>584</v>
      </c>
      <c r="D5" s="136">
        <v>51</v>
      </c>
      <c r="E5" s="137">
        <v>68</v>
      </c>
      <c r="F5" s="137">
        <v>75</v>
      </c>
      <c r="G5" s="137">
        <v>63</v>
      </c>
      <c r="H5" s="137">
        <v>48</v>
      </c>
      <c r="I5" s="137">
        <v>46</v>
      </c>
      <c r="J5" s="137">
        <v>47</v>
      </c>
      <c r="K5" s="136">
        <v>42</v>
      </c>
      <c r="L5" s="135">
        <v>52</v>
      </c>
      <c r="M5" s="136">
        <v>49</v>
      </c>
      <c r="N5" s="137">
        <v>21</v>
      </c>
      <c r="O5" s="137">
        <v>15</v>
      </c>
      <c r="P5" s="137">
        <v>5</v>
      </c>
      <c r="Q5" s="266">
        <v>0</v>
      </c>
      <c r="R5" s="137">
        <v>1</v>
      </c>
      <c r="S5" s="266">
        <v>0</v>
      </c>
      <c r="T5" s="267" t="s">
        <v>250</v>
      </c>
    </row>
    <row r="6" spans="1:20" s="141" customFormat="1" ht="18.75" customHeight="1">
      <c r="A6" s="133" t="s">
        <v>142</v>
      </c>
      <c r="B6" s="134" t="s">
        <v>139</v>
      </c>
      <c r="C6" s="135">
        <v>272</v>
      </c>
      <c r="D6" s="137">
        <v>22</v>
      </c>
      <c r="E6" s="137">
        <v>32</v>
      </c>
      <c r="F6" s="137">
        <v>42</v>
      </c>
      <c r="G6" s="137">
        <v>33</v>
      </c>
      <c r="H6" s="137">
        <v>22</v>
      </c>
      <c r="I6" s="137">
        <v>22</v>
      </c>
      <c r="J6" s="137">
        <v>17</v>
      </c>
      <c r="K6" s="136">
        <v>16</v>
      </c>
      <c r="L6" s="135">
        <v>25</v>
      </c>
      <c r="M6" s="136">
        <v>23</v>
      </c>
      <c r="N6" s="137">
        <v>11</v>
      </c>
      <c r="O6" s="137">
        <v>3</v>
      </c>
      <c r="P6" s="137">
        <v>4</v>
      </c>
      <c r="Q6" s="266">
        <v>0</v>
      </c>
      <c r="R6" s="266">
        <v>0</v>
      </c>
      <c r="S6" s="266">
        <v>0</v>
      </c>
      <c r="T6" s="267" t="s">
        <v>250</v>
      </c>
    </row>
    <row r="7" spans="1:20" s="141" customFormat="1" ht="18.75" customHeight="1">
      <c r="A7" s="133"/>
      <c r="B7" s="134" t="s">
        <v>141</v>
      </c>
      <c r="C7" s="135">
        <v>312</v>
      </c>
      <c r="D7" s="136">
        <v>29</v>
      </c>
      <c r="E7" s="137">
        <v>36</v>
      </c>
      <c r="F7" s="137">
        <v>33</v>
      </c>
      <c r="G7" s="137">
        <v>30</v>
      </c>
      <c r="H7" s="137">
        <v>26</v>
      </c>
      <c r="I7" s="137">
        <v>24</v>
      </c>
      <c r="J7" s="137">
        <v>30</v>
      </c>
      <c r="K7" s="136">
        <v>26</v>
      </c>
      <c r="L7" s="135">
        <v>27</v>
      </c>
      <c r="M7" s="136">
        <v>26</v>
      </c>
      <c r="N7" s="137">
        <v>10</v>
      </c>
      <c r="O7" s="137">
        <v>12</v>
      </c>
      <c r="P7" s="137">
        <v>1</v>
      </c>
      <c r="Q7" s="137">
        <v>1</v>
      </c>
      <c r="R7" s="137">
        <v>1</v>
      </c>
      <c r="S7" s="266">
        <v>0</v>
      </c>
      <c r="T7" s="267" t="s">
        <v>250</v>
      </c>
    </row>
    <row r="8" spans="1:20" s="141" customFormat="1" ht="18.75" customHeight="1">
      <c r="A8" s="133"/>
      <c r="B8" s="134" t="s">
        <v>93</v>
      </c>
      <c r="C8" s="135">
        <v>576</v>
      </c>
      <c r="D8" s="136">
        <v>44</v>
      </c>
      <c r="E8" s="137">
        <v>63</v>
      </c>
      <c r="F8" s="137">
        <v>73</v>
      </c>
      <c r="G8" s="137">
        <v>72</v>
      </c>
      <c r="H8" s="137">
        <v>37</v>
      </c>
      <c r="I8" s="137">
        <v>45</v>
      </c>
      <c r="J8" s="137">
        <v>51</v>
      </c>
      <c r="K8" s="136">
        <v>46</v>
      </c>
      <c r="L8" s="135">
        <v>45</v>
      </c>
      <c r="M8" s="136">
        <v>44</v>
      </c>
      <c r="N8" s="137">
        <v>30</v>
      </c>
      <c r="O8" s="137">
        <v>16</v>
      </c>
      <c r="P8" s="137">
        <v>8</v>
      </c>
      <c r="Q8" s="137">
        <v>1</v>
      </c>
      <c r="R8" s="137">
        <v>1</v>
      </c>
      <c r="S8" s="266">
        <v>0</v>
      </c>
      <c r="T8" s="267" t="s">
        <v>250</v>
      </c>
    </row>
    <row r="9" spans="1:20" s="141" customFormat="1" ht="18.75" customHeight="1">
      <c r="A9" s="133" t="s">
        <v>143</v>
      </c>
      <c r="B9" s="134" t="s">
        <v>139</v>
      </c>
      <c r="C9" s="135">
        <v>263</v>
      </c>
      <c r="D9" s="136">
        <v>16</v>
      </c>
      <c r="E9" s="137">
        <v>32</v>
      </c>
      <c r="F9" s="137">
        <v>37</v>
      </c>
      <c r="G9" s="137">
        <v>44</v>
      </c>
      <c r="H9" s="137">
        <v>14</v>
      </c>
      <c r="I9" s="137">
        <v>23</v>
      </c>
      <c r="J9" s="137">
        <v>19</v>
      </c>
      <c r="K9" s="136">
        <v>16</v>
      </c>
      <c r="L9" s="135">
        <v>23</v>
      </c>
      <c r="M9" s="136">
        <v>15</v>
      </c>
      <c r="N9" s="137">
        <v>17</v>
      </c>
      <c r="O9" s="137">
        <v>2</v>
      </c>
      <c r="P9" s="137">
        <v>5</v>
      </c>
      <c r="Q9" s="266">
        <v>0</v>
      </c>
      <c r="R9" s="266">
        <v>0</v>
      </c>
      <c r="S9" s="266">
        <v>0</v>
      </c>
      <c r="T9" s="267" t="s">
        <v>250</v>
      </c>
    </row>
    <row r="10" spans="1:20" s="141" customFormat="1" ht="18.75" customHeight="1">
      <c r="A10" s="133"/>
      <c r="B10" s="134" t="s">
        <v>141</v>
      </c>
      <c r="C10" s="135">
        <v>313</v>
      </c>
      <c r="D10" s="136">
        <v>28</v>
      </c>
      <c r="E10" s="137">
        <v>31</v>
      </c>
      <c r="F10" s="137">
        <v>36</v>
      </c>
      <c r="G10" s="137">
        <v>28</v>
      </c>
      <c r="H10" s="137">
        <v>23</v>
      </c>
      <c r="I10" s="137">
        <v>22</v>
      </c>
      <c r="J10" s="137">
        <v>32</v>
      </c>
      <c r="K10" s="136">
        <v>30</v>
      </c>
      <c r="L10" s="135">
        <v>22</v>
      </c>
      <c r="M10" s="136">
        <v>29</v>
      </c>
      <c r="N10" s="137">
        <v>13</v>
      </c>
      <c r="O10" s="137">
        <v>14</v>
      </c>
      <c r="P10" s="137">
        <v>3</v>
      </c>
      <c r="Q10" s="137">
        <v>1</v>
      </c>
      <c r="R10" s="137">
        <v>1</v>
      </c>
      <c r="S10" s="266">
        <v>0</v>
      </c>
      <c r="T10" s="267" t="s">
        <v>250</v>
      </c>
    </row>
    <row r="11" spans="1:20" s="141" customFormat="1" ht="18.75" customHeight="1">
      <c r="A11" s="145"/>
      <c r="B11" s="134" t="s">
        <v>93</v>
      </c>
      <c r="C11" s="135">
        <v>594</v>
      </c>
      <c r="D11" s="136">
        <v>37</v>
      </c>
      <c r="E11" s="137">
        <v>66</v>
      </c>
      <c r="F11" s="137">
        <v>64</v>
      </c>
      <c r="G11" s="137">
        <v>84</v>
      </c>
      <c r="H11" s="137">
        <v>40</v>
      </c>
      <c r="I11" s="137">
        <v>53</v>
      </c>
      <c r="J11" s="137">
        <v>49</v>
      </c>
      <c r="K11" s="136">
        <v>47</v>
      </c>
      <c r="L11" s="135">
        <v>46</v>
      </c>
      <c r="M11" s="136">
        <v>41</v>
      </c>
      <c r="N11" s="137">
        <v>33</v>
      </c>
      <c r="O11" s="137">
        <v>22</v>
      </c>
      <c r="P11" s="137">
        <v>10</v>
      </c>
      <c r="Q11" s="266">
        <v>0</v>
      </c>
      <c r="R11" s="137">
        <v>2</v>
      </c>
      <c r="S11" s="266">
        <v>0</v>
      </c>
      <c r="T11" s="267" t="s">
        <v>250</v>
      </c>
    </row>
    <row r="12" spans="1:20" s="141" customFormat="1" ht="18.75" customHeight="1">
      <c r="A12" s="145" t="s">
        <v>144</v>
      </c>
      <c r="B12" s="134" t="s">
        <v>139</v>
      </c>
      <c r="C12" s="135">
        <v>276</v>
      </c>
      <c r="D12" s="136">
        <v>16</v>
      </c>
      <c r="E12" s="137">
        <v>32</v>
      </c>
      <c r="F12" s="137">
        <v>30</v>
      </c>
      <c r="G12" s="137">
        <v>54</v>
      </c>
      <c r="H12" s="137">
        <v>17</v>
      </c>
      <c r="I12" s="137">
        <v>25</v>
      </c>
      <c r="J12" s="137">
        <v>19</v>
      </c>
      <c r="K12" s="136">
        <v>16</v>
      </c>
      <c r="L12" s="135">
        <v>24</v>
      </c>
      <c r="M12" s="136">
        <v>18</v>
      </c>
      <c r="N12" s="137">
        <v>16</v>
      </c>
      <c r="O12" s="137">
        <v>3</v>
      </c>
      <c r="P12" s="137">
        <v>6</v>
      </c>
      <c r="Q12" s="266">
        <v>0</v>
      </c>
      <c r="R12" s="266">
        <v>0</v>
      </c>
      <c r="S12" s="266">
        <v>0</v>
      </c>
      <c r="T12" s="267" t="s">
        <v>250</v>
      </c>
    </row>
    <row r="13" spans="1:20" s="141" customFormat="1" ht="18.75" customHeight="1">
      <c r="A13" s="145"/>
      <c r="B13" s="134" t="s">
        <v>141</v>
      </c>
      <c r="C13" s="135">
        <v>318</v>
      </c>
      <c r="D13" s="136">
        <v>21</v>
      </c>
      <c r="E13" s="137">
        <v>34</v>
      </c>
      <c r="F13" s="137">
        <v>34</v>
      </c>
      <c r="G13" s="137">
        <v>30</v>
      </c>
      <c r="H13" s="137">
        <v>23</v>
      </c>
      <c r="I13" s="137">
        <v>28</v>
      </c>
      <c r="J13" s="137">
        <v>30</v>
      </c>
      <c r="K13" s="136">
        <v>31</v>
      </c>
      <c r="L13" s="135">
        <v>22</v>
      </c>
      <c r="M13" s="135">
        <v>23</v>
      </c>
      <c r="N13" s="135">
        <v>17</v>
      </c>
      <c r="O13" s="135">
        <v>19</v>
      </c>
      <c r="P13" s="135">
        <v>4</v>
      </c>
      <c r="Q13" s="266">
        <v>0</v>
      </c>
      <c r="R13" s="137">
        <v>2</v>
      </c>
      <c r="S13" s="266">
        <v>0</v>
      </c>
      <c r="T13" s="267" t="s">
        <v>250</v>
      </c>
    </row>
    <row r="14" spans="1:20" s="141" customFormat="1" ht="18.75" customHeight="1">
      <c r="A14" s="145"/>
      <c r="B14" s="134" t="s">
        <v>93</v>
      </c>
      <c r="C14" s="137">
        <v>616</v>
      </c>
      <c r="D14" s="137">
        <v>40</v>
      </c>
      <c r="E14" s="137">
        <v>68</v>
      </c>
      <c r="F14" s="137">
        <v>69</v>
      </c>
      <c r="G14" s="137">
        <v>81</v>
      </c>
      <c r="H14" s="137">
        <v>43</v>
      </c>
      <c r="I14" s="137">
        <v>59</v>
      </c>
      <c r="J14" s="137">
        <v>50</v>
      </c>
      <c r="K14" s="135">
        <v>49</v>
      </c>
      <c r="L14" s="135">
        <v>42</v>
      </c>
      <c r="M14" s="135">
        <v>36</v>
      </c>
      <c r="N14" s="135">
        <v>40</v>
      </c>
      <c r="O14" s="135">
        <v>23</v>
      </c>
      <c r="P14" s="135">
        <v>12</v>
      </c>
      <c r="Q14" s="135">
        <v>2</v>
      </c>
      <c r="R14" s="135">
        <v>1</v>
      </c>
      <c r="S14" s="135">
        <v>1</v>
      </c>
      <c r="T14" s="267" t="s">
        <v>250</v>
      </c>
    </row>
    <row r="15" spans="1:20" s="141" customFormat="1" ht="18.75" customHeight="1">
      <c r="A15" s="145" t="s">
        <v>145</v>
      </c>
      <c r="B15" s="134" t="s">
        <v>139</v>
      </c>
      <c r="C15" s="137">
        <v>287</v>
      </c>
      <c r="D15" s="137">
        <v>18</v>
      </c>
      <c r="E15" s="137">
        <v>31</v>
      </c>
      <c r="F15" s="137">
        <v>32</v>
      </c>
      <c r="G15" s="137">
        <v>56</v>
      </c>
      <c r="H15" s="137">
        <v>18</v>
      </c>
      <c r="I15" s="137">
        <v>31</v>
      </c>
      <c r="J15" s="137">
        <v>20</v>
      </c>
      <c r="K15" s="135">
        <v>16</v>
      </c>
      <c r="L15" s="135">
        <v>19</v>
      </c>
      <c r="M15" s="135">
        <v>19</v>
      </c>
      <c r="N15" s="135">
        <v>17</v>
      </c>
      <c r="O15" s="135">
        <v>4</v>
      </c>
      <c r="P15" s="135">
        <v>5</v>
      </c>
      <c r="Q15" s="135">
        <v>1</v>
      </c>
      <c r="R15" s="266">
        <v>0</v>
      </c>
      <c r="S15" s="266">
        <v>0</v>
      </c>
      <c r="T15" s="267" t="s">
        <v>250</v>
      </c>
    </row>
    <row r="16" spans="1:20" s="141" customFormat="1" ht="18.75" customHeight="1">
      <c r="A16" s="145"/>
      <c r="B16" s="134" t="s">
        <v>141</v>
      </c>
      <c r="C16" s="137">
        <v>329</v>
      </c>
      <c r="D16" s="137">
        <v>22</v>
      </c>
      <c r="E16" s="137">
        <v>37</v>
      </c>
      <c r="F16" s="137">
        <v>37</v>
      </c>
      <c r="G16" s="137">
        <v>25</v>
      </c>
      <c r="H16" s="137">
        <v>25</v>
      </c>
      <c r="I16" s="137">
        <v>28</v>
      </c>
      <c r="J16" s="137">
        <v>30</v>
      </c>
      <c r="K16" s="135">
        <v>33</v>
      </c>
      <c r="L16" s="135">
        <v>23</v>
      </c>
      <c r="M16" s="135">
        <v>17</v>
      </c>
      <c r="N16" s="135">
        <v>23</v>
      </c>
      <c r="O16" s="135">
        <v>19</v>
      </c>
      <c r="P16" s="135">
        <v>7</v>
      </c>
      <c r="Q16" s="135">
        <v>1</v>
      </c>
      <c r="R16" s="135">
        <v>1</v>
      </c>
      <c r="S16" s="135">
        <v>1</v>
      </c>
      <c r="T16" s="267" t="s">
        <v>250</v>
      </c>
    </row>
    <row r="17" spans="1:20" s="141" customFormat="1" ht="18.75" customHeight="1">
      <c r="A17" s="145"/>
      <c r="B17" s="134" t="s">
        <v>93</v>
      </c>
      <c r="C17" s="137">
        <v>650</v>
      </c>
      <c r="D17" s="137">
        <v>41</v>
      </c>
      <c r="E17" s="137">
        <v>65</v>
      </c>
      <c r="F17" s="137">
        <v>81</v>
      </c>
      <c r="G17" s="137">
        <v>81</v>
      </c>
      <c r="H17" s="137">
        <v>46</v>
      </c>
      <c r="I17" s="137">
        <v>49</v>
      </c>
      <c r="J17" s="137">
        <v>62</v>
      </c>
      <c r="K17" s="135">
        <v>52</v>
      </c>
      <c r="L17" s="135">
        <v>42</v>
      </c>
      <c r="M17" s="135">
        <v>45</v>
      </c>
      <c r="N17" s="135">
        <v>48</v>
      </c>
      <c r="O17" s="135">
        <v>19</v>
      </c>
      <c r="P17" s="135">
        <v>14</v>
      </c>
      <c r="Q17" s="135">
        <v>3</v>
      </c>
      <c r="R17" s="266">
        <v>0</v>
      </c>
      <c r="S17" s="135">
        <v>2</v>
      </c>
      <c r="T17" s="267" t="s">
        <v>250</v>
      </c>
    </row>
    <row r="18" spans="1:20" s="141" customFormat="1" ht="18.75" customHeight="1">
      <c r="A18" s="145" t="s">
        <v>146</v>
      </c>
      <c r="B18" s="134" t="s">
        <v>139</v>
      </c>
      <c r="C18" s="137">
        <v>307</v>
      </c>
      <c r="D18" s="137">
        <v>22</v>
      </c>
      <c r="E18" s="137">
        <v>29</v>
      </c>
      <c r="F18" s="137">
        <v>41</v>
      </c>
      <c r="G18" s="137">
        <v>50</v>
      </c>
      <c r="H18" s="137">
        <v>22</v>
      </c>
      <c r="I18" s="137">
        <v>27</v>
      </c>
      <c r="J18" s="137">
        <v>23</v>
      </c>
      <c r="K18" s="135">
        <v>24</v>
      </c>
      <c r="L18" s="135">
        <v>16</v>
      </c>
      <c r="M18" s="135">
        <v>24</v>
      </c>
      <c r="N18" s="135">
        <v>18</v>
      </c>
      <c r="O18" s="135">
        <v>4</v>
      </c>
      <c r="P18" s="135">
        <v>5</v>
      </c>
      <c r="Q18" s="135">
        <v>2</v>
      </c>
      <c r="R18" s="266">
        <v>0</v>
      </c>
      <c r="S18" s="266">
        <v>0</v>
      </c>
      <c r="T18" s="267" t="s">
        <v>250</v>
      </c>
    </row>
    <row r="19" spans="1:20" s="144" customFormat="1" ht="18.75" customHeight="1">
      <c r="A19" s="145"/>
      <c r="B19" s="134" t="s">
        <v>141</v>
      </c>
      <c r="C19" s="137">
        <v>343</v>
      </c>
      <c r="D19" s="137">
        <v>19</v>
      </c>
      <c r="E19" s="137">
        <v>36</v>
      </c>
      <c r="F19" s="137">
        <v>40</v>
      </c>
      <c r="G19" s="137">
        <v>31</v>
      </c>
      <c r="H19" s="137">
        <v>24</v>
      </c>
      <c r="I19" s="137">
        <v>22</v>
      </c>
      <c r="J19" s="137">
        <v>39</v>
      </c>
      <c r="K19" s="135">
        <v>28</v>
      </c>
      <c r="L19" s="135">
        <v>26</v>
      </c>
      <c r="M19" s="135">
        <v>21</v>
      </c>
      <c r="N19" s="135">
        <v>30</v>
      </c>
      <c r="O19" s="135">
        <v>15</v>
      </c>
      <c r="P19" s="135">
        <v>9</v>
      </c>
      <c r="Q19" s="135">
        <v>1</v>
      </c>
      <c r="R19" s="266">
        <v>0</v>
      </c>
      <c r="S19" s="135">
        <v>2</v>
      </c>
      <c r="T19" s="267" t="s">
        <v>250</v>
      </c>
    </row>
    <row r="20" spans="1:20" s="141" customFormat="1" ht="18.75" customHeight="1">
      <c r="A20" s="145"/>
      <c r="B20" s="134" t="s">
        <v>93</v>
      </c>
      <c r="C20" s="137">
        <v>651</v>
      </c>
      <c r="D20" s="137">
        <f>D21+D22</f>
        <v>36</v>
      </c>
      <c r="E20" s="137">
        <f aca="true" t="shared" si="0" ref="E20:Q20">E21+E22</f>
        <v>69</v>
      </c>
      <c r="F20" s="137">
        <f t="shared" si="0"/>
        <v>73</v>
      </c>
      <c r="G20" s="137">
        <f t="shared" si="0"/>
        <v>90</v>
      </c>
      <c r="H20" s="137">
        <f t="shared" si="0"/>
        <v>55</v>
      </c>
      <c r="I20" s="137">
        <f t="shared" si="0"/>
        <v>46</v>
      </c>
      <c r="J20" s="137">
        <f t="shared" si="0"/>
        <v>54</v>
      </c>
      <c r="K20" s="137">
        <f t="shared" si="0"/>
        <v>51</v>
      </c>
      <c r="L20" s="135">
        <f t="shared" si="0"/>
        <v>46</v>
      </c>
      <c r="M20" s="135">
        <f t="shared" si="0"/>
        <v>41</v>
      </c>
      <c r="N20" s="135">
        <f t="shared" si="0"/>
        <v>45</v>
      </c>
      <c r="O20" s="135">
        <f t="shared" si="0"/>
        <v>21</v>
      </c>
      <c r="P20" s="135">
        <f t="shared" si="0"/>
        <v>17</v>
      </c>
      <c r="Q20" s="135">
        <f t="shared" si="0"/>
        <v>5</v>
      </c>
      <c r="R20" s="266">
        <v>0</v>
      </c>
      <c r="S20" s="135">
        <v>1</v>
      </c>
      <c r="T20" s="268">
        <v>1</v>
      </c>
    </row>
    <row r="21" spans="1:20" s="141" customFormat="1" ht="18.75" customHeight="1">
      <c r="A21" s="145" t="s">
        <v>148</v>
      </c>
      <c r="B21" s="134" t="s">
        <v>139</v>
      </c>
      <c r="C21" s="137">
        <v>300</v>
      </c>
      <c r="D21" s="137">
        <v>16</v>
      </c>
      <c r="E21" s="137">
        <v>34</v>
      </c>
      <c r="F21" s="137">
        <v>35</v>
      </c>
      <c r="G21" s="137">
        <v>52</v>
      </c>
      <c r="H21" s="137">
        <v>28</v>
      </c>
      <c r="I21" s="137">
        <v>26</v>
      </c>
      <c r="J21" s="137">
        <v>23</v>
      </c>
      <c r="K21" s="135">
        <v>24</v>
      </c>
      <c r="L21" s="135">
        <v>14</v>
      </c>
      <c r="M21" s="135">
        <v>18</v>
      </c>
      <c r="N21" s="135">
        <v>16</v>
      </c>
      <c r="O21" s="135">
        <v>7</v>
      </c>
      <c r="P21" s="135">
        <v>4</v>
      </c>
      <c r="Q21" s="135">
        <v>3</v>
      </c>
      <c r="R21" s="266">
        <v>0</v>
      </c>
      <c r="S21" s="266">
        <v>0</v>
      </c>
      <c r="T21" s="267" t="s">
        <v>250</v>
      </c>
    </row>
    <row r="22" spans="1:20" s="141" customFormat="1" ht="18.75" customHeight="1">
      <c r="A22" s="145"/>
      <c r="B22" s="134" t="s">
        <v>141</v>
      </c>
      <c r="C22" s="137">
        <v>351</v>
      </c>
      <c r="D22" s="137">
        <v>20</v>
      </c>
      <c r="E22" s="137">
        <v>35</v>
      </c>
      <c r="F22" s="137">
        <v>38</v>
      </c>
      <c r="G22" s="137">
        <v>38</v>
      </c>
      <c r="H22" s="137">
        <v>27</v>
      </c>
      <c r="I22" s="137">
        <v>20</v>
      </c>
      <c r="J22" s="137">
        <v>31</v>
      </c>
      <c r="K22" s="135">
        <v>27</v>
      </c>
      <c r="L22" s="135">
        <v>32</v>
      </c>
      <c r="M22" s="135">
        <v>23</v>
      </c>
      <c r="N22" s="135">
        <v>29</v>
      </c>
      <c r="O22" s="135">
        <v>14</v>
      </c>
      <c r="P22" s="135">
        <v>13</v>
      </c>
      <c r="Q22" s="135">
        <v>2</v>
      </c>
      <c r="R22" s="266">
        <v>0</v>
      </c>
      <c r="S22" s="135">
        <v>1</v>
      </c>
      <c r="T22" s="268">
        <v>1</v>
      </c>
    </row>
    <row r="23" spans="1:20" s="141" customFormat="1" ht="18.75" customHeight="1">
      <c r="A23" s="145"/>
      <c r="B23" s="134" t="s">
        <v>93</v>
      </c>
      <c r="C23" s="137">
        <f>C24+C25</f>
        <v>691</v>
      </c>
      <c r="D23" s="137">
        <f aca="true" t="shared" si="1" ref="D23:Q23">D24+D25</f>
        <v>40</v>
      </c>
      <c r="E23" s="137">
        <f t="shared" si="1"/>
        <v>67</v>
      </c>
      <c r="F23" s="137">
        <f t="shared" si="1"/>
        <v>72</v>
      </c>
      <c r="G23" s="137">
        <f t="shared" si="1"/>
        <v>90</v>
      </c>
      <c r="H23" s="137">
        <f t="shared" si="1"/>
        <v>72</v>
      </c>
      <c r="I23" s="137">
        <f t="shared" si="1"/>
        <v>42</v>
      </c>
      <c r="J23" s="137">
        <f t="shared" si="1"/>
        <v>53</v>
      </c>
      <c r="K23" s="137">
        <f t="shared" si="1"/>
        <v>59</v>
      </c>
      <c r="L23" s="135">
        <f t="shared" si="1"/>
        <v>52</v>
      </c>
      <c r="M23" s="135">
        <f t="shared" si="1"/>
        <v>43</v>
      </c>
      <c r="N23" s="135">
        <f t="shared" si="1"/>
        <v>40</v>
      </c>
      <c r="O23" s="135">
        <f t="shared" si="1"/>
        <v>32</v>
      </c>
      <c r="P23" s="135">
        <f t="shared" si="1"/>
        <v>18</v>
      </c>
      <c r="Q23" s="135">
        <f t="shared" si="1"/>
        <v>9</v>
      </c>
      <c r="R23" s="266">
        <v>0</v>
      </c>
      <c r="S23" s="135">
        <v>1</v>
      </c>
      <c r="T23" s="268">
        <v>1</v>
      </c>
    </row>
    <row r="24" spans="1:20" s="141" customFormat="1" ht="18.75" customHeight="1">
      <c r="A24" s="145" t="s">
        <v>149</v>
      </c>
      <c r="B24" s="134" t="s">
        <v>139</v>
      </c>
      <c r="C24" s="137">
        <v>318</v>
      </c>
      <c r="D24" s="137">
        <v>20</v>
      </c>
      <c r="E24" s="137">
        <v>33</v>
      </c>
      <c r="F24" s="137">
        <v>37</v>
      </c>
      <c r="G24" s="137">
        <v>44</v>
      </c>
      <c r="H24" s="137">
        <v>43</v>
      </c>
      <c r="I24" s="137">
        <v>20</v>
      </c>
      <c r="J24" s="137">
        <v>27</v>
      </c>
      <c r="K24" s="135">
        <v>24</v>
      </c>
      <c r="L24" s="135">
        <v>16</v>
      </c>
      <c r="M24" s="135">
        <v>19</v>
      </c>
      <c r="N24" s="135">
        <v>11</v>
      </c>
      <c r="O24" s="135">
        <v>17</v>
      </c>
      <c r="P24" s="135">
        <v>3</v>
      </c>
      <c r="Q24" s="135">
        <v>4</v>
      </c>
      <c r="R24" s="266">
        <v>0</v>
      </c>
      <c r="S24" s="266">
        <v>0</v>
      </c>
      <c r="T24" s="267">
        <v>0</v>
      </c>
    </row>
    <row r="25" spans="1:20" s="141" customFormat="1" ht="18.75" customHeight="1">
      <c r="A25" s="145"/>
      <c r="B25" s="134" t="s">
        <v>141</v>
      </c>
      <c r="C25" s="137">
        <v>373</v>
      </c>
      <c r="D25" s="137">
        <v>20</v>
      </c>
      <c r="E25" s="137">
        <v>34</v>
      </c>
      <c r="F25" s="137">
        <v>35</v>
      </c>
      <c r="G25" s="137">
        <v>46</v>
      </c>
      <c r="H25" s="137">
        <v>29</v>
      </c>
      <c r="I25" s="137">
        <v>22</v>
      </c>
      <c r="J25" s="137">
        <v>26</v>
      </c>
      <c r="K25" s="135">
        <v>35</v>
      </c>
      <c r="L25" s="135">
        <v>36</v>
      </c>
      <c r="M25" s="135">
        <v>24</v>
      </c>
      <c r="N25" s="135">
        <v>29</v>
      </c>
      <c r="O25" s="135">
        <v>15</v>
      </c>
      <c r="P25" s="135">
        <v>15</v>
      </c>
      <c r="Q25" s="135">
        <v>5</v>
      </c>
      <c r="R25" s="266">
        <v>0</v>
      </c>
      <c r="S25" s="135">
        <v>1</v>
      </c>
      <c r="T25" s="268">
        <v>1</v>
      </c>
    </row>
    <row r="26" spans="1:20" s="141" customFormat="1" ht="18.75" customHeight="1">
      <c r="A26" s="145"/>
      <c r="B26" s="134" t="s">
        <v>93</v>
      </c>
      <c r="C26" s="137">
        <f>C27+C28</f>
        <v>710</v>
      </c>
      <c r="D26" s="137">
        <f aca="true" t="shared" si="2" ref="D26:Q26">D27+D28</f>
        <v>37</v>
      </c>
      <c r="E26" s="137">
        <f t="shared" si="2"/>
        <v>62</v>
      </c>
      <c r="F26" s="137">
        <f t="shared" si="2"/>
        <v>78</v>
      </c>
      <c r="G26" s="137">
        <f t="shared" si="2"/>
        <v>89</v>
      </c>
      <c r="H26" s="137">
        <f t="shared" si="2"/>
        <v>86</v>
      </c>
      <c r="I26" s="137">
        <f t="shared" si="2"/>
        <v>45</v>
      </c>
      <c r="J26" s="137">
        <f t="shared" si="2"/>
        <v>52</v>
      </c>
      <c r="K26" s="137">
        <f t="shared" si="2"/>
        <v>47</v>
      </c>
      <c r="L26" s="135">
        <f t="shared" si="2"/>
        <v>57</v>
      </c>
      <c r="M26" s="135">
        <f t="shared" si="2"/>
        <v>43</v>
      </c>
      <c r="N26" s="135">
        <f t="shared" si="2"/>
        <v>44</v>
      </c>
      <c r="O26" s="135">
        <f t="shared" si="2"/>
        <v>40</v>
      </c>
      <c r="P26" s="135">
        <f t="shared" si="2"/>
        <v>19</v>
      </c>
      <c r="Q26" s="135">
        <f t="shared" si="2"/>
        <v>9</v>
      </c>
      <c r="R26" s="266">
        <v>0</v>
      </c>
      <c r="S26" s="135">
        <v>1</v>
      </c>
      <c r="T26" s="268">
        <v>1</v>
      </c>
    </row>
    <row r="27" spans="1:20" s="141" customFormat="1" ht="18.75" customHeight="1">
      <c r="A27" s="145" t="s">
        <v>150</v>
      </c>
      <c r="B27" s="134" t="s">
        <v>139</v>
      </c>
      <c r="C27" s="137">
        <v>332</v>
      </c>
      <c r="D27" s="137">
        <v>17</v>
      </c>
      <c r="E27" s="137">
        <v>32</v>
      </c>
      <c r="F27" s="137">
        <v>37</v>
      </c>
      <c r="G27" s="137">
        <v>42</v>
      </c>
      <c r="H27" s="137">
        <v>53</v>
      </c>
      <c r="I27" s="137">
        <v>19</v>
      </c>
      <c r="J27" s="137">
        <v>31</v>
      </c>
      <c r="K27" s="135">
        <v>19</v>
      </c>
      <c r="L27" s="135">
        <v>20</v>
      </c>
      <c r="M27" s="135">
        <v>21</v>
      </c>
      <c r="N27" s="135">
        <v>16</v>
      </c>
      <c r="O27" s="135">
        <v>19</v>
      </c>
      <c r="P27" s="135">
        <v>2</v>
      </c>
      <c r="Q27" s="135">
        <v>4</v>
      </c>
      <c r="R27" s="266">
        <v>0</v>
      </c>
      <c r="S27" s="266">
        <v>0</v>
      </c>
      <c r="T27" s="267">
        <v>0</v>
      </c>
    </row>
    <row r="28" spans="1:20" s="141" customFormat="1" ht="18.75" customHeight="1">
      <c r="A28" s="145"/>
      <c r="B28" s="134" t="s">
        <v>141</v>
      </c>
      <c r="C28" s="137">
        <v>378</v>
      </c>
      <c r="D28" s="137">
        <v>20</v>
      </c>
      <c r="E28" s="137">
        <v>30</v>
      </c>
      <c r="F28" s="137">
        <v>41</v>
      </c>
      <c r="G28" s="137">
        <v>47</v>
      </c>
      <c r="H28" s="137">
        <v>33</v>
      </c>
      <c r="I28" s="137">
        <v>26</v>
      </c>
      <c r="J28" s="137">
        <v>21</v>
      </c>
      <c r="K28" s="135">
        <v>28</v>
      </c>
      <c r="L28" s="135">
        <v>37</v>
      </c>
      <c r="M28" s="135">
        <v>22</v>
      </c>
      <c r="N28" s="135">
        <v>28</v>
      </c>
      <c r="O28" s="135">
        <v>21</v>
      </c>
      <c r="P28" s="135">
        <v>17</v>
      </c>
      <c r="Q28" s="135">
        <v>5</v>
      </c>
      <c r="R28" s="266">
        <v>0</v>
      </c>
      <c r="S28" s="135">
        <v>1</v>
      </c>
      <c r="T28" s="268">
        <v>1</v>
      </c>
    </row>
    <row r="29" spans="1:20" s="141" customFormat="1" ht="18.75" customHeight="1">
      <c r="A29" s="145"/>
      <c r="B29" s="134" t="s">
        <v>93</v>
      </c>
      <c r="C29" s="137">
        <f>C30+C31</f>
        <v>717</v>
      </c>
      <c r="D29" s="137">
        <f aca="true" t="shared" si="3" ref="D29:N29">D30+D31</f>
        <v>48</v>
      </c>
      <c r="E29" s="137">
        <f t="shared" si="3"/>
        <v>59</v>
      </c>
      <c r="F29" s="137">
        <f t="shared" si="3"/>
        <v>74</v>
      </c>
      <c r="G29" s="137">
        <f t="shared" si="3"/>
        <v>81</v>
      </c>
      <c r="H29" s="137">
        <f t="shared" si="3"/>
        <v>85</v>
      </c>
      <c r="I29" s="137">
        <f t="shared" si="3"/>
        <v>49</v>
      </c>
      <c r="J29" s="137">
        <f t="shared" si="3"/>
        <v>58</v>
      </c>
      <c r="K29" s="137">
        <f t="shared" si="3"/>
        <v>44</v>
      </c>
      <c r="L29" s="135">
        <f t="shared" si="3"/>
        <v>55</v>
      </c>
      <c r="M29" s="135">
        <f t="shared" si="3"/>
        <v>43</v>
      </c>
      <c r="N29" s="135">
        <f t="shared" si="3"/>
        <v>34</v>
      </c>
      <c r="O29" s="135">
        <f aca="true" t="shared" si="4" ref="O29:T29">O30+O31</f>
        <v>50</v>
      </c>
      <c r="P29" s="135">
        <f t="shared" si="4"/>
        <v>23</v>
      </c>
      <c r="Q29" s="135">
        <f t="shared" si="4"/>
        <v>11</v>
      </c>
      <c r="R29" s="135">
        <f t="shared" si="4"/>
        <v>1</v>
      </c>
      <c r="S29" s="135">
        <f t="shared" si="4"/>
        <v>1</v>
      </c>
      <c r="T29" s="268">
        <f t="shared" si="4"/>
        <v>1</v>
      </c>
    </row>
    <row r="30" spans="1:20" s="141" customFormat="1" ht="18.75" customHeight="1">
      <c r="A30" s="145" t="s">
        <v>152</v>
      </c>
      <c r="B30" s="134" t="s">
        <v>139</v>
      </c>
      <c r="C30" s="137">
        <v>337</v>
      </c>
      <c r="D30" s="137">
        <v>25</v>
      </c>
      <c r="E30" s="137">
        <v>30</v>
      </c>
      <c r="F30" s="137">
        <v>36</v>
      </c>
      <c r="G30" s="137">
        <v>34</v>
      </c>
      <c r="H30" s="137">
        <v>56</v>
      </c>
      <c r="I30" s="137">
        <v>23</v>
      </c>
      <c r="J30" s="137">
        <v>31</v>
      </c>
      <c r="K30" s="135">
        <v>22</v>
      </c>
      <c r="L30" s="135">
        <v>18</v>
      </c>
      <c r="M30" s="135">
        <v>17</v>
      </c>
      <c r="N30" s="135">
        <v>14</v>
      </c>
      <c r="O30" s="135">
        <v>20</v>
      </c>
      <c r="P30" s="135">
        <v>7</v>
      </c>
      <c r="Q30" s="135">
        <v>4</v>
      </c>
      <c r="R30" s="266">
        <v>0</v>
      </c>
      <c r="S30" s="266">
        <v>0</v>
      </c>
      <c r="T30" s="267">
        <v>0</v>
      </c>
    </row>
    <row r="31" spans="1:20" s="141" customFormat="1" ht="18.75" customHeight="1">
      <c r="A31" s="145"/>
      <c r="B31" s="134" t="s">
        <v>141</v>
      </c>
      <c r="C31" s="137">
        <v>380</v>
      </c>
      <c r="D31" s="137">
        <v>23</v>
      </c>
      <c r="E31" s="137">
        <v>29</v>
      </c>
      <c r="F31" s="137">
        <v>38</v>
      </c>
      <c r="G31" s="137">
        <v>47</v>
      </c>
      <c r="H31" s="137">
        <v>29</v>
      </c>
      <c r="I31" s="137">
        <v>26</v>
      </c>
      <c r="J31" s="137">
        <v>27</v>
      </c>
      <c r="K31" s="135">
        <v>22</v>
      </c>
      <c r="L31" s="135">
        <v>37</v>
      </c>
      <c r="M31" s="135">
        <v>26</v>
      </c>
      <c r="N31" s="135">
        <v>20</v>
      </c>
      <c r="O31" s="135">
        <v>30</v>
      </c>
      <c r="P31" s="135">
        <v>16</v>
      </c>
      <c r="Q31" s="135">
        <v>7</v>
      </c>
      <c r="R31" s="266">
        <v>1</v>
      </c>
      <c r="S31" s="135">
        <v>1</v>
      </c>
      <c r="T31" s="268">
        <v>1</v>
      </c>
    </row>
    <row r="32" spans="1:20" s="141" customFormat="1" ht="18.75" customHeight="1">
      <c r="A32" s="145"/>
      <c r="B32" s="134" t="s">
        <v>93</v>
      </c>
      <c r="C32" s="137">
        <f>C33+C34</f>
        <v>760</v>
      </c>
      <c r="D32" s="137">
        <f aca="true" t="shared" si="5" ref="D32:R32">D33+D34</f>
        <v>54</v>
      </c>
      <c r="E32" s="137">
        <f t="shared" si="5"/>
        <v>64</v>
      </c>
      <c r="F32" s="137">
        <f t="shared" si="5"/>
        <v>74</v>
      </c>
      <c r="G32" s="137">
        <f t="shared" si="5"/>
        <v>84</v>
      </c>
      <c r="H32" s="137">
        <f t="shared" si="5"/>
        <v>90</v>
      </c>
      <c r="I32" s="137">
        <f t="shared" si="5"/>
        <v>59</v>
      </c>
      <c r="J32" s="137">
        <f t="shared" si="5"/>
        <v>58</v>
      </c>
      <c r="K32" s="137">
        <f t="shared" si="5"/>
        <v>48</v>
      </c>
      <c r="L32" s="135">
        <f t="shared" si="5"/>
        <v>53</v>
      </c>
      <c r="M32" s="135">
        <f t="shared" si="5"/>
        <v>39</v>
      </c>
      <c r="N32" s="135">
        <f t="shared" si="5"/>
        <v>40</v>
      </c>
      <c r="O32" s="135">
        <f>O33+O34</f>
        <v>54</v>
      </c>
      <c r="P32" s="135">
        <f t="shared" si="5"/>
        <v>24</v>
      </c>
      <c r="Q32" s="135">
        <f t="shared" si="5"/>
        <v>14</v>
      </c>
      <c r="R32" s="135">
        <f t="shared" si="5"/>
        <v>2</v>
      </c>
      <c r="S32" s="135">
        <f>S33+S34</f>
        <v>2</v>
      </c>
      <c r="T32" s="268">
        <f>T33+T34</f>
        <v>1</v>
      </c>
    </row>
    <row r="33" spans="1:20" s="141" customFormat="1" ht="18.75" customHeight="1">
      <c r="A33" s="145" t="s">
        <v>291</v>
      </c>
      <c r="B33" s="134" t="s">
        <v>139</v>
      </c>
      <c r="C33" s="137">
        <v>359</v>
      </c>
      <c r="D33" s="137">
        <v>29</v>
      </c>
      <c r="E33" s="137">
        <v>40</v>
      </c>
      <c r="F33" s="137">
        <v>33</v>
      </c>
      <c r="G33" s="137">
        <v>38</v>
      </c>
      <c r="H33" s="137">
        <v>53</v>
      </c>
      <c r="I33" s="137">
        <v>29</v>
      </c>
      <c r="J33" s="137">
        <v>30</v>
      </c>
      <c r="K33" s="135">
        <v>21</v>
      </c>
      <c r="L33" s="135">
        <v>21</v>
      </c>
      <c r="M33" s="135">
        <v>14</v>
      </c>
      <c r="N33" s="135">
        <v>17</v>
      </c>
      <c r="O33" s="135">
        <v>20</v>
      </c>
      <c r="P33" s="135">
        <v>8</v>
      </c>
      <c r="Q33" s="135">
        <v>5</v>
      </c>
      <c r="R33" s="266">
        <v>1</v>
      </c>
      <c r="S33" s="266">
        <v>0</v>
      </c>
      <c r="T33" s="267">
        <v>0</v>
      </c>
    </row>
    <row r="34" spans="1:20" s="141" customFormat="1" ht="18.75" customHeight="1" thickBot="1">
      <c r="A34" s="145"/>
      <c r="B34" s="149" t="s">
        <v>141</v>
      </c>
      <c r="C34" s="150">
        <v>401</v>
      </c>
      <c r="D34" s="150">
        <v>25</v>
      </c>
      <c r="E34" s="150">
        <v>24</v>
      </c>
      <c r="F34" s="150">
        <v>41</v>
      </c>
      <c r="G34" s="150">
        <v>46</v>
      </c>
      <c r="H34" s="150">
        <v>37</v>
      </c>
      <c r="I34" s="150">
        <v>30</v>
      </c>
      <c r="J34" s="150">
        <v>28</v>
      </c>
      <c r="K34" s="153">
        <v>27</v>
      </c>
      <c r="L34" s="153">
        <v>32</v>
      </c>
      <c r="M34" s="153">
        <v>25</v>
      </c>
      <c r="N34" s="153">
        <v>23</v>
      </c>
      <c r="O34" s="153">
        <v>34</v>
      </c>
      <c r="P34" s="153">
        <v>16</v>
      </c>
      <c r="Q34" s="153">
        <v>9</v>
      </c>
      <c r="R34" s="269">
        <v>1</v>
      </c>
      <c r="S34" s="153">
        <v>2</v>
      </c>
      <c r="T34" s="270">
        <v>1</v>
      </c>
    </row>
    <row r="35" spans="1:20" ht="26.25" customHeight="1">
      <c r="A35" s="344" t="s">
        <v>154</v>
      </c>
      <c r="B35" s="417"/>
      <c r="C35" s="417"/>
      <c r="D35" s="417"/>
      <c r="E35" s="417"/>
      <c r="F35" s="417"/>
      <c r="G35" s="417"/>
      <c r="H35" s="417"/>
      <c r="I35" s="417"/>
      <c r="J35" s="141"/>
      <c r="K35" s="2"/>
      <c r="L35" s="141"/>
      <c r="M35" s="141"/>
      <c r="N35" s="141"/>
      <c r="O35" s="141"/>
      <c r="P35" s="141"/>
      <c r="Q35" s="141"/>
      <c r="R35" s="141"/>
      <c r="S35" s="141"/>
      <c r="T35" s="141"/>
    </row>
  </sheetData>
  <sheetProtection/>
  <mergeCells count="2">
    <mergeCell ref="A2:J2"/>
    <mergeCell ref="A35:I35"/>
  </mergeCells>
  <printOptions/>
  <pageMargins left="1.1811023622047245" right="0.7874015748031497" top="1.1811023622047245" bottom="1.1811023622047245" header="1.299212598425197" footer="0.984251968503937"/>
  <pageSetup firstPageNumber="24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120" zoomScaleNormal="120" zoomScalePageLayoutView="0" workbookViewId="0" topLeftCell="A1">
      <pane ySplit="6" topLeftCell="A16" activePane="bottomLeft" state="frozen"/>
      <selection pane="topLeft" activeCell="M15" sqref="M15"/>
      <selection pane="bottomLeft" activeCell="J18" sqref="J18"/>
    </sheetView>
  </sheetViews>
  <sheetFormatPr defaultColWidth="8.875" defaultRowHeight="15" customHeight="1"/>
  <cols>
    <col min="1" max="1" width="12.125" style="2" customWidth="1"/>
    <col min="2" max="2" width="10.25390625" style="4" customWidth="1"/>
    <col min="3" max="3" width="6.375" style="5" customWidth="1"/>
    <col min="4" max="4" width="7.75390625" style="5" customWidth="1"/>
    <col min="5" max="7" width="8.875" style="5" customWidth="1"/>
    <col min="8" max="8" width="9.25390625" style="3" customWidth="1"/>
    <col min="9" max="16384" width="8.875" style="2" customWidth="1"/>
  </cols>
  <sheetData>
    <row r="1" ht="16.5" customHeight="1">
      <c r="A1" s="287" t="s">
        <v>61</v>
      </c>
    </row>
    <row r="2" spans="1:8" s="250" customFormat="1" ht="26.25" customHeight="1">
      <c r="A2" s="418" t="s">
        <v>251</v>
      </c>
      <c r="B2" s="418"/>
      <c r="C2" s="418"/>
      <c r="D2" s="418"/>
      <c r="E2" s="418"/>
      <c r="F2" s="418"/>
      <c r="G2" s="418"/>
      <c r="H2" s="418"/>
    </row>
    <row r="3" spans="2:8" s="24" customFormat="1" ht="15.75" customHeight="1">
      <c r="B3" s="23"/>
      <c r="C3" s="25"/>
      <c r="D3" s="25"/>
      <c r="E3" s="271" t="s">
        <v>252</v>
      </c>
      <c r="F3" s="272"/>
      <c r="G3" s="67"/>
      <c r="H3" s="272" t="s">
        <v>253</v>
      </c>
    </row>
    <row r="4" spans="2:8" s="24" customFormat="1" ht="15.75" customHeight="1">
      <c r="B4" s="23"/>
      <c r="C4" s="25"/>
      <c r="D4" s="25"/>
      <c r="E4" s="271" t="s">
        <v>254</v>
      </c>
      <c r="F4" s="272"/>
      <c r="G4" s="67"/>
      <c r="H4" s="272" t="s">
        <v>255</v>
      </c>
    </row>
    <row r="5" spans="1:8" s="24" customFormat="1" ht="15.75" customHeight="1" thickBot="1">
      <c r="A5" s="273"/>
      <c r="B5" s="274"/>
      <c r="C5" s="275"/>
      <c r="D5" s="275"/>
      <c r="E5" s="276" t="s">
        <v>256</v>
      </c>
      <c r="F5" s="94"/>
      <c r="G5" s="30"/>
      <c r="H5" s="94" t="s">
        <v>257</v>
      </c>
    </row>
    <row r="6" spans="1:8" s="156" customFormat="1" ht="22.5" customHeight="1">
      <c r="A6" s="59" t="s">
        <v>258</v>
      </c>
      <c r="B6" s="419" t="s">
        <v>259</v>
      </c>
      <c r="C6" s="421" t="s">
        <v>260</v>
      </c>
      <c r="D6" s="422" t="s">
        <v>261</v>
      </c>
      <c r="E6" s="328" t="s">
        <v>262</v>
      </c>
      <c r="F6" s="326"/>
      <c r="G6" s="327"/>
      <c r="H6" s="277" t="s">
        <v>263</v>
      </c>
    </row>
    <row r="7" spans="1:8" s="156" customFormat="1" ht="22.5" customHeight="1" thickBot="1">
      <c r="A7" s="22" t="s">
        <v>264</v>
      </c>
      <c r="B7" s="420"/>
      <c r="C7" s="316"/>
      <c r="D7" s="423"/>
      <c r="E7" s="18" t="s">
        <v>137</v>
      </c>
      <c r="F7" s="18" t="s">
        <v>138</v>
      </c>
      <c r="G7" s="18" t="s">
        <v>140</v>
      </c>
      <c r="H7" s="278" t="s">
        <v>265</v>
      </c>
    </row>
    <row r="8" spans="1:8" ht="21.75" customHeight="1">
      <c r="A8" s="7" t="s">
        <v>266</v>
      </c>
      <c r="B8" s="279">
        <v>1220.954</v>
      </c>
      <c r="C8" s="280">
        <v>471</v>
      </c>
      <c r="D8" s="280">
        <v>11073</v>
      </c>
      <c r="E8" s="280">
        <v>1978782</v>
      </c>
      <c r="F8" s="280">
        <v>999065</v>
      </c>
      <c r="G8" s="280">
        <v>979717</v>
      </c>
      <c r="H8" s="281">
        <v>1620.69</v>
      </c>
    </row>
    <row r="9" spans="1:8" ht="21.75" customHeight="1">
      <c r="A9" s="7" t="s">
        <v>267</v>
      </c>
      <c r="B9" s="279">
        <v>1220.954</v>
      </c>
      <c r="C9" s="280">
        <v>483</v>
      </c>
      <c r="D9" s="280">
        <v>11341</v>
      </c>
      <c r="E9" s="280">
        <v>2002060</v>
      </c>
      <c r="F9" s="280">
        <v>1009274</v>
      </c>
      <c r="G9" s="280">
        <v>992786</v>
      </c>
      <c r="H9" s="281">
        <v>1639.75</v>
      </c>
    </row>
    <row r="10" spans="1:8" ht="21.75" customHeight="1">
      <c r="A10" s="7" t="s">
        <v>268</v>
      </c>
      <c r="B10" s="279">
        <v>1220.954</v>
      </c>
      <c r="C10" s="280">
        <v>483</v>
      </c>
      <c r="D10" s="280">
        <v>11345</v>
      </c>
      <c r="E10" s="280">
        <v>2013305</v>
      </c>
      <c r="F10" s="280">
        <v>1013618</v>
      </c>
      <c r="G10" s="280">
        <v>999687</v>
      </c>
      <c r="H10" s="281">
        <v>1648.96</v>
      </c>
    </row>
    <row r="11" spans="1:8" ht="21.75" customHeight="1">
      <c r="A11" s="7" t="s">
        <v>269</v>
      </c>
      <c r="B11" s="279">
        <v>1220.954</v>
      </c>
      <c r="C11" s="84">
        <v>483</v>
      </c>
      <c r="D11" s="84">
        <v>11367</v>
      </c>
      <c r="E11" s="84">
        <v>2030161</v>
      </c>
      <c r="F11" s="84">
        <v>1020819</v>
      </c>
      <c r="G11" s="84">
        <v>1009342</v>
      </c>
      <c r="H11" s="282">
        <v>1662.77</v>
      </c>
    </row>
    <row r="12" spans="1:8" ht="21.75" customHeight="1">
      <c r="A12" s="7" t="s">
        <v>270</v>
      </c>
      <c r="B12" s="279">
        <v>1220.954</v>
      </c>
      <c r="C12" s="84">
        <v>483</v>
      </c>
      <c r="D12" s="84">
        <v>11375</v>
      </c>
      <c r="E12" s="84">
        <v>2044023</v>
      </c>
      <c r="F12" s="84">
        <v>1026657</v>
      </c>
      <c r="G12" s="84">
        <v>1017366</v>
      </c>
      <c r="H12" s="3">
        <v>1674.12</v>
      </c>
    </row>
    <row r="13" spans="1:8" ht="21.75" customHeight="1">
      <c r="A13" s="7" t="s">
        <v>271</v>
      </c>
      <c r="B13" s="279">
        <v>1220.954</v>
      </c>
      <c r="C13" s="84">
        <v>495</v>
      </c>
      <c r="D13" s="84">
        <v>11488</v>
      </c>
      <c r="E13" s="84">
        <v>2058328</v>
      </c>
      <c r="F13" s="84">
        <v>1032625</v>
      </c>
      <c r="G13" s="84">
        <v>1025703</v>
      </c>
      <c r="H13" s="3">
        <v>1685.84</v>
      </c>
    </row>
    <row r="14" spans="1:8" ht="21.75" customHeight="1">
      <c r="A14" s="7" t="s">
        <v>272</v>
      </c>
      <c r="B14" s="279">
        <v>1220.954</v>
      </c>
      <c r="C14" s="84">
        <v>495</v>
      </c>
      <c r="D14" s="84">
        <v>11495</v>
      </c>
      <c r="E14" s="84">
        <f>F14+G14</f>
        <v>2105780</v>
      </c>
      <c r="F14" s="84">
        <v>1053001</v>
      </c>
      <c r="G14" s="84">
        <v>1052779</v>
      </c>
      <c r="H14" s="3">
        <v>1724.7</v>
      </c>
    </row>
    <row r="15" spans="1:8" ht="21.75" customHeight="1">
      <c r="A15" s="7" t="s">
        <v>273</v>
      </c>
      <c r="B15" s="279">
        <v>1220.954</v>
      </c>
      <c r="C15" s="84">
        <v>495</v>
      </c>
      <c r="D15" s="84">
        <v>11716</v>
      </c>
      <c r="E15" s="84">
        <f>F15+G15</f>
        <v>2147763</v>
      </c>
      <c r="F15" s="84">
        <v>1071564</v>
      </c>
      <c r="G15" s="84">
        <v>1076199</v>
      </c>
      <c r="H15" s="3">
        <v>1759.09</v>
      </c>
    </row>
    <row r="16" spans="1:8" ht="21.75" customHeight="1">
      <c r="A16" s="7" t="s">
        <v>274</v>
      </c>
      <c r="B16" s="279">
        <v>1220.954</v>
      </c>
      <c r="C16" s="84">
        <v>495</v>
      </c>
      <c r="D16" s="84">
        <v>11724</v>
      </c>
      <c r="E16" s="84">
        <f>F16+G16</f>
        <v>2188017</v>
      </c>
      <c r="F16" s="84">
        <v>1089619</v>
      </c>
      <c r="G16" s="84">
        <v>1098398</v>
      </c>
      <c r="H16" s="281">
        <f>E16/B16</f>
        <v>1792.0552289439242</v>
      </c>
    </row>
    <row r="17" spans="1:8" ht="21.75" customHeight="1">
      <c r="A17" s="7" t="s">
        <v>294</v>
      </c>
      <c r="B17" s="279">
        <v>1220.954</v>
      </c>
      <c r="C17" s="84">
        <v>504</v>
      </c>
      <c r="D17" s="84">
        <v>11807</v>
      </c>
      <c r="E17" s="84">
        <f>F17+G17</f>
        <v>2220872</v>
      </c>
      <c r="F17" s="84">
        <v>1104073</v>
      </c>
      <c r="G17" s="84">
        <v>1116799</v>
      </c>
      <c r="H17" s="281">
        <f>E17/B17</f>
        <v>1818.964514633639</v>
      </c>
    </row>
    <row r="18" spans="1:7" ht="21.75" customHeight="1">
      <c r="A18" s="7"/>
      <c r="B18" s="279"/>
      <c r="C18" s="86"/>
      <c r="D18" s="86"/>
      <c r="E18" s="86"/>
      <c r="F18" s="86"/>
      <c r="G18" s="86"/>
    </row>
    <row r="19" spans="1:8" ht="21.75" customHeight="1">
      <c r="A19" s="7" t="s">
        <v>275</v>
      </c>
      <c r="B19" s="279">
        <v>34.8046</v>
      </c>
      <c r="C19" s="86">
        <v>76</v>
      </c>
      <c r="D19" s="86">
        <v>1725</v>
      </c>
      <c r="E19" s="86">
        <f>F19+G19</f>
        <v>440840</v>
      </c>
      <c r="F19" s="86">
        <v>214093</v>
      </c>
      <c r="G19" s="86">
        <v>226747</v>
      </c>
      <c r="H19" s="281">
        <f>E19/B19</f>
        <v>12666.141831826828</v>
      </c>
    </row>
    <row r="20" spans="1:8" ht="21.75" customHeight="1">
      <c r="A20" s="7" t="s">
        <v>276</v>
      </c>
      <c r="B20" s="279">
        <v>76.52</v>
      </c>
      <c r="C20" s="86">
        <v>85</v>
      </c>
      <c r="D20" s="86">
        <v>1944</v>
      </c>
      <c r="E20" s="86">
        <f>F20+G20</f>
        <v>405216</v>
      </c>
      <c r="F20" s="86">
        <v>199681</v>
      </c>
      <c r="G20" s="86">
        <v>205535</v>
      </c>
      <c r="H20" s="281">
        <f>E20/B20</f>
        <v>5295.556717198118</v>
      </c>
    </row>
    <row r="21" spans="1:8" ht="21.75" customHeight="1">
      <c r="A21" s="7" t="s">
        <v>277</v>
      </c>
      <c r="B21" s="279">
        <v>105.1206</v>
      </c>
      <c r="C21" s="86">
        <v>27</v>
      </c>
      <c r="D21" s="86">
        <v>686</v>
      </c>
      <c r="E21" s="86">
        <f aca="true" t="shared" si="0" ref="E21:E27">F21+G21</f>
        <v>94451</v>
      </c>
      <c r="F21" s="86">
        <v>48156</v>
      </c>
      <c r="G21" s="86">
        <v>46295</v>
      </c>
      <c r="H21" s="281">
        <f aca="true" t="shared" si="1" ref="H21:H27">E21/B21</f>
        <v>898.5013403652567</v>
      </c>
    </row>
    <row r="22" spans="1:8" ht="21.75" customHeight="1">
      <c r="A22" s="7" t="s">
        <v>278</v>
      </c>
      <c r="B22" s="279">
        <v>89.1229</v>
      </c>
      <c r="C22" s="86">
        <v>41</v>
      </c>
      <c r="D22" s="86">
        <v>973</v>
      </c>
      <c r="E22" s="86">
        <f t="shared" si="0"/>
        <v>167639</v>
      </c>
      <c r="F22" s="86">
        <v>84468</v>
      </c>
      <c r="G22" s="86">
        <v>83171</v>
      </c>
      <c r="H22" s="281">
        <f t="shared" si="1"/>
        <v>1880.9868170806828</v>
      </c>
    </row>
    <row r="23" spans="1:8" ht="21.75" customHeight="1">
      <c r="A23" s="7" t="s">
        <v>279</v>
      </c>
      <c r="B23" s="279">
        <v>75.5025</v>
      </c>
      <c r="C23" s="86">
        <v>37</v>
      </c>
      <c r="D23" s="86">
        <v>663</v>
      </c>
      <c r="E23" s="86">
        <f t="shared" si="0"/>
        <v>161912</v>
      </c>
      <c r="F23" s="86">
        <v>80416</v>
      </c>
      <c r="G23" s="86">
        <v>81496</v>
      </c>
      <c r="H23" s="281">
        <f t="shared" si="1"/>
        <v>2144.458792755207</v>
      </c>
    </row>
    <row r="24" spans="1:8" ht="21.75" customHeight="1">
      <c r="A24" s="7" t="s">
        <v>280</v>
      </c>
      <c r="B24" s="279">
        <v>87.3925</v>
      </c>
      <c r="C24" s="86">
        <v>18</v>
      </c>
      <c r="D24" s="86">
        <v>425</v>
      </c>
      <c r="E24" s="86">
        <f t="shared" si="0"/>
        <v>89281</v>
      </c>
      <c r="F24" s="86">
        <v>45638</v>
      </c>
      <c r="G24" s="86">
        <v>43643</v>
      </c>
      <c r="H24" s="281">
        <f t="shared" si="1"/>
        <v>1021.6094058414624</v>
      </c>
    </row>
    <row r="25" spans="1:8" ht="21.75" customHeight="1">
      <c r="A25" s="7" t="s">
        <v>281</v>
      </c>
      <c r="B25" s="279">
        <v>72.0177</v>
      </c>
      <c r="C25" s="86">
        <v>30</v>
      </c>
      <c r="D25" s="86">
        <v>804</v>
      </c>
      <c r="E25" s="86">
        <f t="shared" si="0"/>
        <v>157633</v>
      </c>
      <c r="F25" s="86">
        <v>78557</v>
      </c>
      <c r="G25" s="86">
        <v>79076</v>
      </c>
      <c r="H25" s="281">
        <f t="shared" si="1"/>
        <v>2188.8091399753116</v>
      </c>
    </row>
    <row r="26" spans="1:8" ht="21.75" customHeight="1">
      <c r="A26" s="7" t="s">
        <v>282</v>
      </c>
      <c r="B26" s="279">
        <v>33.7111</v>
      </c>
      <c r="C26" s="86">
        <v>48</v>
      </c>
      <c r="D26" s="86">
        <v>1313</v>
      </c>
      <c r="E26" s="86">
        <f t="shared" si="0"/>
        <v>198074</v>
      </c>
      <c r="F26" s="86">
        <v>99214</v>
      </c>
      <c r="G26" s="86">
        <v>98860</v>
      </c>
      <c r="H26" s="281">
        <f t="shared" si="1"/>
        <v>5875.631468566733</v>
      </c>
    </row>
    <row r="27" spans="1:8" ht="21.75" customHeight="1">
      <c r="A27" s="7" t="s">
        <v>283</v>
      </c>
      <c r="B27" s="279">
        <v>75.2341</v>
      </c>
      <c r="C27" s="86">
        <v>30</v>
      </c>
      <c r="D27" s="86">
        <v>897</v>
      </c>
      <c r="E27" s="86">
        <f t="shared" si="0"/>
        <v>121822</v>
      </c>
      <c r="F27" s="86">
        <v>61019</v>
      </c>
      <c r="G27" s="86">
        <v>60803</v>
      </c>
      <c r="H27" s="281">
        <f t="shared" si="1"/>
        <v>1619.2391482054015</v>
      </c>
    </row>
    <row r="28" spans="1:8" ht="21.75" customHeight="1">
      <c r="A28" s="7" t="s">
        <v>284</v>
      </c>
      <c r="B28" s="279">
        <v>47.7532</v>
      </c>
      <c r="C28" s="86">
        <v>46</v>
      </c>
      <c r="D28" s="86">
        <v>1497</v>
      </c>
      <c r="E28" s="86">
        <f>F28+G28</f>
        <v>224219</v>
      </c>
      <c r="F28" s="86">
        <v>111472</v>
      </c>
      <c r="G28" s="86">
        <v>112747</v>
      </c>
      <c r="H28" s="281">
        <f>E28/B28</f>
        <v>4695.371200254643</v>
      </c>
    </row>
    <row r="29" spans="1:8" ht="21.75" customHeight="1">
      <c r="A29" s="7" t="s">
        <v>285</v>
      </c>
      <c r="B29" s="279">
        <v>85.0166</v>
      </c>
      <c r="C29" s="86">
        <v>23</v>
      </c>
      <c r="D29" s="86">
        <v>270</v>
      </c>
      <c r="E29" s="86">
        <f>F29+G29</f>
        <v>49210</v>
      </c>
      <c r="F29" s="86">
        <v>26183</v>
      </c>
      <c r="G29" s="86">
        <v>23027</v>
      </c>
      <c r="H29" s="281">
        <f>E29/B29</f>
        <v>578.8281347407448</v>
      </c>
    </row>
    <row r="30" spans="1:8" ht="21.75" customHeight="1">
      <c r="A30" s="7" t="s">
        <v>286</v>
      </c>
      <c r="B30" s="279">
        <v>87.9807</v>
      </c>
      <c r="C30" s="86">
        <v>24</v>
      </c>
      <c r="D30" s="86">
        <v>402</v>
      </c>
      <c r="E30" s="86">
        <f>F30+G30</f>
        <v>66472</v>
      </c>
      <c r="F30" s="86">
        <v>34609</v>
      </c>
      <c r="G30" s="86">
        <v>31863</v>
      </c>
      <c r="H30" s="281">
        <f>E30/B30</f>
        <v>755.5293376842876</v>
      </c>
    </row>
    <row r="31" spans="1:8" ht="21.75" customHeight="1" thickBot="1">
      <c r="A31" s="22" t="s">
        <v>287</v>
      </c>
      <c r="B31" s="283">
        <v>350.7775</v>
      </c>
      <c r="C31" s="109">
        <v>10</v>
      </c>
      <c r="D31" s="109">
        <v>125</v>
      </c>
      <c r="E31" s="92">
        <f>F31+G31</f>
        <v>11505</v>
      </c>
      <c r="F31" s="109">
        <v>6248</v>
      </c>
      <c r="G31" s="109">
        <v>5257</v>
      </c>
      <c r="H31" s="284">
        <f>E31/B31</f>
        <v>32.798568893386836</v>
      </c>
    </row>
    <row r="32" ht="21.75" customHeight="1">
      <c r="A32" s="285" t="s">
        <v>153</v>
      </c>
    </row>
  </sheetData>
  <sheetProtection/>
  <mergeCells count="5">
    <mergeCell ref="A2:H2"/>
    <mergeCell ref="B6:B7"/>
    <mergeCell ref="C6:C7"/>
    <mergeCell ref="D6:D7"/>
    <mergeCell ref="E6:G6"/>
  </mergeCells>
  <printOptions/>
  <pageMargins left="1.1811023622047245" right="0.7874015748031497" top="1.1811023622047245" bottom="1.1811023622047245" header="1.299212598425197" footer="0.984251968503937"/>
  <pageSetup firstPageNumber="26" useFirstPageNumber="1" horizontalDpi="300" verticalDpi="300" orientation="portrait" paperSize="9" r:id="rId2"/>
  <headerFooter alignWithMargins="0">
    <oddFooter>&amp;C&amp;"新細明體,粗體"-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120" zoomScaleNormal="120" zoomScalePageLayoutView="0" workbookViewId="0" topLeftCell="A1">
      <pane ySplit="6" topLeftCell="A23" activePane="bottomLeft" state="frozen"/>
      <selection pane="topLeft" activeCell="M15" sqref="M15"/>
      <selection pane="bottomLeft" activeCell="M15" sqref="M15"/>
    </sheetView>
  </sheetViews>
  <sheetFormatPr defaultColWidth="10.75390625" defaultRowHeight="21.75" customHeight="1"/>
  <cols>
    <col min="1" max="1" width="13.25390625" style="1" customWidth="1"/>
    <col min="2" max="2" width="7.25390625" style="4" customWidth="1"/>
    <col min="3" max="3" width="3.25390625" style="2" customWidth="1"/>
    <col min="4" max="4" width="4.75390625" style="5" customWidth="1"/>
    <col min="5" max="5" width="5.875" style="5" customWidth="1"/>
    <col min="6" max="6" width="7.125" style="5" customWidth="1"/>
    <col min="7" max="8" width="5.875" style="5" customWidth="1"/>
    <col min="9" max="9" width="4.00390625" style="3" customWidth="1"/>
    <col min="10" max="11" width="7.625" style="3" customWidth="1"/>
    <col min="12" max="16384" width="10.75390625" style="2" customWidth="1"/>
  </cols>
  <sheetData>
    <row r="1" spans="1:10" s="1" customFormat="1" ht="18" customHeight="1">
      <c r="A1" s="286" t="s">
        <v>0</v>
      </c>
      <c r="B1" s="33"/>
      <c r="C1" s="32"/>
      <c r="D1" s="34"/>
      <c r="E1" s="34"/>
      <c r="F1" s="34"/>
      <c r="G1" s="34"/>
      <c r="H1" s="34"/>
      <c r="I1" s="35"/>
      <c r="J1" s="35"/>
    </row>
    <row r="2" spans="1:11" s="6" customFormat="1" ht="26.25" customHeight="1">
      <c r="A2" s="297" t="s">
        <v>31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8" customHeight="1" thickBot="1">
      <c r="A3" s="27"/>
      <c r="B3" s="28"/>
      <c r="C3" s="29"/>
      <c r="D3" s="30"/>
      <c r="E3" s="30"/>
      <c r="F3" s="30"/>
      <c r="G3" s="30"/>
      <c r="H3" s="30"/>
      <c r="I3" s="31"/>
      <c r="J3" s="31"/>
      <c r="K3" s="31"/>
    </row>
    <row r="4" spans="1:11" ht="18" customHeight="1">
      <c r="A4" s="301" t="s">
        <v>20</v>
      </c>
      <c r="B4" s="8" t="s">
        <v>1</v>
      </c>
      <c r="C4" s="9" t="s">
        <v>2</v>
      </c>
      <c r="D4" s="10" t="s">
        <v>3</v>
      </c>
      <c r="E4" s="11" t="s">
        <v>21</v>
      </c>
      <c r="F4" s="11"/>
      <c r="G4" s="11"/>
      <c r="H4" s="12"/>
      <c r="I4" s="13" t="s">
        <v>4</v>
      </c>
      <c r="J4" s="13" t="s">
        <v>5</v>
      </c>
      <c r="K4" s="14" t="s">
        <v>15</v>
      </c>
    </row>
    <row r="5" spans="1:11" ht="18" customHeight="1">
      <c r="A5" s="302"/>
      <c r="B5" s="8"/>
      <c r="C5" s="9" t="s">
        <v>6</v>
      </c>
      <c r="D5" s="10"/>
      <c r="E5" s="10" t="s">
        <v>16</v>
      </c>
      <c r="F5" s="298" t="s">
        <v>24</v>
      </c>
      <c r="G5" s="299"/>
      <c r="H5" s="300"/>
      <c r="I5" s="13" t="s">
        <v>7</v>
      </c>
      <c r="J5" s="13" t="s">
        <v>8</v>
      </c>
      <c r="K5" s="15" t="s">
        <v>17</v>
      </c>
    </row>
    <row r="6" spans="1:11" ht="18" customHeight="1" thickBot="1">
      <c r="A6" s="303"/>
      <c r="B6" s="16" t="s">
        <v>18</v>
      </c>
      <c r="C6" s="17" t="s">
        <v>9</v>
      </c>
      <c r="D6" s="18" t="s">
        <v>9</v>
      </c>
      <c r="E6" s="18" t="s">
        <v>25</v>
      </c>
      <c r="F6" s="18" t="s">
        <v>10</v>
      </c>
      <c r="G6" s="18" t="s">
        <v>11</v>
      </c>
      <c r="H6" s="18" t="s">
        <v>12</v>
      </c>
      <c r="I6" s="19" t="s">
        <v>13</v>
      </c>
      <c r="J6" s="20" t="s">
        <v>14</v>
      </c>
      <c r="K6" s="21" t="s">
        <v>19</v>
      </c>
    </row>
    <row r="7" spans="1:11" s="48" customFormat="1" ht="30.75" customHeight="1">
      <c r="A7" s="49" t="s">
        <v>39</v>
      </c>
      <c r="B7" s="50">
        <v>5.149</v>
      </c>
      <c r="C7" s="51">
        <v>1</v>
      </c>
      <c r="D7" s="51">
        <v>10</v>
      </c>
      <c r="E7" s="51">
        <v>546</v>
      </c>
      <c r="F7" s="51">
        <f aca="true" t="shared" si="0" ref="F7:F22">G7+H7</f>
        <v>1612</v>
      </c>
      <c r="G7" s="51">
        <v>899</v>
      </c>
      <c r="H7" s="51">
        <v>713</v>
      </c>
      <c r="I7" s="52">
        <f aca="true" t="shared" si="1" ref="I7:I22">F7/E7</f>
        <v>2.9523809523809526</v>
      </c>
      <c r="J7" s="52">
        <f aca="true" t="shared" si="2" ref="J7:J22">F7/B7</f>
        <v>313.0704991260439</v>
      </c>
      <c r="K7" s="53">
        <f aca="true" t="shared" si="3" ref="K7:K22">(G7/(H7/100))</f>
        <v>126.08695652173913</v>
      </c>
    </row>
    <row r="8" spans="1:11" ht="30.75" customHeight="1">
      <c r="A8" s="49" t="s">
        <v>33</v>
      </c>
      <c r="B8" s="50">
        <v>2.693</v>
      </c>
      <c r="C8" s="51">
        <v>1</v>
      </c>
      <c r="D8" s="51">
        <v>10</v>
      </c>
      <c r="E8" s="51">
        <v>539</v>
      </c>
      <c r="F8" s="51">
        <f t="shared" si="0"/>
        <v>1673</v>
      </c>
      <c r="G8" s="51">
        <v>884</v>
      </c>
      <c r="H8" s="51">
        <v>789</v>
      </c>
      <c r="I8" s="52">
        <f t="shared" si="1"/>
        <v>3.103896103896104</v>
      </c>
      <c r="J8" s="52">
        <f t="shared" si="2"/>
        <v>621.2402525064983</v>
      </c>
      <c r="K8" s="53">
        <f t="shared" si="3"/>
        <v>112.0405576679341</v>
      </c>
    </row>
    <row r="9" spans="1:11" s="48" customFormat="1" ht="30.75" customHeight="1">
      <c r="A9" s="49" t="s">
        <v>41</v>
      </c>
      <c r="B9" s="50">
        <v>4.839</v>
      </c>
      <c r="C9" s="51">
        <v>1</v>
      </c>
      <c r="D9" s="51">
        <v>15</v>
      </c>
      <c r="E9" s="51">
        <v>720</v>
      </c>
      <c r="F9" s="51">
        <f t="shared" si="0"/>
        <v>2380</v>
      </c>
      <c r="G9" s="51">
        <v>1255</v>
      </c>
      <c r="H9" s="51">
        <v>1125</v>
      </c>
      <c r="I9" s="52">
        <f t="shared" si="1"/>
        <v>3.3055555555555554</v>
      </c>
      <c r="J9" s="52">
        <f t="shared" si="2"/>
        <v>491.8371564372804</v>
      </c>
      <c r="K9" s="53">
        <f t="shared" si="3"/>
        <v>111.55555555555556</v>
      </c>
    </row>
    <row r="10" spans="1:11" ht="30.75" customHeight="1">
      <c r="A10" s="49" t="s">
        <v>34</v>
      </c>
      <c r="B10" s="50">
        <v>2.126</v>
      </c>
      <c r="C10" s="51">
        <v>1</v>
      </c>
      <c r="D10" s="51">
        <v>7</v>
      </c>
      <c r="E10" s="51">
        <v>327</v>
      </c>
      <c r="F10" s="51">
        <f t="shared" si="0"/>
        <v>816</v>
      </c>
      <c r="G10" s="51">
        <v>452</v>
      </c>
      <c r="H10" s="51">
        <v>364</v>
      </c>
      <c r="I10" s="52">
        <f t="shared" si="1"/>
        <v>2.4954128440366974</v>
      </c>
      <c r="J10" s="52">
        <f t="shared" si="2"/>
        <v>383.81937911571026</v>
      </c>
      <c r="K10" s="53">
        <f t="shared" si="3"/>
        <v>124.17582417582418</v>
      </c>
    </row>
    <row r="11" spans="1:11" s="48" customFormat="1" ht="30.75" customHeight="1">
      <c r="A11" s="49" t="s">
        <v>42</v>
      </c>
      <c r="B11" s="50">
        <v>4.724</v>
      </c>
      <c r="C11" s="51">
        <v>1</v>
      </c>
      <c r="D11" s="51">
        <v>10</v>
      </c>
      <c r="E11" s="51">
        <v>713</v>
      </c>
      <c r="F11" s="51">
        <f t="shared" si="0"/>
        <v>1986</v>
      </c>
      <c r="G11" s="51">
        <v>1065</v>
      </c>
      <c r="H11" s="51">
        <v>921</v>
      </c>
      <c r="I11" s="52">
        <f t="shared" si="1"/>
        <v>2.785413744740533</v>
      </c>
      <c r="J11" s="52">
        <f t="shared" si="2"/>
        <v>420.4064352243861</v>
      </c>
      <c r="K11" s="53">
        <f t="shared" si="3"/>
        <v>115.63517915309446</v>
      </c>
    </row>
    <row r="12" spans="1:11" ht="30.75" customHeight="1">
      <c r="A12" s="49" t="s">
        <v>52</v>
      </c>
      <c r="B12" s="50">
        <v>3.21</v>
      </c>
      <c r="C12" s="51">
        <v>1</v>
      </c>
      <c r="D12" s="51">
        <v>8</v>
      </c>
      <c r="E12" s="51">
        <v>390</v>
      </c>
      <c r="F12" s="51">
        <f t="shared" si="0"/>
        <v>1062</v>
      </c>
      <c r="G12" s="51">
        <v>570</v>
      </c>
      <c r="H12" s="51">
        <v>492</v>
      </c>
      <c r="I12" s="52">
        <f t="shared" si="1"/>
        <v>2.723076923076923</v>
      </c>
      <c r="J12" s="52">
        <f t="shared" si="2"/>
        <v>330.8411214953271</v>
      </c>
      <c r="K12" s="53">
        <f t="shared" si="3"/>
        <v>115.85365853658537</v>
      </c>
    </row>
    <row r="13" spans="1:11" ht="30.75" customHeight="1">
      <c r="A13" s="49" t="s">
        <v>51</v>
      </c>
      <c r="B13" s="50">
        <v>3.229</v>
      </c>
      <c r="C13" s="51">
        <v>1</v>
      </c>
      <c r="D13" s="51">
        <v>8</v>
      </c>
      <c r="E13" s="51">
        <v>508</v>
      </c>
      <c r="F13" s="51">
        <f t="shared" si="0"/>
        <v>1560</v>
      </c>
      <c r="G13" s="51">
        <v>810</v>
      </c>
      <c r="H13" s="51">
        <v>750</v>
      </c>
      <c r="I13" s="52">
        <f t="shared" si="1"/>
        <v>3.0708661417322833</v>
      </c>
      <c r="J13" s="52">
        <f t="shared" si="2"/>
        <v>483.12170950758747</v>
      </c>
      <c r="K13" s="53">
        <f t="shared" si="3"/>
        <v>108</v>
      </c>
    </row>
    <row r="14" spans="1:11" ht="30.75" customHeight="1">
      <c r="A14" s="49" t="s">
        <v>53</v>
      </c>
      <c r="B14" s="50">
        <v>3.069</v>
      </c>
      <c r="C14" s="51">
        <v>1</v>
      </c>
      <c r="D14" s="51">
        <v>9</v>
      </c>
      <c r="E14" s="51">
        <v>591</v>
      </c>
      <c r="F14" s="51">
        <f t="shared" si="0"/>
        <v>1126</v>
      </c>
      <c r="G14" s="51">
        <v>625</v>
      </c>
      <c r="H14" s="51">
        <v>501</v>
      </c>
      <c r="I14" s="52">
        <f t="shared" si="1"/>
        <v>1.9052453468697124</v>
      </c>
      <c r="J14" s="52">
        <f t="shared" si="2"/>
        <v>366.8947539915282</v>
      </c>
      <c r="K14" s="53">
        <f t="shared" si="3"/>
        <v>124.75049900199602</v>
      </c>
    </row>
    <row r="15" spans="1:11" ht="30.75" customHeight="1">
      <c r="A15" s="49" t="s">
        <v>47</v>
      </c>
      <c r="B15" s="50">
        <v>4.055</v>
      </c>
      <c r="C15" s="51">
        <v>1</v>
      </c>
      <c r="D15" s="51">
        <v>19</v>
      </c>
      <c r="E15" s="51">
        <v>862</v>
      </c>
      <c r="F15" s="51">
        <f t="shared" si="0"/>
        <v>2559</v>
      </c>
      <c r="G15" s="51">
        <v>1377</v>
      </c>
      <c r="H15" s="51">
        <v>1182</v>
      </c>
      <c r="I15" s="52">
        <f t="shared" si="1"/>
        <v>2.968677494199536</v>
      </c>
      <c r="J15" s="52">
        <f t="shared" si="2"/>
        <v>631.0727496917386</v>
      </c>
      <c r="K15" s="53">
        <f t="shared" si="3"/>
        <v>116.497461928934</v>
      </c>
    </row>
    <row r="16" spans="1:11" ht="30.75" customHeight="1">
      <c r="A16" s="49" t="s">
        <v>49</v>
      </c>
      <c r="B16" s="50">
        <v>3.658</v>
      </c>
      <c r="C16" s="51">
        <v>1</v>
      </c>
      <c r="D16" s="51">
        <v>11</v>
      </c>
      <c r="E16" s="51">
        <v>424</v>
      </c>
      <c r="F16" s="51">
        <f t="shared" si="0"/>
        <v>1192</v>
      </c>
      <c r="G16" s="51">
        <v>659</v>
      </c>
      <c r="H16" s="51">
        <v>533</v>
      </c>
      <c r="I16" s="52">
        <f t="shared" si="1"/>
        <v>2.811320754716981</v>
      </c>
      <c r="J16" s="52">
        <f t="shared" si="2"/>
        <v>325.8611262985238</v>
      </c>
      <c r="K16" s="53">
        <f t="shared" si="3"/>
        <v>123.63977485928706</v>
      </c>
    </row>
    <row r="17" spans="1:11" ht="30.75" customHeight="1">
      <c r="A17" s="49" t="s">
        <v>57</v>
      </c>
      <c r="B17" s="50">
        <v>1.954</v>
      </c>
      <c r="C17" s="51">
        <v>1</v>
      </c>
      <c r="D17" s="51">
        <v>7</v>
      </c>
      <c r="E17" s="51">
        <v>289</v>
      </c>
      <c r="F17" s="51">
        <f t="shared" si="0"/>
        <v>748</v>
      </c>
      <c r="G17" s="51">
        <v>422</v>
      </c>
      <c r="H17" s="51">
        <v>326</v>
      </c>
      <c r="I17" s="52">
        <f t="shared" si="1"/>
        <v>2.588235294117647</v>
      </c>
      <c r="J17" s="52">
        <f t="shared" si="2"/>
        <v>382.8045035823951</v>
      </c>
      <c r="K17" s="53">
        <f t="shared" si="3"/>
        <v>129.4478527607362</v>
      </c>
    </row>
    <row r="18" spans="1:11" ht="30.75" customHeight="1">
      <c r="A18" s="49" t="s">
        <v>32</v>
      </c>
      <c r="B18" s="50">
        <v>2.811</v>
      </c>
      <c r="C18" s="51">
        <v>1</v>
      </c>
      <c r="D18" s="51">
        <v>6</v>
      </c>
      <c r="E18" s="51">
        <v>369</v>
      </c>
      <c r="F18" s="51">
        <f t="shared" si="0"/>
        <v>1059</v>
      </c>
      <c r="G18" s="51">
        <v>584</v>
      </c>
      <c r="H18" s="51">
        <v>475</v>
      </c>
      <c r="I18" s="52">
        <f t="shared" si="1"/>
        <v>2.869918699186992</v>
      </c>
      <c r="J18" s="52">
        <f t="shared" si="2"/>
        <v>376.7342582710779</v>
      </c>
      <c r="K18" s="53">
        <f t="shared" si="3"/>
        <v>122.94736842105263</v>
      </c>
    </row>
    <row r="19" spans="1:11" ht="30.75" customHeight="1">
      <c r="A19" s="49" t="s">
        <v>48</v>
      </c>
      <c r="B19" s="50">
        <v>3.906</v>
      </c>
      <c r="C19" s="51">
        <v>1</v>
      </c>
      <c r="D19" s="51">
        <v>11</v>
      </c>
      <c r="E19" s="51">
        <v>446</v>
      </c>
      <c r="F19" s="51">
        <f t="shared" si="0"/>
        <v>1252</v>
      </c>
      <c r="G19" s="51">
        <v>711</v>
      </c>
      <c r="H19" s="51">
        <v>541</v>
      </c>
      <c r="I19" s="52">
        <f t="shared" si="1"/>
        <v>2.807174887892377</v>
      </c>
      <c r="J19" s="52">
        <f t="shared" si="2"/>
        <v>320.5325140809012</v>
      </c>
      <c r="K19" s="53">
        <f t="shared" si="3"/>
        <v>131.42329020332716</v>
      </c>
    </row>
    <row r="20" spans="1:11" ht="30.75" customHeight="1">
      <c r="A20" s="49" t="s">
        <v>45</v>
      </c>
      <c r="B20" s="50">
        <v>4.323</v>
      </c>
      <c r="C20" s="51">
        <v>1</v>
      </c>
      <c r="D20" s="51">
        <v>10</v>
      </c>
      <c r="E20" s="51">
        <v>426</v>
      </c>
      <c r="F20" s="51">
        <f t="shared" si="0"/>
        <v>1245</v>
      </c>
      <c r="G20" s="51">
        <v>716</v>
      </c>
      <c r="H20" s="51">
        <v>529</v>
      </c>
      <c r="I20" s="52">
        <f t="shared" si="1"/>
        <v>2.9225352112676055</v>
      </c>
      <c r="J20" s="52">
        <f t="shared" si="2"/>
        <v>287.99444829979177</v>
      </c>
      <c r="K20" s="53">
        <f t="shared" si="3"/>
        <v>135.34971644612477</v>
      </c>
    </row>
    <row r="21" spans="1:11" s="48" customFormat="1" ht="30.75" customHeight="1">
      <c r="A21" s="49" t="s">
        <v>40</v>
      </c>
      <c r="B21" s="50">
        <v>5.013</v>
      </c>
      <c r="C21" s="51">
        <v>1</v>
      </c>
      <c r="D21" s="51">
        <v>9</v>
      </c>
      <c r="E21" s="51">
        <v>524</v>
      </c>
      <c r="F21" s="51">
        <f t="shared" si="0"/>
        <v>1511</v>
      </c>
      <c r="G21" s="51">
        <v>834</v>
      </c>
      <c r="H21" s="51">
        <v>677</v>
      </c>
      <c r="I21" s="52">
        <f t="shared" si="1"/>
        <v>2.883587786259542</v>
      </c>
      <c r="J21" s="52">
        <f t="shared" si="2"/>
        <v>301.4163175743068</v>
      </c>
      <c r="K21" s="53">
        <f t="shared" si="3"/>
        <v>123.19054652880355</v>
      </c>
    </row>
    <row r="22" spans="1:11" s="48" customFormat="1" ht="30.75" customHeight="1">
      <c r="A22" s="49" t="s">
        <v>55</v>
      </c>
      <c r="B22" s="50">
        <v>5.972</v>
      </c>
      <c r="C22" s="51">
        <v>1</v>
      </c>
      <c r="D22" s="51">
        <v>13</v>
      </c>
      <c r="E22" s="51">
        <v>574</v>
      </c>
      <c r="F22" s="51">
        <f t="shared" si="0"/>
        <v>1597</v>
      </c>
      <c r="G22" s="51">
        <v>928</v>
      </c>
      <c r="H22" s="51">
        <v>669</v>
      </c>
      <c r="I22" s="52">
        <f t="shared" si="1"/>
        <v>2.7822299651567945</v>
      </c>
      <c r="J22" s="52">
        <f t="shared" si="2"/>
        <v>267.4146014735432</v>
      </c>
      <c r="K22" s="53">
        <f t="shared" si="3"/>
        <v>138.71449925261584</v>
      </c>
    </row>
    <row r="23" spans="1:11" ht="30.75" customHeight="1">
      <c r="A23" s="49"/>
      <c r="B23" s="50"/>
      <c r="C23" s="51"/>
      <c r="D23" s="51"/>
      <c r="E23" s="51"/>
      <c r="F23" s="51"/>
      <c r="G23" s="51"/>
      <c r="H23" s="51"/>
      <c r="I23" s="52"/>
      <c r="J23" s="52"/>
      <c r="K23" s="53"/>
    </row>
    <row r="24" spans="1:11" ht="30.75" customHeight="1" thickBot="1">
      <c r="A24" s="22"/>
      <c r="B24" s="45"/>
      <c r="C24" s="46"/>
      <c r="D24" s="46"/>
      <c r="E24" s="46"/>
      <c r="F24" s="46"/>
      <c r="G24" s="46"/>
      <c r="H24" s="46"/>
      <c r="I24" s="47"/>
      <c r="J24" s="47"/>
      <c r="K24" s="37"/>
    </row>
    <row r="25" spans="1:11" ht="24.75" customHeight="1">
      <c r="A25" s="36"/>
      <c r="B25" s="23"/>
      <c r="C25" s="24"/>
      <c r="D25" s="25"/>
      <c r="E25" s="25"/>
      <c r="F25" s="25"/>
      <c r="G25" s="25"/>
      <c r="H25" s="25"/>
      <c r="I25" s="26"/>
      <c r="J25" s="26"/>
      <c r="K25" s="26"/>
    </row>
  </sheetData>
  <sheetProtection/>
  <mergeCells count="3">
    <mergeCell ref="A2:K2"/>
    <mergeCell ref="F5:H5"/>
    <mergeCell ref="A4:A6"/>
  </mergeCells>
  <printOptions/>
  <pageMargins left="1.1811023622047245" right="0.7874015748031497" top="1.1811023622047245" bottom="1.1811023622047245" header="1.299212598425197" footer="0.984251968503937"/>
  <pageSetup firstPageNumber="9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1"/>
  <sheetViews>
    <sheetView showGridLines="0" zoomScale="120" zoomScaleNormal="120" zoomScalePageLayoutView="0" workbookViewId="0" topLeftCell="E1">
      <pane ySplit="6" topLeftCell="A15" activePane="bottomLeft" state="frozen"/>
      <selection pane="topLeft" activeCell="M15" sqref="M15"/>
      <selection pane="bottomLeft" activeCell="Y6" sqref="Y6:Y7"/>
    </sheetView>
  </sheetViews>
  <sheetFormatPr defaultColWidth="10.75390625" defaultRowHeight="21.75" customHeight="1"/>
  <cols>
    <col min="1" max="1" width="15.75390625" style="1" customWidth="1"/>
    <col min="2" max="3" width="6.75390625" style="5" customWidth="1"/>
    <col min="4" max="7" width="5.625" style="5" customWidth="1"/>
    <col min="8" max="11" width="5.625" style="2" customWidth="1"/>
    <col min="12" max="16" width="5.375" style="5" customWidth="1"/>
    <col min="17" max="18" width="4.875" style="5" customWidth="1"/>
    <col min="19" max="19" width="4.875" style="70" customWidth="1"/>
    <col min="20" max="25" width="4.875" style="2" customWidth="1"/>
    <col min="26" max="16384" width="10.75390625" style="2" customWidth="1"/>
  </cols>
  <sheetData>
    <row r="1" spans="1:25" s="1" customFormat="1" ht="20.25" customHeight="1">
      <c r="A1" s="288" t="s">
        <v>0</v>
      </c>
      <c r="B1" s="34"/>
      <c r="C1" s="34"/>
      <c r="D1" s="34"/>
      <c r="E1" s="34"/>
      <c r="F1" s="34"/>
      <c r="G1" s="34"/>
      <c r="L1" s="63"/>
      <c r="M1" s="34"/>
      <c r="N1" s="34"/>
      <c r="O1" s="34"/>
      <c r="P1" s="34"/>
      <c r="Q1" s="34"/>
      <c r="R1" s="34"/>
      <c r="T1" s="64"/>
      <c r="Y1" s="65"/>
    </row>
    <row r="2" spans="1:19" s="6" customFormat="1" ht="27" customHeight="1">
      <c r="A2" s="304" t="s">
        <v>295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66" t="s">
        <v>296</v>
      </c>
      <c r="M2" s="67"/>
      <c r="N2" s="67"/>
      <c r="O2" s="67"/>
      <c r="P2" s="67"/>
      <c r="Q2" s="67"/>
      <c r="R2" s="67"/>
      <c r="S2" s="68"/>
    </row>
    <row r="3" spans="1:25" ht="22.5" customHeight="1" thickBot="1">
      <c r="A3" s="27"/>
      <c r="B3" s="30"/>
      <c r="C3" s="69"/>
      <c r="D3" s="69"/>
      <c r="E3" s="69"/>
      <c r="F3" s="69"/>
      <c r="G3" s="69"/>
      <c r="L3" s="30"/>
      <c r="M3" s="30"/>
      <c r="N3" s="30"/>
      <c r="O3" s="30"/>
      <c r="P3" s="30"/>
      <c r="Q3" s="30"/>
      <c r="R3" s="30"/>
      <c r="T3" s="6"/>
      <c r="Y3" s="71" t="s">
        <v>62</v>
      </c>
    </row>
    <row r="4" spans="1:25" ht="19.5" customHeight="1">
      <c r="A4" s="305" t="s">
        <v>63</v>
      </c>
      <c r="B4" s="60"/>
      <c r="C4" s="72" t="s">
        <v>64</v>
      </c>
      <c r="D4" s="72"/>
      <c r="E4" s="73"/>
      <c r="F4" s="72" t="s">
        <v>65</v>
      </c>
      <c r="G4" s="73"/>
      <c r="H4" s="74"/>
      <c r="I4" s="74"/>
      <c r="J4" s="72" t="s">
        <v>66</v>
      </c>
      <c r="K4" s="74"/>
      <c r="L4" s="11"/>
      <c r="M4" s="60" t="s">
        <v>67</v>
      </c>
      <c r="N4" s="60"/>
      <c r="O4" s="12"/>
      <c r="P4" s="95" t="s">
        <v>316</v>
      </c>
      <c r="Q4" s="60"/>
      <c r="R4" s="11"/>
      <c r="S4" s="75" t="s">
        <v>68</v>
      </c>
      <c r="T4" s="74"/>
      <c r="U4" s="74"/>
      <c r="V4" s="75" t="s">
        <v>66</v>
      </c>
      <c r="W4" s="75"/>
      <c r="X4" s="74"/>
      <c r="Y4" s="74"/>
    </row>
    <row r="5" spans="1:25" ht="19.5" customHeight="1">
      <c r="A5" s="306"/>
      <c r="B5" s="308" t="s">
        <v>93</v>
      </c>
      <c r="C5" s="311" t="s">
        <v>301</v>
      </c>
      <c r="D5" s="298" t="s">
        <v>71</v>
      </c>
      <c r="E5" s="299"/>
      <c r="F5" s="299"/>
      <c r="G5" s="299"/>
      <c r="H5" s="299"/>
      <c r="I5" s="299"/>
      <c r="J5" s="299"/>
      <c r="K5" s="300"/>
      <c r="L5" s="314" t="s">
        <v>315</v>
      </c>
      <c r="M5" s="311" t="s">
        <v>309</v>
      </c>
      <c r="N5" s="311" t="s">
        <v>310</v>
      </c>
      <c r="O5" s="311" t="s">
        <v>311</v>
      </c>
      <c r="P5" s="311" t="s">
        <v>93</v>
      </c>
      <c r="Q5" s="311" t="s">
        <v>312</v>
      </c>
      <c r="R5" s="11" t="s">
        <v>313</v>
      </c>
      <c r="S5" s="76"/>
      <c r="T5" s="77"/>
      <c r="U5" s="77"/>
      <c r="V5" s="77"/>
      <c r="W5" s="77"/>
      <c r="X5" s="77"/>
      <c r="Y5" s="77"/>
    </row>
    <row r="6" spans="1:25" ht="47.25" customHeight="1">
      <c r="A6" s="306"/>
      <c r="B6" s="309"/>
      <c r="C6" s="312"/>
      <c r="D6" s="311" t="s">
        <v>302</v>
      </c>
      <c r="E6" s="311" t="s">
        <v>303</v>
      </c>
      <c r="F6" s="311" t="s">
        <v>304</v>
      </c>
      <c r="G6" s="311" t="s">
        <v>305</v>
      </c>
      <c r="H6" s="311" t="s">
        <v>306</v>
      </c>
      <c r="I6" s="311" t="s">
        <v>307</v>
      </c>
      <c r="J6" s="311" t="s">
        <v>308</v>
      </c>
      <c r="K6" s="293" t="s">
        <v>314</v>
      </c>
      <c r="L6" s="315"/>
      <c r="M6" s="312"/>
      <c r="N6" s="312"/>
      <c r="O6" s="312"/>
      <c r="P6" s="312"/>
      <c r="Q6" s="312"/>
      <c r="R6" s="311" t="s">
        <v>302</v>
      </c>
      <c r="S6" s="311" t="s">
        <v>303</v>
      </c>
      <c r="T6" s="311" t="s">
        <v>304</v>
      </c>
      <c r="U6" s="311" t="s">
        <v>305</v>
      </c>
      <c r="V6" s="311" t="s">
        <v>306</v>
      </c>
      <c r="W6" s="311" t="s">
        <v>307</v>
      </c>
      <c r="X6" s="311" t="s">
        <v>308</v>
      </c>
      <c r="Y6" s="294" t="s">
        <v>314</v>
      </c>
    </row>
    <row r="7" spans="1:25" ht="19.5" customHeight="1" thickBot="1">
      <c r="A7" s="307"/>
      <c r="B7" s="310"/>
      <c r="C7" s="313"/>
      <c r="D7" s="316"/>
      <c r="E7" s="316"/>
      <c r="F7" s="316"/>
      <c r="G7" s="316"/>
      <c r="H7" s="316"/>
      <c r="I7" s="316"/>
      <c r="J7" s="316"/>
      <c r="K7" s="80" t="s">
        <v>73</v>
      </c>
      <c r="L7" s="18" t="s">
        <v>73</v>
      </c>
      <c r="M7" s="316"/>
      <c r="N7" s="313"/>
      <c r="O7" s="313"/>
      <c r="P7" s="313"/>
      <c r="Q7" s="313"/>
      <c r="R7" s="316"/>
      <c r="S7" s="316"/>
      <c r="T7" s="316"/>
      <c r="U7" s="316"/>
      <c r="V7" s="316"/>
      <c r="W7" s="316"/>
      <c r="X7" s="316"/>
      <c r="Y7" s="82" t="s">
        <v>73</v>
      </c>
    </row>
    <row r="8" spans="1:25" ht="45" customHeight="1">
      <c r="A8" s="7" t="s">
        <v>74</v>
      </c>
      <c r="B8" s="83">
        <v>1845</v>
      </c>
      <c r="C8" s="84">
        <v>26</v>
      </c>
      <c r="D8" s="98">
        <v>0</v>
      </c>
      <c r="E8" s="84">
        <v>71</v>
      </c>
      <c r="F8" s="98">
        <v>0</v>
      </c>
      <c r="G8" s="98">
        <v>0</v>
      </c>
      <c r="H8" s="84">
        <v>12</v>
      </c>
      <c r="I8" s="98">
        <v>0</v>
      </c>
      <c r="J8" s="84">
        <v>1</v>
      </c>
      <c r="K8" s="98">
        <v>0</v>
      </c>
      <c r="L8" s="86">
        <v>503</v>
      </c>
      <c r="M8" s="84">
        <v>1097</v>
      </c>
      <c r="N8" s="84">
        <v>135</v>
      </c>
      <c r="O8" s="98">
        <v>0</v>
      </c>
      <c r="P8" s="84">
        <v>1973</v>
      </c>
      <c r="Q8" s="84">
        <v>49</v>
      </c>
      <c r="R8" s="98">
        <v>0</v>
      </c>
      <c r="S8" s="84">
        <v>79</v>
      </c>
      <c r="T8" s="98">
        <v>0</v>
      </c>
      <c r="U8" s="98">
        <v>0</v>
      </c>
      <c r="V8" s="87">
        <v>10</v>
      </c>
      <c r="W8" s="98">
        <v>0</v>
      </c>
      <c r="X8" s="84">
        <v>13</v>
      </c>
      <c r="Y8" s="289">
        <v>0</v>
      </c>
    </row>
    <row r="9" spans="1:25" ht="45" customHeight="1">
      <c r="A9" s="7" t="s">
        <v>75</v>
      </c>
      <c r="B9" s="83">
        <v>1827</v>
      </c>
      <c r="C9" s="84">
        <v>32</v>
      </c>
      <c r="D9" s="98">
        <v>0</v>
      </c>
      <c r="E9" s="84">
        <v>91</v>
      </c>
      <c r="F9" s="98">
        <v>0</v>
      </c>
      <c r="G9" s="98">
        <v>0</v>
      </c>
      <c r="H9" s="84">
        <v>14</v>
      </c>
      <c r="I9" s="98">
        <v>0</v>
      </c>
      <c r="J9" s="84">
        <v>6</v>
      </c>
      <c r="K9" s="98">
        <v>0</v>
      </c>
      <c r="L9" s="86">
        <v>749</v>
      </c>
      <c r="M9" s="84">
        <v>858</v>
      </c>
      <c r="N9" s="84">
        <v>73</v>
      </c>
      <c r="O9" s="84">
        <v>4</v>
      </c>
      <c r="P9" s="84">
        <v>2198</v>
      </c>
      <c r="Q9" s="84">
        <v>59</v>
      </c>
      <c r="R9" s="98">
        <v>0</v>
      </c>
      <c r="S9" s="84">
        <v>97</v>
      </c>
      <c r="T9" s="98">
        <v>0</v>
      </c>
      <c r="U9" s="98">
        <v>0</v>
      </c>
      <c r="V9" s="87">
        <v>19</v>
      </c>
      <c r="W9" s="98">
        <v>0</v>
      </c>
      <c r="X9" s="84">
        <v>13</v>
      </c>
      <c r="Y9" s="289">
        <v>0</v>
      </c>
    </row>
    <row r="10" spans="1:25" ht="45" customHeight="1">
      <c r="A10" s="7" t="s">
        <v>76</v>
      </c>
      <c r="B10" s="83">
        <v>1578</v>
      </c>
      <c r="C10" s="84">
        <v>29</v>
      </c>
      <c r="D10" s="84">
        <v>179</v>
      </c>
      <c r="E10" s="84">
        <v>60</v>
      </c>
      <c r="F10" s="84">
        <v>28</v>
      </c>
      <c r="G10" s="88">
        <v>22</v>
      </c>
      <c r="H10" s="84">
        <v>30</v>
      </c>
      <c r="I10" s="98">
        <v>0</v>
      </c>
      <c r="J10" s="84">
        <v>8</v>
      </c>
      <c r="K10" s="98">
        <v>0</v>
      </c>
      <c r="L10" s="86">
        <v>277</v>
      </c>
      <c r="M10" s="84">
        <v>892</v>
      </c>
      <c r="N10" s="84">
        <v>53</v>
      </c>
      <c r="O10" s="98">
        <v>0</v>
      </c>
      <c r="P10" s="84">
        <v>1937</v>
      </c>
      <c r="Q10" s="84">
        <v>39</v>
      </c>
      <c r="R10" s="84">
        <v>200</v>
      </c>
      <c r="S10" s="84">
        <v>95</v>
      </c>
      <c r="T10" s="84">
        <v>34</v>
      </c>
      <c r="U10" s="84">
        <v>13</v>
      </c>
      <c r="V10" s="87">
        <v>29</v>
      </c>
      <c r="W10" s="98">
        <v>0</v>
      </c>
      <c r="X10" s="84">
        <v>17</v>
      </c>
      <c r="Y10" s="289">
        <v>0</v>
      </c>
    </row>
    <row r="11" spans="1:25" ht="45" customHeight="1">
      <c r="A11" s="7" t="s">
        <v>77</v>
      </c>
      <c r="B11" s="83">
        <v>1590</v>
      </c>
      <c r="C11" s="84">
        <v>41</v>
      </c>
      <c r="D11" s="84">
        <v>161</v>
      </c>
      <c r="E11" s="84">
        <v>68</v>
      </c>
      <c r="F11" s="84">
        <v>45</v>
      </c>
      <c r="G11" s="84">
        <v>16</v>
      </c>
      <c r="H11" s="84">
        <v>31</v>
      </c>
      <c r="I11" s="98">
        <v>0</v>
      </c>
      <c r="J11" s="84">
        <v>4</v>
      </c>
      <c r="K11" s="98">
        <v>0</v>
      </c>
      <c r="L11" s="86">
        <v>255</v>
      </c>
      <c r="M11" s="84">
        <v>928</v>
      </c>
      <c r="N11" s="84">
        <v>41</v>
      </c>
      <c r="O11" s="89">
        <v>0</v>
      </c>
      <c r="P11" s="84">
        <v>1905</v>
      </c>
      <c r="Q11" s="84">
        <v>44</v>
      </c>
      <c r="R11" s="84">
        <v>165</v>
      </c>
      <c r="S11" s="84">
        <v>97</v>
      </c>
      <c r="T11" s="84">
        <v>61</v>
      </c>
      <c r="U11" s="84">
        <v>22</v>
      </c>
      <c r="V11" s="84">
        <v>15</v>
      </c>
      <c r="W11" s="98">
        <v>0</v>
      </c>
      <c r="X11" s="84">
        <v>29</v>
      </c>
      <c r="Y11" s="289">
        <v>0</v>
      </c>
    </row>
    <row r="12" spans="1:25" ht="45" customHeight="1">
      <c r="A12" s="7" t="s">
        <v>78</v>
      </c>
      <c r="B12" s="83">
        <v>1664</v>
      </c>
      <c r="C12" s="84">
        <v>28</v>
      </c>
      <c r="D12" s="84">
        <v>173</v>
      </c>
      <c r="E12" s="84">
        <v>68</v>
      </c>
      <c r="F12" s="84">
        <v>49</v>
      </c>
      <c r="G12" s="84">
        <v>13</v>
      </c>
      <c r="H12" s="84">
        <v>20</v>
      </c>
      <c r="I12" s="98">
        <v>0</v>
      </c>
      <c r="J12" s="84">
        <v>3</v>
      </c>
      <c r="K12" s="98">
        <v>0</v>
      </c>
      <c r="L12" s="86">
        <v>279</v>
      </c>
      <c r="M12" s="84">
        <v>985</v>
      </c>
      <c r="N12" s="84">
        <v>45</v>
      </c>
      <c r="O12" s="84">
        <v>1</v>
      </c>
      <c r="P12" s="84">
        <v>1786</v>
      </c>
      <c r="Q12" s="84">
        <v>42</v>
      </c>
      <c r="R12" s="84">
        <v>121</v>
      </c>
      <c r="S12" s="84">
        <v>79</v>
      </c>
      <c r="T12" s="84">
        <v>46</v>
      </c>
      <c r="U12" s="84">
        <v>28</v>
      </c>
      <c r="V12" s="84">
        <v>26</v>
      </c>
      <c r="W12" s="98">
        <v>0</v>
      </c>
      <c r="X12" s="84">
        <v>15</v>
      </c>
      <c r="Y12" s="289">
        <v>0</v>
      </c>
    </row>
    <row r="13" spans="1:25" ht="45" customHeight="1">
      <c r="A13" s="7" t="s">
        <v>79</v>
      </c>
      <c r="B13" s="83">
        <v>1808</v>
      </c>
      <c r="C13" s="84">
        <v>42</v>
      </c>
      <c r="D13" s="84">
        <v>169</v>
      </c>
      <c r="E13" s="84">
        <v>79</v>
      </c>
      <c r="F13" s="84">
        <v>28</v>
      </c>
      <c r="G13" s="84">
        <v>19</v>
      </c>
      <c r="H13" s="84">
        <v>38</v>
      </c>
      <c r="I13" s="98">
        <v>0</v>
      </c>
      <c r="J13" s="84">
        <v>7</v>
      </c>
      <c r="K13" s="98">
        <v>0</v>
      </c>
      <c r="L13" s="86">
        <v>286</v>
      </c>
      <c r="M13" s="84">
        <v>1094</v>
      </c>
      <c r="N13" s="84">
        <v>42</v>
      </c>
      <c r="O13" s="84">
        <v>4</v>
      </c>
      <c r="P13" s="84">
        <v>1650</v>
      </c>
      <c r="Q13" s="84">
        <v>19</v>
      </c>
      <c r="R13" s="84">
        <v>141</v>
      </c>
      <c r="S13" s="84">
        <v>63</v>
      </c>
      <c r="T13" s="84">
        <v>48</v>
      </c>
      <c r="U13" s="84">
        <v>17</v>
      </c>
      <c r="V13" s="84">
        <v>21</v>
      </c>
      <c r="W13" s="98">
        <v>0</v>
      </c>
      <c r="X13" s="84">
        <v>12</v>
      </c>
      <c r="Y13" s="289">
        <v>0</v>
      </c>
    </row>
    <row r="14" spans="1:25" ht="45" customHeight="1">
      <c r="A14" s="7" t="s">
        <v>80</v>
      </c>
      <c r="B14" s="83">
        <v>1927</v>
      </c>
      <c r="C14" s="84">
        <v>27</v>
      </c>
      <c r="D14" s="84">
        <v>243</v>
      </c>
      <c r="E14" s="84">
        <v>81</v>
      </c>
      <c r="F14" s="84">
        <v>59</v>
      </c>
      <c r="G14" s="84">
        <v>35</v>
      </c>
      <c r="H14" s="84">
        <v>40</v>
      </c>
      <c r="I14" s="98">
        <v>0</v>
      </c>
      <c r="J14" s="84">
        <v>7</v>
      </c>
      <c r="K14" s="98">
        <v>0</v>
      </c>
      <c r="L14" s="90">
        <v>411</v>
      </c>
      <c r="M14" s="84">
        <v>990</v>
      </c>
      <c r="N14" s="84">
        <v>34</v>
      </c>
      <c r="O14" s="98">
        <v>0</v>
      </c>
      <c r="P14" s="84">
        <v>1545</v>
      </c>
      <c r="Q14" s="84">
        <v>38</v>
      </c>
      <c r="R14" s="84">
        <v>104</v>
      </c>
      <c r="S14" s="84">
        <v>59</v>
      </c>
      <c r="T14" s="84">
        <v>35</v>
      </c>
      <c r="U14" s="84">
        <v>22</v>
      </c>
      <c r="V14" s="84">
        <v>10</v>
      </c>
      <c r="W14" s="98">
        <v>0</v>
      </c>
      <c r="X14" s="84">
        <v>10</v>
      </c>
      <c r="Y14" s="289">
        <v>0</v>
      </c>
    </row>
    <row r="15" spans="1:25" ht="45" customHeight="1">
      <c r="A15" s="7" t="s">
        <v>81</v>
      </c>
      <c r="B15" s="83">
        <v>1889</v>
      </c>
      <c r="C15" s="84">
        <v>32</v>
      </c>
      <c r="D15" s="84">
        <v>198</v>
      </c>
      <c r="E15" s="84">
        <v>82</v>
      </c>
      <c r="F15" s="84">
        <v>35</v>
      </c>
      <c r="G15" s="84">
        <v>10</v>
      </c>
      <c r="H15" s="84">
        <v>31</v>
      </c>
      <c r="I15" s="98">
        <v>0</v>
      </c>
      <c r="J15" s="84">
        <v>7</v>
      </c>
      <c r="K15" s="98">
        <v>0</v>
      </c>
      <c r="L15" s="90">
        <v>412</v>
      </c>
      <c r="M15" s="84">
        <v>1038</v>
      </c>
      <c r="N15" s="84">
        <v>44</v>
      </c>
      <c r="O15" s="98">
        <v>0</v>
      </c>
      <c r="P15" s="84">
        <v>1540</v>
      </c>
      <c r="Q15" s="84">
        <v>49</v>
      </c>
      <c r="R15" s="84">
        <v>104</v>
      </c>
      <c r="S15" s="84">
        <v>64</v>
      </c>
      <c r="T15" s="84">
        <v>30</v>
      </c>
      <c r="U15" s="84">
        <v>12</v>
      </c>
      <c r="V15" s="84">
        <v>30</v>
      </c>
      <c r="W15" s="98">
        <v>0</v>
      </c>
      <c r="X15" s="84">
        <v>9</v>
      </c>
      <c r="Y15" s="289">
        <v>0</v>
      </c>
    </row>
    <row r="16" spans="1:25" ht="45" customHeight="1">
      <c r="A16" s="7" t="s">
        <v>82</v>
      </c>
      <c r="B16" s="83">
        <v>1721</v>
      </c>
      <c r="C16" s="84">
        <v>39</v>
      </c>
      <c r="D16" s="84">
        <v>164</v>
      </c>
      <c r="E16" s="84">
        <v>84</v>
      </c>
      <c r="F16" s="84">
        <v>43</v>
      </c>
      <c r="G16" s="84">
        <v>28</v>
      </c>
      <c r="H16" s="84">
        <v>32</v>
      </c>
      <c r="I16" s="98">
        <v>0</v>
      </c>
      <c r="J16" s="84">
        <v>11</v>
      </c>
      <c r="K16" s="98">
        <v>0</v>
      </c>
      <c r="L16" s="85">
        <v>323</v>
      </c>
      <c r="M16" s="84">
        <v>955</v>
      </c>
      <c r="N16" s="84">
        <v>42</v>
      </c>
      <c r="O16" s="98">
        <v>0</v>
      </c>
      <c r="P16" s="84">
        <v>1515</v>
      </c>
      <c r="Q16" s="84">
        <v>42</v>
      </c>
      <c r="R16" s="84">
        <v>116</v>
      </c>
      <c r="S16" s="84">
        <v>47</v>
      </c>
      <c r="T16" s="84">
        <v>24</v>
      </c>
      <c r="U16" s="84">
        <v>9</v>
      </c>
      <c r="V16" s="84">
        <v>30</v>
      </c>
      <c r="W16" s="98">
        <v>0</v>
      </c>
      <c r="X16" s="84">
        <v>11</v>
      </c>
      <c r="Y16" s="289">
        <v>0</v>
      </c>
    </row>
    <row r="17" spans="1:25" ht="45" customHeight="1" thickBot="1">
      <c r="A17" s="22" t="s">
        <v>289</v>
      </c>
      <c r="B17" s="91">
        <v>1968</v>
      </c>
      <c r="C17" s="92">
        <v>44</v>
      </c>
      <c r="D17" s="92">
        <v>239</v>
      </c>
      <c r="E17" s="92">
        <v>91</v>
      </c>
      <c r="F17" s="92">
        <v>58</v>
      </c>
      <c r="G17" s="92">
        <v>17</v>
      </c>
      <c r="H17" s="92">
        <v>33</v>
      </c>
      <c r="I17" s="92">
        <v>306</v>
      </c>
      <c r="J17" s="92">
        <v>17</v>
      </c>
      <c r="K17" s="291">
        <v>0</v>
      </c>
      <c r="L17" s="291">
        <v>0</v>
      </c>
      <c r="M17" s="92">
        <v>1117</v>
      </c>
      <c r="N17" s="92">
        <v>46</v>
      </c>
      <c r="O17" s="105">
        <v>0</v>
      </c>
      <c r="P17" s="92">
        <v>1678</v>
      </c>
      <c r="Q17" s="92">
        <v>50</v>
      </c>
      <c r="R17" s="92">
        <v>150</v>
      </c>
      <c r="S17" s="92">
        <v>73</v>
      </c>
      <c r="T17" s="92">
        <v>36</v>
      </c>
      <c r="U17" s="92">
        <v>13</v>
      </c>
      <c r="V17" s="92">
        <v>22</v>
      </c>
      <c r="W17" s="92">
        <v>251</v>
      </c>
      <c r="X17" s="92">
        <v>16</v>
      </c>
      <c r="Y17" s="290">
        <v>0</v>
      </c>
    </row>
    <row r="18" spans="1:7" ht="15" customHeight="1">
      <c r="A18" s="36" t="s">
        <v>83</v>
      </c>
      <c r="B18" s="25"/>
      <c r="C18" s="25"/>
      <c r="D18" s="25"/>
      <c r="E18" s="25"/>
      <c r="F18" s="25"/>
      <c r="G18" s="25"/>
    </row>
    <row r="19" ht="21.75" customHeight="1" hidden="1"/>
    <row r="20" ht="21.75" customHeight="1" hidden="1"/>
    <row r="21" ht="21.75" customHeight="1" hidden="1"/>
    <row r="22" ht="21.75" customHeight="1" hidden="1" thickBot="1"/>
    <row r="23" ht="21.75" customHeight="1" hidden="1"/>
    <row r="24" ht="21.75" customHeight="1" hidden="1"/>
    <row r="25" ht="21.75" customHeight="1" hidden="1"/>
    <row r="26" ht="21.75" customHeight="1" hidden="1"/>
    <row r="27" ht="21.75" customHeight="1" hidden="1"/>
    <row r="28" ht="21.75" customHeight="1" hidden="1"/>
    <row r="29" ht="21.75" customHeight="1" hidden="1"/>
    <row r="30" ht="21.75" customHeight="1" hidden="1"/>
    <row r="31" ht="21.75" customHeight="1" hidden="1"/>
    <row r="32" ht="21.75" customHeight="1" hidden="1"/>
    <row r="33" ht="21.75" customHeight="1" hidden="1"/>
    <row r="34" ht="21.75" customHeight="1" hidden="1"/>
    <row r="35" ht="21.75" customHeight="1" hidden="1"/>
    <row r="36" ht="21.75" customHeight="1" hidden="1"/>
    <row r="37" ht="21.75" customHeight="1" hidden="1"/>
    <row r="38" ht="21.75" customHeight="1" hidden="1"/>
    <row r="39" ht="21.75" customHeight="1" hidden="1"/>
    <row r="40" ht="15" customHeight="1">
      <c r="A40" s="36" t="s">
        <v>84</v>
      </c>
    </row>
    <row r="41" ht="15" customHeight="1">
      <c r="A41" s="63" t="s">
        <v>85</v>
      </c>
    </row>
  </sheetData>
  <sheetProtection/>
  <mergeCells count="25">
    <mergeCell ref="V6:V7"/>
    <mergeCell ref="M5:M7"/>
    <mergeCell ref="H6:H7"/>
    <mergeCell ref="I6:I7"/>
    <mergeCell ref="J6:J7"/>
    <mergeCell ref="W6:W7"/>
    <mergeCell ref="X6:X7"/>
    <mergeCell ref="N5:N7"/>
    <mergeCell ref="O5:O7"/>
    <mergeCell ref="P5:P7"/>
    <mergeCell ref="Q5:Q7"/>
    <mergeCell ref="R6:R7"/>
    <mergeCell ref="S6:S7"/>
    <mergeCell ref="T6:T7"/>
    <mergeCell ref="U6:U7"/>
    <mergeCell ref="A2:K2"/>
    <mergeCell ref="A4:A7"/>
    <mergeCell ref="D5:K5"/>
    <mergeCell ref="B5:B7"/>
    <mergeCell ref="C5:C7"/>
    <mergeCell ref="L5:L6"/>
    <mergeCell ref="D6:D7"/>
    <mergeCell ref="E6:E7"/>
    <mergeCell ref="F6:F7"/>
    <mergeCell ref="G6:G7"/>
  </mergeCells>
  <printOptions/>
  <pageMargins left="1.1811023622047245" right="0.7874015748031497" top="1.1811023622047245" bottom="1.1811023622047245" header="1.299212598425197" footer="0.984251968503937"/>
  <pageSetup firstPageNumber="10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="120" zoomScaleNormal="120" zoomScalePageLayoutView="0" workbookViewId="0" topLeftCell="A1">
      <pane ySplit="7" topLeftCell="A17" activePane="bottomLeft" state="frozen"/>
      <selection pane="topLeft" activeCell="M15" sqref="M15"/>
      <selection pane="bottomLeft" activeCell="D17" sqref="D17"/>
    </sheetView>
  </sheetViews>
  <sheetFormatPr defaultColWidth="10.75390625" defaultRowHeight="21.75" customHeight="1"/>
  <cols>
    <col min="1" max="1" width="15.75390625" style="1" customWidth="1"/>
    <col min="2" max="7" width="9.125" style="5" customWidth="1"/>
    <col min="8" max="10" width="6.125" style="5" customWidth="1"/>
    <col min="11" max="15" width="6.00390625" style="5" customWidth="1"/>
    <col min="16" max="18" width="5.375" style="5" customWidth="1"/>
    <col min="19" max="19" width="5.375" style="70" customWidth="1"/>
    <col min="20" max="16384" width="10.75390625" style="2" customWidth="1"/>
  </cols>
  <sheetData>
    <row r="1" spans="1:19" s="1" customFormat="1" ht="18.75" customHeight="1">
      <c r="A1" s="28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65"/>
    </row>
    <row r="2" spans="1:19" s="6" customFormat="1" ht="26.25" customHeight="1">
      <c r="A2" s="304" t="s">
        <v>300</v>
      </c>
      <c r="B2" s="304"/>
      <c r="C2" s="304"/>
      <c r="D2" s="304"/>
      <c r="E2" s="304"/>
      <c r="F2" s="304"/>
      <c r="G2" s="304"/>
      <c r="H2" s="93" t="s">
        <v>299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</row>
    <row r="3" spans="1:19" ht="20.25" customHeight="1" thickBot="1">
      <c r="A3" s="27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94" t="s">
        <v>62</v>
      </c>
    </row>
    <row r="4" spans="1:19" ht="18" customHeight="1">
      <c r="A4" s="338" t="s">
        <v>92</v>
      </c>
      <c r="B4" s="11"/>
      <c r="C4" s="60" t="s">
        <v>67</v>
      </c>
      <c r="D4" s="11"/>
      <c r="E4" s="12"/>
      <c r="F4" s="329" t="s">
        <v>320</v>
      </c>
      <c r="G4" s="330"/>
      <c r="H4" s="326" t="s">
        <v>86</v>
      </c>
      <c r="I4" s="326"/>
      <c r="J4" s="327"/>
      <c r="K4" s="328" t="s">
        <v>88</v>
      </c>
      <c r="L4" s="326"/>
      <c r="M4" s="327"/>
      <c r="N4" s="321" t="s">
        <v>87</v>
      </c>
      <c r="O4" s="321" t="s">
        <v>89</v>
      </c>
      <c r="P4" s="317" t="s">
        <v>90</v>
      </c>
      <c r="Q4" s="324"/>
      <c r="R4" s="317" t="s">
        <v>91</v>
      </c>
      <c r="S4" s="318"/>
    </row>
    <row r="5" spans="1:19" ht="18" customHeight="1">
      <c r="A5" s="339"/>
      <c r="B5" s="341" t="s">
        <v>318</v>
      </c>
      <c r="C5" s="343" t="s">
        <v>317</v>
      </c>
      <c r="D5" s="343" t="s">
        <v>319</v>
      </c>
      <c r="E5" s="343" t="s">
        <v>311</v>
      </c>
      <c r="F5" s="331"/>
      <c r="G5" s="332"/>
      <c r="H5" s="335" t="s">
        <v>93</v>
      </c>
      <c r="I5" s="322" t="s">
        <v>11</v>
      </c>
      <c r="J5" s="322" t="s">
        <v>12</v>
      </c>
      <c r="K5" s="322" t="s">
        <v>93</v>
      </c>
      <c r="L5" s="322" t="s">
        <v>11</v>
      </c>
      <c r="M5" s="322" t="s">
        <v>12</v>
      </c>
      <c r="N5" s="312"/>
      <c r="O5" s="312"/>
      <c r="P5" s="319"/>
      <c r="Q5" s="325"/>
      <c r="R5" s="319"/>
      <c r="S5" s="320"/>
    </row>
    <row r="6" spans="1:19" ht="47.25" customHeight="1">
      <c r="A6" s="339"/>
      <c r="B6" s="342"/>
      <c r="C6" s="323"/>
      <c r="D6" s="323"/>
      <c r="E6" s="323"/>
      <c r="F6" s="333"/>
      <c r="G6" s="334"/>
      <c r="H6" s="336"/>
      <c r="I6" s="323"/>
      <c r="J6" s="323"/>
      <c r="K6" s="323"/>
      <c r="L6" s="323"/>
      <c r="M6" s="323"/>
      <c r="N6" s="312"/>
      <c r="O6" s="312"/>
      <c r="P6" s="78" t="s">
        <v>94</v>
      </c>
      <c r="Q6" s="78" t="s">
        <v>95</v>
      </c>
      <c r="R6" s="78" t="s">
        <v>94</v>
      </c>
      <c r="S6" s="79" t="s">
        <v>95</v>
      </c>
    </row>
    <row r="7" spans="1:19" ht="18" customHeight="1" thickBot="1">
      <c r="A7" s="340"/>
      <c r="B7" s="18" t="s">
        <v>73</v>
      </c>
      <c r="C7" s="316"/>
      <c r="D7" s="316"/>
      <c r="E7" s="316"/>
      <c r="F7" s="230" t="s">
        <v>96</v>
      </c>
      <c r="G7" s="230" t="s">
        <v>97</v>
      </c>
      <c r="H7" s="337"/>
      <c r="I7" s="316"/>
      <c r="J7" s="316"/>
      <c r="K7" s="316"/>
      <c r="L7" s="316"/>
      <c r="M7" s="316"/>
      <c r="N7" s="80" t="s">
        <v>98</v>
      </c>
      <c r="O7" s="80" t="s">
        <v>98</v>
      </c>
      <c r="P7" s="80" t="s">
        <v>99</v>
      </c>
      <c r="Q7" s="80" t="s">
        <v>100</v>
      </c>
      <c r="R7" s="80" t="s">
        <v>99</v>
      </c>
      <c r="S7" s="82" t="s">
        <v>100</v>
      </c>
    </row>
    <row r="8" spans="1:19" ht="45" customHeight="1">
      <c r="A8" s="7" t="s">
        <v>101</v>
      </c>
      <c r="B8" s="96">
        <v>531</v>
      </c>
      <c r="C8" s="97">
        <v>1290</v>
      </c>
      <c r="D8" s="98">
        <v>0</v>
      </c>
      <c r="E8" s="97">
        <v>1</v>
      </c>
      <c r="F8" s="97">
        <v>772</v>
      </c>
      <c r="G8" s="99">
        <v>772</v>
      </c>
      <c r="H8" s="99">
        <v>382</v>
      </c>
      <c r="I8" s="97">
        <v>201</v>
      </c>
      <c r="J8" s="97">
        <v>181</v>
      </c>
      <c r="K8" s="97">
        <v>361</v>
      </c>
      <c r="L8" s="87">
        <v>222</v>
      </c>
      <c r="M8" s="97">
        <v>139</v>
      </c>
      <c r="N8" s="100">
        <v>7.7</v>
      </c>
      <c r="O8" s="100">
        <v>7.27</v>
      </c>
      <c r="P8" s="97">
        <v>224</v>
      </c>
      <c r="Q8" s="100">
        <v>4.51</v>
      </c>
      <c r="R8" s="97">
        <v>116</v>
      </c>
      <c r="S8" s="101">
        <v>2.34</v>
      </c>
    </row>
    <row r="9" spans="1:19" ht="45" customHeight="1">
      <c r="A9" s="7" t="s">
        <v>102</v>
      </c>
      <c r="B9" s="96">
        <v>740</v>
      </c>
      <c r="C9" s="97">
        <v>1263</v>
      </c>
      <c r="D9" s="97">
        <v>1</v>
      </c>
      <c r="E9" s="97">
        <v>6</v>
      </c>
      <c r="F9" s="97">
        <v>590</v>
      </c>
      <c r="G9" s="99">
        <v>590</v>
      </c>
      <c r="H9" s="99">
        <v>307</v>
      </c>
      <c r="I9" s="97">
        <v>162</v>
      </c>
      <c r="J9" s="97">
        <v>145</v>
      </c>
      <c r="K9" s="97">
        <v>402</v>
      </c>
      <c r="L9" s="87">
        <v>254</v>
      </c>
      <c r="M9" s="97">
        <v>148</v>
      </c>
      <c r="N9" s="100">
        <v>6.22</v>
      </c>
      <c r="O9" s="100">
        <v>8.15</v>
      </c>
      <c r="P9" s="97">
        <v>254</v>
      </c>
      <c r="Q9" s="100">
        <v>5.15</v>
      </c>
      <c r="R9" s="97">
        <v>110</v>
      </c>
      <c r="S9" s="101">
        <v>2.23</v>
      </c>
    </row>
    <row r="10" spans="1:19" ht="45" customHeight="1">
      <c r="A10" s="7" t="s">
        <v>103</v>
      </c>
      <c r="B10" s="96">
        <v>352</v>
      </c>
      <c r="C10" s="97">
        <v>1157</v>
      </c>
      <c r="D10" s="97">
        <v>1</v>
      </c>
      <c r="E10" s="98">
        <v>0</v>
      </c>
      <c r="F10" s="97">
        <v>651</v>
      </c>
      <c r="G10" s="99">
        <v>651</v>
      </c>
      <c r="H10" s="99">
        <v>304</v>
      </c>
      <c r="I10" s="97">
        <v>158</v>
      </c>
      <c r="J10" s="97">
        <v>146</v>
      </c>
      <c r="K10" s="97">
        <v>405</v>
      </c>
      <c r="L10" s="87">
        <v>245</v>
      </c>
      <c r="M10" s="97">
        <v>160</v>
      </c>
      <c r="N10" s="100">
        <v>6.22</v>
      </c>
      <c r="O10" s="100">
        <v>8.29</v>
      </c>
      <c r="P10" s="97">
        <v>284</v>
      </c>
      <c r="Q10" s="100">
        <v>5.15</v>
      </c>
      <c r="R10" s="97">
        <v>118</v>
      </c>
      <c r="S10" s="101">
        <v>2.41</v>
      </c>
    </row>
    <row r="11" spans="1:19" ht="45" customHeight="1">
      <c r="A11" s="7" t="s">
        <v>104</v>
      </c>
      <c r="B11" s="83">
        <v>265</v>
      </c>
      <c r="C11" s="84">
        <v>1206</v>
      </c>
      <c r="D11" s="97">
        <v>1</v>
      </c>
      <c r="E11" s="98">
        <v>0</v>
      </c>
      <c r="F11" s="84">
        <v>587</v>
      </c>
      <c r="G11" s="86">
        <v>587</v>
      </c>
      <c r="H11" s="86">
        <v>342</v>
      </c>
      <c r="I11" s="84">
        <v>183</v>
      </c>
      <c r="J11" s="84">
        <v>159</v>
      </c>
      <c r="K11" s="84">
        <v>403</v>
      </c>
      <c r="L11" s="84">
        <v>242</v>
      </c>
      <c r="M11" s="84">
        <v>161</v>
      </c>
      <c r="N11" s="102">
        <v>7.06</v>
      </c>
      <c r="O11" s="102">
        <v>8.32</v>
      </c>
      <c r="P11" s="84">
        <v>226</v>
      </c>
      <c r="Q11" s="102">
        <v>4.66</v>
      </c>
      <c r="R11" s="84">
        <v>123</v>
      </c>
      <c r="S11" s="103">
        <v>2.54</v>
      </c>
    </row>
    <row r="12" spans="1:19" ht="45" customHeight="1">
      <c r="A12" s="7" t="s">
        <v>105</v>
      </c>
      <c r="B12" s="96">
        <v>273</v>
      </c>
      <c r="C12" s="97">
        <v>1156</v>
      </c>
      <c r="D12" s="98">
        <v>0</v>
      </c>
      <c r="E12" s="98">
        <v>0</v>
      </c>
      <c r="F12" s="97">
        <v>625</v>
      </c>
      <c r="G12" s="99">
        <v>625</v>
      </c>
      <c r="H12" s="86">
        <v>264</v>
      </c>
      <c r="I12" s="84">
        <v>138</v>
      </c>
      <c r="J12" s="84">
        <v>126</v>
      </c>
      <c r="K12" s="84">
        <v>393</v>
      </c>
      <c r="L12" s="84">
        <v>237</v>
      </c>
      <c r="M12" s="84">
        <v>156</v>
      </c>
      <c r="N12" s="102">
        <v>5.48</v>
      </c>
      <c r="O12" s="102">
        <v>8.16</v>
      </c>
      <c r="P12" s="84">
        <v>232</v>
      </c>
      <c r="Q12" s="102">
        <v>4.82</v>
      </c>
      <c r="R12" s="84">
        <v>109</v>
      </c>
      <c r="S12" s="103">
        <v>2.26</v>
      </c>
    </row>
    <row r="13" spans="1:19" ht="45" customHeight="1">
      <c r="A13" s="7" t="s">
        <v>106</v>
      </c>
      <c r="B13" s="96">
        <v>289</v>
      </c>
      <c r="C13" s="97">
        <v>1036</v>
      </c>
      <c r="D13" s="98">
        <v>0</v>
      </c>
      <c r="E13" s="104">
        <v>4</v>
      </c>
      <c r="F13" s="97">
        <v>843</v>
      </c>
      <c r="G13" s="99">
        <v>843</v>
      </c>
      <c r="H13" s="86">
        <v>300</v>
      </c>
      <c r="I13" s="84">
        <v>159</v>
      </c>
      <c r="J13" s="84">
        <v>141</v>
      </c>
      <c r="K13" s="84">
        <f>L13+M13</f>
        <v>425</v>
      </c>
      <c r="L13" s="84">
        <v>254</v>
      </c>
      <c r="M13" s="84">
        <v>171</v>
      </c>
      <c r="N13" s="102">
        <v>6.24</v>
      </c>
      <c r="O13" s="102">
        <v>8.85</v>
      </c>
      <c r="P13" s="84">
        <v>252</v>
      </c>
      <c r="Q13" s="102">
        <v>5.23</v>
      </c>
      <c r="R13" s="84">
        <v>117</v>
      </c>
      <c r="S13" s="103">
        <v>2.43</v>
      </c>
    </row>
    <row r="14" spans="1:19" ht="45" customHeight="1">
      <c r="A14" s="7" t="s">
        <v>80</v>
      </c>
      <c r="B14" s="96">
        <v>238</v>
      </c>
      <c r="C14" s="97">
        <v>1028</v>
      </c>
      <c r="D14" s="104">
        <v>1</v>
      </c>
      <c r="E14" s="98">
        <v>0</v>
      </c>
      <c r="F14" s="97">
        <v>931</v>
      </c>
      <c r="G14" s="99">
        <v>931</v>
      </c>
      <c r="H14" s="86">
        <v>404</v>
      </c>
      <c r="I14" s="84">
        <v>217</v>
      </c>
      <c r="J14" s="84">
        <v>187</v>
      </c>
      <c r="K14" s="84">
        <v>435</v>
      </c>
      <c r="L14" s="84">
        <v>248</v>
      </c>
      <c r="M14" s="84">
        <v>187</v>
      </c>
      <c r="N14" s="102">
        <v>8.38</v>
      </c>
      <c r="O14" s="102">
        <v>9.02</v>
      </c>
      <c r="P14" s="84">
        <v>299</v>
      </c>
      <c r="Q14" s="102">
        <v>6.2</v>
      </c>
      <c r="R14" s="84">
        <v>113</v>
      </c>
      <c r="S14" s="103">
        <v>2.34</v>
      </c>
    </row>
    <row r="15" spans="1:19" ht="45" customHeight="1">
      <c r="A15" s="7" t="s">
        <v>107</v>
      </c>
      <c r="B15" s="104">
        <v>237</v>
      </c>
      <c r="C15" s="104">
        <v>1005</v>
      </c>
      <c r="D15" s="98">
        <v>0</v>
      </c>
      <c r="E15" s="98">
        <v>0</v>
      </c>
      <c r="F15" s="97">
        <v>1012</v>
      </c>
      <c r="G15" s="99">
        <v>1012</v>
      </c>
      <c r="H15" s="86">
        <v>442</v>
      </c>
      <c r="I15" s="84">
        <v>224</v>
      </c>
      <c r="J15" s="84">
        <v>218</v>
      </c>
      <c r="K15" s="84">
        <v>428</v>
      </c>
      <c r="L15" s="84">
        <v>270</v>
      </c>
      <c r="M15" s="84">
        <v>158</v>
      </c>
      <c r="N15" s="102">
        <v>9.1</v>
      </c>
      <c r="O15" s="102">
        <v>8.81</v>
      </c>
      <c r="P15" s="84">
        <v>318</v>
      </c>
      <c r="Q15" s="102">
        <v>6.54</v>
      </c>
      <c r="R15" s="84">
        <v>93</v>
      </c>
      <c r="S15" s="103">
        <v>1.91</v>
      </c>
    </row>
    <row r="16" spans="1:19" ht="45" customHeight="1">
      <c r="A16" s="7" t="s">
        <v>108</v>
      </c>
      <c r="B16" s="98">
        <v>223</v>
      </c>
      <c r="C16" s="104">
        <v>1012</v>
      </c>
      <c r="D16" s="98">
        <v>1</v>
      </c>
      <c r="E16" s="98">
        <v>0</v>
      </c>
      <c r="F16" s="97">
        <v>833</v>
      </c>
      <c r="G16" s="99">
        <v>833</v>
      </c>
      <c r="H16" s="86">
        <v>435</v>
      </c>
      <c r="I16" s="84">
        <v>221</v>
      </c>
      <c r="J16" s="84">
        <v>214</v>
      </c>
      <c r="K16" s="84">
        <v>460</v>
      </c>
      <c r="L16" s="84">
        <v>269</v>
      </c>
      <c r="M16" s="84">
        <v>191</v>
      </c>
      <c r="N16" s="102">
        <v>8.9</v>
      </c>
      <c r="O16" s="102">
        <v>9.41</v>
      </c>
      <c r="P16" s="84">
        <v>256</v>
      </c>
      <c r="Q16" s="102">
        <v>5.24</v>
      </c>
      <c r="R16" s="84">
        <v>114</v>
      </c>
      <c r="S16" s="103">
        <v>2.33</v>
      </c>
    </row>
    <row r="17" spans="1:19" ht="45" customHeight="1" thickBot="1">
      <c r="A17" s="22" t="s">
        <v>290</v>
      </c>
      <c r="B17" s="105">
        <v>0</v>
      </c>
      <c r="C17" s="106">
        <v>1067</v>
      </c>
      <c r="D17" s="105">
        <v>0</v>
      </c>
      <c r="E17" s="105">
        <v>0</v>
      </c>
      <c r="F17" s="107">
        <v>988</v>
      </c>
      <c r="G17" s="108">
        <v>988</v>
      </c>
      <c r="H17" s="109">
        <v>420</v>
      </c>
      <c r="I17" s="92">
        <v>193</v>
      </c>
      <c r="J17" s="92">
        <v>227</v>
      </c>
      <c r="K17" s="92">
        <v>453</v>
      </c>
      <c r="L17" s="92">
        <v>267</v>
      </c>
      <c r="M17" s="92">
        <v>186</v>
      </c>
      <c r="N17" s="110">
        <v>8.56</v>
      </c>
      <c r="O17" s="110">
        <v>9.23</v>
      </c>
      <c r="P17" s="92">
        <v>298</v>
      </c>
      <c r="Q17" s="110">
        <v>6.07</v>
      </c>
      <c r="R17" s="92">
        <v>127</v>
      </c>
      <c r="S17" s="111">
        <v>2.59</v>
      </c>
    </row>
    <row r="18" spans="1:7" ht="19.5" customHeight="1">
      <c r="A18" s="63" t="s">
        <v>109</v>
      </c>
      <c r="B18" s="67"/>
      <c r="C18" s="67"/>
      <c r="F18" s="70"/>
      <c r="G18" s="295"/>
    </row>
    <row r="19" spans="1:3" ht="19.5" customHeight="1">
      <c r="A19" s="63" t="s">
        <v>110</v>
      </c>
      <c r="B19" s="67"/>
      <c r="C19" s="67"/>
    </row>
    <row r="20" spans="1:3" ht="21" customHeight="1">
      <c r="A20" s="63"/>
      <c r="B20" s="67"/>
      <c r="C20" s="67"/>
    </row>
    <row r="21" spans="1:5" ht="21.75" customHeight="1">
      <c r="A21" s="112"/>
      <c r="E21" s="113"/>
    </row>
  </sheetData>
  <sheetProtection/>
  <mergeCells count="19">
    <mergeCell ref="A4:A7"/>
    <mergeCell ref="B5:B6"/>
    <mergeCell ref="C5:C7"/>
    <mergeCell ref="D5:D7"/>
    <mergeCell ref="E5:E7"/>
    <mergeCell ref="A2:G2"/>
    <mergeCell ref="H4:J4"/>
    <mergeCell ref="K4:M4"/>
    <mergeCell ref="F4:G6"/>
    <mergeCell ref="H5:H7"/>
    <mergeCell ref="I5:I7"/>
    <mergeCell ref="J5:J7"/>
    <mergeCell ref="R4:S5"/>
    <mergeCell ref="N4:N6"/>
    <mergeCell ref="K5:K7"/>
    <mergeCell ref="L5:L7"/>
    <mergeCell ref="M5:M7"/>
    <mergeCell ref="O4:O6"/>
    <mergeCell ref="P4:Q5"/>
  </mergeCells>
  <printOptions/>
  <pageMargins left="1.1811023622047245" right="0.7874015748031497" top="1.1811023622047245" bottom="1.1811023622047245" header="1.299212598425197" footer="0.984251968503937"/>
  <pageSetup firstPageNumber="12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showGridLines="0" zoomScale="120" zoomScaleNormal="120" zoomScalePageLayoutView="0" workbookViewId="0" topLeftCell="A1">
      <pane ySplit="4" topLeftCell="A29" activePane="bottomLeft" state="frozen"/>
      <selection pane="topLeft" activeCell="M15" sqref="M15"/>
      <selection pane="bottomLeft" activeCell="M15" sqref="M15"/>
    </sheetView>
  </sheetViews>
  <sheetFormatPr defaultColWidth="10.75390625" defaultRowHeight="21.75" customHeight="1"/>
  <cols>
    <col min="1" max="1" width="11.75390625" style="156" customWidth="1"/>
    <col min="2" max="2" width="3.75390625" style="1" customWidth="1"/>
    <col min="3" max="3" width="7.125" style="5" customWidth="1"/>
    <col min="4" max="11" width="6.125" style="5" customWidth="1"/>
    <col min="12" max="23" width="5.375" style="5" customWidth="1"/>
    <col min="24" max="24" width="5.25390625" style="5" customWidth="1"/>
    <col min="25" max="16384" width="10.75390625" style="2" customWidth="1"/>
  </cols>
  <sheetData>
    <row r="1" spans="1:24" s="1" customFormat="1" ht="18.75" customHeight="1">
      <c r="A1" s="288" t="s">
        <v>0</v>
      </c>
      <c r="B1" s="62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6"/>
    </row>
    <row r="2" spans="1:24" ht="26.25" customHeight="1">
      <c r="A2" s="304" t="s">
        <v>111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117" t="s">
        <v>112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9"/>
    </row>
    <row r="3" spans="1:24" ht="18.75" customHeight="1" thickBot="1">
      <c r="A3" s="120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4" t="s">
        <v>62</v>
      </c>
    </row>
    <row r="4" spans="1:24" s="132" customFormat="1" ht="24.75" customHeight="1" thickBot="1">
      <c r="A4" s="125" t="s">
        <v>113</v>
      </c>
      <c r="B4" s="126" t="s">
        <v>114</v>
      </c>
      <c r="C4" s="127" t="s">
        <v>115</v>
      </c>
      <c r="D4" s="128" t="s">
        <v>116</v>
      </c>
      <c r="E4" s="128" t="s">
        <v>117</v>
      </c>
      <c r="F4" s="128" t="s">
        <v>118</v>
      </c>
      <c r="G4" s="128" t="s">
        <v>119</v>
      </c>
      <c r="H4" s="127" t="s">
        <v>120</v>
      </c>
      <c r="I4" s="127" t="s">
        <v>121</v>
      </c>
      <c r="J4" s="127" t="s">
        <v>122</v>
      </c>
      <c r="K4" s="128" t="s">
        <v>123</v>
      </c>
      <c r="L4" s="129" t="s">
        <v>124</v>
      </c>
      <c r="M4" s="130" t="s">
        <v>125</v>
      </c>
      <c r="N4" s="129" t="s">
        <v>126</v>
      </c>
      <c r="O4" s="129" t="s">
        <v>127</v>
      </c>
      <c r="P4" s="129" t="s">
        <v>128</v>
      </c>
      <c r="Q4" s="129" t="s">
        <v>129</v>
      </c>
      <c r="R4" s="129" t="s">
        <v>130</v>
      </c>
      <c r="S4" s="130" t="s">
        <v>131</v>
      </c>
      <c r="T4" s="130" t="s">
        <v>132</v>
      </c>
      <c r="U4" s="129" t="s">
        <v>133</v>
      </c>
      <c r="V4" s="130" t="s">
        <v>134</v>
      </c>
      <c r="W4" s="130" t="s">
        <v>135</v>
      </c>
      <c r="X4" s="131" t="s">
        <v>136</v>
      </c>
    </row>
    <row r="5" spans="1:24" s="141" customFormat="1" ht="18.75" customHeight="1">
      <c r="A5" s="133"/>
      <c r="B5" s="134" t="s">
        <v>93</v>
      </c>
      <c r="C5" s="135">
        <v>49576</v>
      </c>
      <c r="D5" s="136">
        <v>2123</v>
      </c>
      <c r="E5" s="137">
        <v>2832</v>
      </c>
      <c r="F5" s="137">
        <v>3404</v>
      </c>
      <c r="G5" s="137">
        <v>3911</v>
      </c>
      <c r="H5" s="137">
        <v>3482</v>
      </c>
      <c r="I5" s="137">
        <v>3673</v>
      </c>
      <c r="J5" s="137">
        <v>3490</v>
      </c>
      <c r="K5" s="138">
        <v>3292</v>
      </c>
      <c r="L5" s="139">
        <v>3987</v>
      </c>
      <c r="M5" s="136">
        <v>4189</v>
      </c>
      <c r="N5" s="137">
        <v>3565</v>
      </c>
      <c r="O5" s="137">
        <v>2759</v>
      </c>
      <c r="P5" s="137">
        <v>1803</v>
      </c>
      <c r="Q5" s="137">
        <v>1961</v>
      </c>
      <c r="R5" s="137">
        <v>1878</v>
      </c>
      <c r="S5" s="137">
        <v>1535</v>
      </c>
      <c r="T5" s="137">
        <v>995</v>
      </c>
      <c r="U5" s="137">
        <v>486</v>
      </c>
      <c r="V5" s="137">
        <v>172</v>
      </c>
      <c r="W5" s="137">
        <v>35</v>
      </c>
      <c r="X5" s="140">
        <v>4</v>
      </c>
    </row>
    <row r="6" spans="1:24" s="144" customFormat="1" ht="18.75" customHeight="1">
      <c r="A6" s="133" t="s">
        <v>142</v>
      </c>
      <c r="B6" s="134" t="s">
        <v>139</v>
      </c>
      <c r="C6" s="135">
        <v>26453</v>
      </c>
      <c r="D6" s="137">
        <v>1135</v>
      </c>
      <c r="E6" s="137">
        <v>1494</v>
      </c>
      <c r="F6" s="137">
        <v>1757</v>
      </c>
      <c r="G6" s="137">
        <v>2024</v>
      </c>
      <c r="H6" s="137">
        <v>1838</v>
      </c>
      <c r="I6" s="137">
        <v>1900</v>
      </c>
      <c r="J6" s="137">
        <v>1859</v>
      </c>
      <c r="K6" s="138">
        <v>1743</v>
      </c>
      <c r="L6" s="139">
        <v>2225</v>
      </c>
      <c r="M6" s="136">
        <v>2441</v>
      </c>
      <c r="N6" s="137">
        <v>2026</v>
      </c>
      <c r="O6" s="137">
        <v>1569</v>
      </c>
      <c r="P6" s="137">
        <v>1024</v>
      </c>
      <c r="Q6" s="137">
        <v>993</v>
      </c>
      <c r="R6" s="137">
        <v>893</v>
      </c>
      <c r="S6" s="137">
        <v>754</v>
      </c>
      <c r="T6" s="137">
        <v>486</v>
      </c>
      <c r="U6" s="137">
        <v>207</v>
      </c>
      <c r="V6" s="137">
        <v>70</v>
      </c>
      <c r="W6" s="137">
        <v>13</v>
      </c>
      <c r="X6" s="143">
        <v>2</v>
      </c>
    </row>
    <row r="7" spans="1:24" s="141" customFormat="1" ht="18.75" customHeight="1">
      <c r="A7" s="133"/>
      <c r="B7" s="134" t="s">
        <v>141</v>
      </c>
      <c r="C7" s="135">
        <v>23123</v>
      </c>
      <c r="D7" s="136">
        <v>988</v>
      </c>
      <c r="E7" s="137">
        <v>1338</v>
      </c>
      <c r="F7" s="137">
        <v>1647</v>
      </c>
      <c r="G7" s="137">
        <v>1887</v>
      </c>
      <c r="H7" s="137">
        <v>1644</v>
      </c>
      <c r="I7" s="137">
        <v>1773</v>
      </c>
      <c r="J7" s="137">
        <v>1631</v>
      </c>
      <c r="K7" s="138">
        <v>1549</v>
      </c>
      <c r="L7" s="139">
        <v>1762</v>
      </c>
      <c r="M7" s="136">
        <v>1748</v>
      </c>
      <c r="N7" s="137">
        <v>1539</v>
      </c>
      <c r="O7" s="137">
        <v>1190</v>
      </c>
      <c r="P7" s="137">
        <v>779</v>
      </c>
      <c r="Q7" s="137">
        <v>968</v>
      </c>
      <c r="R7" s="137">
        <v>985</v>
      </c>
      <c r="S7" s="137">
        <v>781</v>
      </c>
      <c r="T7" s="137">
        <v>509</v>
      </c>
      <c r="U7" s="137">
        <v>279</v>
      </c>
      <c r="V7" s="137">
        <v>102</v>
      </c>
      <c r="W7" s="137">
        <v>22</v>
      </c>
      <c r="X7" s="140">
        <v>2</v>
      </c>
    </row>
    <row r="8" spans="1:24" s="141" customFormat="1" ht="18.75" customHeight="1">
      <c r="A8" s="133"/>
      <c r="B8" s="134" t="s">
        <v>93</v>
      </c>
      <c r="C8" s="135">
        <v>49112</v>
      </c>
      <c r="D8" s="136">
        <v>1930</v>
      </c>
      <c r="E8" s="137">
        <v>2556</v>
      </c>
      <c r="F8" s="137">
        <v>3337</v>
      </c>
      <c r="G8" s="137">
        <v>3817</v>
      </c>
      <c r="H8" s="137">
        <v>3525</v>
      </c>
      <c r="I8" s="137">
        <v>3563</v>
      </c>
      <c r="J8" s="137">
        <v>3548</v>
      </c>
      <c r="K8" s="138">
        <v>3173</v>
      </c>
      <c r="L8" s="139">
        <v>3750</v>
      </c>
      <c r="M8" s="136">
        <v>4258</v>
      </c>
      <c r="N8" s="137">
        <v>3678</v>
      </c>
      <c r="O8" s="137">
        <v>2971</v>
      </c>
      <c r="P8" s="137">
        <v>1963</v>
      </c>
      <c r="Q8" s="137">
        <v>1777</v>
      </c>
      <c r="R8" s="137">
        <v>1948</v>
      </c>
      <c r="S8" s="137">
        <v>1485</v>
      </c>
      <c r="T8" s="137">
        <v>1084</v>
      </c>
      <c r="U8" s="137">
        <v>543</v>
      </c>
      <c r="V8" s="137">
        <v>163</v>
      </c>
      <c r="W8" s="137">
        <v>40</v>
      </c>
      <c r="X8" s="143">
        <v>3</v>
      </c>
    </row>
    <row r="9" spans="1:24" s="141" customFormat="1" ht="18.75" customHeight="1">
      <c r="A9" s="133" t="s">
        <v>143</v>
      </c>
      <c r="B9" s="134" t="s">
        <v>139</v>
      </c>
      <c r="C9" s="135">
        <v>26266</v>
      </c>
      <c r="D9" s="136">
        <v>1032</v>
      </c>
      <c r="E9" s="137">
        <v>1383</v>
      </c>
      <c r="F9" s="137">
        <v>1689</v>
      </c>
      <c r="G9" s="137">
        <v>2005</v>
      </c>
      <c r="H9" s="137">
        <v>1868</v>
      </c>
      <c r="I9" s="137">
        <v>1864</v>
      </c>
      <c r="J9" s="137">
        <v>1908</v>
      </c>
      <c r="K9" s="138">
        <v>1673</v>
      </c>
      <c r="L9" s="139">
        <v>2061</v>
      </c>
      <c r="M9" s="136">
        <v>2446</v>
      </c>
      <c r="N9" s="137">
        <v>2126</v>
      </c>
      <c r="O9" s="137">
        <v>1693</v>
      </c>
      <c r="P9" s="137">
        <v>1140</v>
      </c>
      <c r="Q9" s="137">
        <v>898</v>
      </c>
      <c r="R9" s="137">
        <v>930</v>
      </c>
      <c r="S9" s="137">
        <v>709</v>
      </c>
      <c r="T9" s="137">
        <v>528</v>
      </c>
      <c r="U9" s="137">
        <v>239</v>
      </c>
      <c r="V9" s="137">
        <v>62</v>
      </c>
      <c r="W9" s="137">
        <v>11</v>
      </c>
      <c r="X9" s="143">
        <v>1</v>
      </c>
    </row>
    <row r="10" spans="1:24" s="141" customFormat="1" ht="18.75" customHeight="1">
      <c r="A10" s="133"/>
      <c r="B10" s="134" t="s">
        <v>141</v>
      </c>
      <c r="C10" s="135">
        <v>22846</v>
      </c>
      <c r="D10" s="136">
        <v>898</v>
      </c>
      <c r="E10" s="137">
        <v>1173</v>
      </c>
      <c r="F10" s="137">
        <v>1648</v>
      </c>
      <c r="G10" s="137">
        <v>1812</v>
      </c>
      <c r="H10" s="137">
        <v>1657</v>
      </c>
      <c r="I10" s="137">
        <v>1699</v>
      </c>
      <c r="J10" s="137">
        <v>1640</v>
      </c>
      <c r="K10" s="138">
        <v>1500</v>
      </c>
      <c r="L10" s="139">
        <v>1689</v>
      </c>
      <c r="M10" s="136">
        <v>1812</v>
      </c>
      <c r="N10" s="137">
        <v>1552</v>
      </c>
      <c r="O10" s="137">
        <v>1278</v>
      </c>
      <c r="P10" s="137">
        <v>823</v>
      </c>
      <c r="Q10" s="137">
        <v>879</v>
      </c>
      <c r="R10" s="137">
        <v>1018</v>
      </c>
      <c r="S10" s="137">
        <v>776</v>
      </c>
      <c r="T10" s="137">
        <v>556</v>
      </c>
      <c r="U10" s="137">
        <v>304</v>
      </c>
      <c r="V10" s="137">
        <v>101</v>
      </c>
      <c r="W10" s="137">
        <v>29</v>
      </c>
      <c r="X10" s="140">
        <v>2</v>
      </c>
    </row>
    <row r="11" spans="1:24" s="141" customFormat="1" ht="18.75" customHeight="1">
      <c r="A11" s="145"/>
      <c r="B11" s="134" t="s">
        <v>93</v>
      </c>
      <c r="C11" s="135">
        <v>48652</v>
      </c>
      <c r="D11" s="136">
        <v>1785</v>
      </c>
      <c r="E11" s="137">
        <v>2352</v>
      </c>
      <c r="F11" s="137">
        <v>3128</v>
      </c>
      <c r="G11" s="137">
        <v>3780</v>
      </c>
      <c r="H11" s="137">
        <v>3624</v>
      </c>
      <c r="I11" s="137">
        <v>3396</v>
      </c>
      <c r="J11" s="137">
        <v>3501</v>
      </c>
      <c r="K11" s="138">
        <v>3148</v>
      </c>
      <c r="L11" s="139">
        <v>3559</v>
      </c>
      <c r="M11" s="136">
        <v>4275</v>
      </c>
      <c r="N11" s="137">
        <v>3770</v>
      </c>
      <c r="O11" s="137">
        <v>3112</v>
      </c>
      <c r="P11" s="137">
        <v>2149</v>
      </c>
      <c r="Q11" s="137">
        <v>1690</v>
      </c>
      <c r="R11" s="137">
        <v>1992</v>
      </c>
      <c r="S11" s="137">
        <v>1468</v>
      </c>
      <c r="T11" s="137">
        <v>1132</v>
      </c>
      <c r="U11" s="137">
        <v>559</v>
      </c>
      <c r="V11" s="137">
        <v>181</v>
      </c>
      <c r="W11" s="137">
        <v>45</v>
      </c>
      <c r="X11" s="143">
        <v>6</v>
      </c>
    </row>
    <row r="12" spans="1:24" s="141" customFormat="1" ht="18.75" customHeight="1">
      <c r="A12" s="145" t="s">
        <v>144</v>
      </c>
      <c r="B12" s="134" t="s">
        <v>139</v>
      </c>
      <c r="C12" s="135">
        <v>26063</v>
      </c>
      <c r="D12" s="136">
        <v>965</v>
      </c>
      <c r="E12" s="137">
        <v>1274</v>
      </c>
      <c r="F12" s="137">
        <v>1573</v>
      </c>
      <c r="G12" s="137">
        <v>2008</v>
      </c>
      <c r="H12" s="137">
        <v>1927</v>
      </c>
      <c r="I12" s="137">
        <v>1796</v>
      </c>
      <c r="J12" s="137">
        <v>1866</v>
      </c>
      <c r="K12" s="138">
        <v>1661</v>
      </c>
      <c r="L12" s="139">
        <v>1926</v>
      </c>
      <c r="M12" s="136">
        <v>2470</v>
      </c>
      <c r="N12" s="137">
        <v>2161</v>
      </c>
      <c r="O12" s="137">
        <v>1775</v>
      </c>
      <c r="P12" s="137">
        <v>1268</v>
      </c>
      <c r="Q12" s="137">
        <v>861</v>
      </c>
      <c r="R12" s="137">
        <v>950</v>
      </c>
      <c r="S12" s="137">
        <v>697</v>
      </c>
      <c r="T12" s="137">
        <v>560</v>
      </c>
      <c r="U12" s="137">
        <v>244</v>
      </c>
      <c r="V12" s="137">
        <v>68</v>
      </c>
      <c r="W12" s="137">
        <v>12</v>
      </c>
      <c r="X12" s="143">
        <v>1</v>
      </c>
    </row>
    <row r="13" spans="1:24" s="141" customFormat="1" ht="18.75" customHeight="1">
      <c r="A13" s="145"/>
      <c r="B13" s="134" t="s">
        <v>141</v>
      </c>
      <c r="C13" s="135">
        <v>22589</v>
      </c>
      <c r="D13" s="136">
        <v>820</v>
      </c>
      <c r="E13" s="137">
        <v>1078</v>
      </c>
      <c r="F13" s="137">
        <v>1555</v>
      </c>
      <c r="G13" s="137">
        <v>1772</v>
      </c>
      <c r="H13" s="137">
        <v>1697</v>
      </c>
      <c r="I13" s="137">
        <v>1600</v>
      </c>
      <c r="J13" s="137">
        <v>1635</v>
      </c>
      <c r="K13" s="138">
        <v>1487</v>
      </c>
      <c r="L13" s="139">
        <v>1633</v>
      </c>
      <c r="M13" s="136">
        <v>1805</v>
      </c>
      <c r="N13" s="137">
        <v>1609</v>
      </c>
      <c r="O13" s="137">
        <v>1337</v>
      </c>
      <c r="P13" s="137">
        <v>881</v>
      </c>
      <c r="Q13" s="137">
        <v>829</v>
      </c>
      <c r="R13" s="137">
        <v>1042</v>
      </c>
      <c r="S13" s="137">
        <v>771</v>
      </c>
      <c r="T13" s="137">
        <v>572</v>
      </c>
      <c r="U13" s="137">
        <v>315</v>
      </c>
      <c r="V13" s="137">
        <v>113</v>
      </c>
      <c r="W13" s="137">
        <v>33</v>
      </c>
      <c r="X13" s="140">
        <v>5</v>
      </c>
    </row>
    <row r="14" spans="1:24" s="141" customFormat="1" ht="18.75" customHeight="1">
      <c r="A14" s="145"/>
      <c r="B14" s="134" t="s">
        <v>93</v>
      </c>
      <c r="C14" s="137">
        <v>48276</v>
      </c>
      <c r="D14" s="137">
        <v>1696</v>
      </c>
      <c r="E14" s="137">
        <v>2198</v>
      </c>
      <c r="F14" s="137">
        <v>2959</v>
      </c>
      <c r="G14" s="137">
        <v>3716</v>
      </c>
      <c r="H14" s="137">
        <v>3665</v>
      </c>
      <c r="I14" s="137">
        <v>3297</v>
      </c>
      <c r="J14" s="137">
        <v>3457</v>
      </c>
      <c r="K14" s="139">
        <v>3159</v>
      </c>
      <c r="L14" s="139">
        <v>3426</v>
      </c>
      <c r="M14" s="135">
        <v>4077</v>
      </c>
      <c r="N14" s="135">
        <v>3916</v>
      </c>
      <c r="O14" s="135">
        <v>3231</v>
      </c>
      <c r="P14" s="135">
        <v>2383</v>
      </c>
      <c r="Q14" s="135">
        <v>1638</v>
      </c>
      <c r="R14" s="135">
        <v>1917</v>
      </c>
      <c r="S14" s="135">
        <v>1516</v>
      </c>
      <c r="T14" s="135">
        <v>1170</v>
      </c>
      <c r="U14" s="135">
        <v>578</v>
      </c>
      <c r="V14" s="135">
        <v>227</v>
      </c>
      <c r="W14" s="135">
        <v>42</v>
      </c>
      <c r="X14" s="146">
        <v>8</v>
      </c>
    </row>
    <row r="15" spans="1:24" s="141" customFormat="1" ht="18.75" customHeight="1">
      <c r="A15" s="145" t="s">
        <v>145</v>
      </c>
      <c r="B15" s="134" t="s">
        <v>139</v>
      </c>
      <c r="C15" s="137">
        <v>25848</v>
      </c>
      <c r="D15" s="137">
        <v>907</v>
      </c>
      <c r="E15" s="137">
        <v>1201</v>
      </c>
      <c r="F15" s="137">
        <v>1493</v>
      </c>
      <c r="G15" s="137">
        <v>1966</v>
      </c>
      <c r="H15" s="137">
        <v>1941</v>
      </c>
      <c r="I15" s="137">
        <v>1784</v>
      </c>
      <c r="J15" s="137">
        <v>1838</v>
      </c>
      <c r="K15" s="139">
        <v>1651</v>
      </c>
      <c r="L15" s="139">
        <v>1851</v>
      </c>
      <c r="M15" s="135">
        <v>2325</v>
      </c>
      <c r="N15" s="135">
        <v>2253</v>
      </c>
      <c r="O15" s="135">
        <v>1825</v>
      </c>
      <c r="P15" s="135">
        <v>1407</v>
      </c>
      <c r="Q15" s="135">
        <v>847</v>
      </c>
      <c r="R15" s="135">
        <v>925</v>
      </c>
      <c r="S15" s="135">
        <v>702</v>
      </c>
      <c r="T15" s="135">
        <v>575</v>
      </c>
      <c r="U15" s="135">
        <v>258</v>
      </c>
      <c r="V15" s="135">
        <v>84</v>
      </c>
      <c r="W15" s="135">
        <v>14</v>
      </c>
      <c r="X15" s="146">
        <v>1</v>
      </c>
    </row>
    <row r="16" spans="1:24" s="141" customFormat="1" ht="18.75" customHeight="1">
      <c r="A16" s="145"/>
      <c r="B16" s="134" t="s">
        <v>141</v>
      </c>
      <c r="C16" s="137">
        <v>22428</v>
      </c>
      <c r="D16" s="137">
        <v>789</v>
      </c>
      <c r="E16" s="137">
        <v>997</v>
      </c>
      <c r="F16" s="137">
        <v>1466</v>
      </c>
      <c r="G16" s="137">
        <v>1750</v>
      </c>
      <c r="H16" s="137">
        <v>1724</v>
      </c>
      <c r="I16" s="137">
        <v>1513</v>
      </c>
      <c r="J16" s="137">
        <v>1619</v>
      </c>
      <c r="K16" s="139">
        <v>1508</v>
      </c>
      <c r="L16" s="139">
        <v>1575</v>
      </c>
      <c r="M16" s="135">
        <v>1752</v>
      </c>
      <c r="N16" s="135">
        <v>1663</v>
      </c>
      <c r="O16" s="135">
        <v>1406</v>
      </c>
      <c r="P16" s="135">
        <v>976</v>
      </c>
      <c r="Q16" s="135">
        <v>791</v>
      </c>
      <c r="R16" s="135">
        <v>992</v>
      </c>
      <c r="S16" s="135">
        <v>814</v>
      </c>
      <c r="T16" s="135">
        <v>595</v>
      </c>
      <c r="U16" s="135">
        <v>320</v>
      </c>
      <c r="V16" s="135">
        <v>143</v>
      </c>
      <c r="W16" s="135">
        <v>28</v>
      </c>
      <c r="X16" s="146">
        <v>7</v>
      </c>
    </row>
    <row r="17" spans="1:24" s="141" customFormat="1" ht="18.75" customHeight="1">
      <c r="A17" s="144"/>
      <c r="B17" s="134" t="s">
        <v>93</v>
      </c>
      <c r="C17" s="137">
        <v>48025</v>
      </c>
      <c r="D17" s="137">
        <v>1571</v>
      </c>
      <c r="E17" s="137">
        <v>2101</v>
      </c>
      <c r="F17" s="137">
        <v>2892</v>
      </c>
      <c r="G17" s="137">
        <v>3523</v>
      </c>
      <c r="H17" s="137">
        <v>3678</v>
      </c>
      <c r="I17" s="137">
        <v>3271</v>
      </c>
      <c r="J17" s="137">
        <v>3398</v>
      </c>
      <c r="K17" s="147">
        <v>3200</v>
      </c>
      <c r="L17" s="139">
        <v>3277</v>
      </c>
      <c r="M17" s="135">
        <v>3989</v>
      </c>
      <c r="N17" s="135">
        <v>4035</v>
      </c>
      <c r="O17" s="135">
        <v>3386</v>
      </c>
      <c r="P17" s="135">
        <v>2580</v>
      </c>
      <c r="Q17" s="135">
        <v>1596</v>
      </c>
      <c r="R17" s="135">
        <v>1840</v>
      </c>
      <c r="S17" s="135">
        <v>1597</v>
      </c>
      <c r="T17" s="135">
        <v>1174</v>
      </c>
      <c r="U17" s="135">
        <v>616</v>
      </c>
      <c r="V17" s="135">
        <v>245</v>
      </c>
      <c r="W17" s="135">
        <v>45</v>
      </c>
      <c r="X17" s="146">
        <v>11</v>
      </c>
    </row>
    <row r="18" spans="1:24" s="141" customFormat="1" ht="18.75" customHeight="1">
      <c r="A18" s="145" t="s">
        <v>146</v>
      </c>
      <c r="B18" s="134" t="s">
        <v>139</v>
      </c>
      <c r="C18" s="137">
        <v>25705</v>
      </c>
      <c r="D18" s="137">
        <v>845</v>
      </c>
      <c r="E18" s="137">
        <v>1117</v>
      </c>
      <c r="F18" s="137">
        <v>1475</v>
      </c>
      <c r="G18" s="137">
        <v>1866</v>
      </c>
      <c r="H18" s="137">
        <v>1939</v>
      </c>
      <c r="I18" s="137">
        <v>1797</v>
      </c>
      <c r="J18" s="137">
        <v>1802</v>
      </c>
      <c r="K18" s="147">
        <v>1691</v>
      </c>
      <c r="L18" s="139">
        <v>1782</v>
      </c>
      <c r="M18" s="135">
        <v>2223</v>
      </c>
      <c r="N18" s="135">
        <v>2313</v>
      </c>
      <c r="O18" s="135">
        <v>1918</v>
      </c>
      <c r="P18" s="135">
        <v>1498</v>
      </c>
      <c r="Q18" s="135">
        <v>865</v>
      </c>
      <c r="R18" s="135">
        <v>900</v>
      </c>
      <c r="S18" s="135">
        <v>726</v>
      </c>
      <c r="T18" s="135">
        <v>563</v>
      </c>
      <c r="U18" s="135">
        <v>273</v>
      </c>
      <c r="V18" s="135">
        <v>97</v>
      </c>
      <c r="W18" s="135">
        <v>13</v>
      </c>
      <c r="X18" s="146">
        <v>2</v>
      </c>
    </row>
    <row r="19" spans="1:24" s="141" customFormat="1" ht="18.75" customHeight="1">
      <c r="A19" s="144"/>
      <c r="B19" s="134" t="s">
        <v>141</v>
      </c>
      <c r="C19" s="137">
        <v>22320</v>
      </c>
      <c r="D19" s="137">
        <v>726</v>
      </c>
      <c r="E19" s="137">
        <v>984</v>
      </c>
      <c r="F19" s="137">
        <v>1417</v>
      </c>
      <c r="G19" s="137">
        <v>1657</v>
      </c>
      <c r="H19" s="137">
        <v>1739</v>
      </c>
      <c r="I19" s="137">
        <v>1474</v>
      </c>
      <c r="J19" s="137">
        <v>1596</v>
      </c>
      <c r="K19" s="147">
        <v>1509</v>
      </c>
      <c r="L19" s="139">
        <v>1495</v>
      </c>
      <c r="M19" s="135">
        <v>1766</v>
      </c>
      <c r="N19" s="135">
        <v>1722</v>
      </c>
      <c r="O19" s="135">
        <v>1468</v>
      </c>
      <c r="P19" s="135">
        <v>1082</v>
      </c>
      <c r="Q19" s="135">
        <v>731</v>
      </c>
      <c r="R19" s="135">
        <v>940</v>
      </c>
      <c r="S19" s="135">
        <v>871</v>
      </c>
      <c r="T19" s="135">
        <v>611</v>
      </c>
      <c r="U19" s="135">
        <v>343</v>
      </c>
      <c r="V19" s="135">
        <v>148</v>
      </c>
      <c r="W19" s="135">
        <v>32</v>
      </c>
      <c r="X19" s="146">
        <v>9</v>
      </c>
    </row>
    <row r="20" spans="2:24" s="141" customFormat="1" ht="18.75" customHeight="1">
      <c r="B20" s="134" t="s">
        <v>93</v>
      </c>
      <c r="C20" s="137">
        <v>48058</v>
      </c>
      <c r="D20" s="137">
        <v>1555</v>
      </c>
      <c r="E20" s="137">
        <v>2015</v>
      </c>
      <c r="F20" s="137">
        <v>2750</v>
      </c>
      <c r="G20" s="137">
        <v>3337</v>
      </c>
      <c r="H20" s="137">
        <v>3803</v>
      </c>
      <c r="I20" s="137">
        <v>3242</v>
      </c>
      <c r="J20" s="137">
        <v>3311</v>
      </c>
      <c r="K20" s="147">
        <v>3299</v>
      </c>
      <c r="L20" s="139">
        <v>3202</v>
      </c>
      <c r="M20" s="135">
        <v>3914</v>
      </c>
      <c r="N20" s="135">
        <v>4128</v>
      </c>
      <c r="O20" s="135">
        <v>3520</v>
      </c>
      <c r="P20" s="135">
        <v>2688</v>
      </c>
      <c r="Q20" s="135">
        <v>1705</v>
      </c>
      <c r="R20" s="135">
        <v>1793</v>
      </c>
      <c r="S20" s="135">
        <v>1623</v>
      </c>
      <c r="T20" s="135">
        <v>1208</v>
      </c>
      <c r="U20" s="135">
        <v>647</v>
      </c>
      <c r="V20" s="135">
        <v>262</v>
      </c>
      <c r="W20" s="135">
        <v>46</v>
      </c>
      <c r="X20" s="146">
        <v>10</v>
      </c>
    </row>
    <row r="21" spans="1:24" s="141" customFormat="1" ht="18.75" customHeight="1">
      <c r="A21" s="145" t="s">
        <v>148</v>
      </c>
      <c r="B21" s="134" t="s">
        <v>139</v>
      </c>
      <c r="C21" s="137">
        <v>25751</v>
      </c>
      <c r="D21" s="137">
        <v>838</v>
      </c>
      <c r="E21" s="137">
        <v>1077</v>
      </c>
      <c r="F21" s="137">
        <v>1430</v>
      </c>
      <c r="G21" s="137">
        <v>1739</v>
      </c>
      <c r="H21" s="137">
        <v>2004</v>
      </c>
      <c r="I21" s="137">
        <v>1807</v>
      </c>
      <c r="J21" s="137">
        <v>1781</v>
      </c>
      <c r="K21" s="147">
        <v>1766</v>
      </c>
      <c r="L21" s="139">
        <v>1682</v>
      </c>
      <c r="M21" s="135">
        <v>2172</v>
      </c>
      <c r="N21" s="135">
        <v>2380</v>
      </c>
      <c r="O21" s="135">
        <v>1984</v>
      </c>
      <c r="P21" s="135">
        <v>1542</v>
      </c>
      <c r="Q21" s="135">
        <v>946</v>
      </c>
      <c r="R21" s="135">
        <v>888</v>
      </c>
      <c r="S21" s="135">
        <v>742</v>
      </c>
      <c r="T21" s="135">
        <v>570</v>
      </c>
      <c r="U21" s="135">
        <v>286</v>
      </c>
      <c r="V21" s="135">
        <v>100</v>
      </c>
      <c r="W21" s="135">
        <v>16</v>
      </c>
      <c r="X21" s="146">
        <v>1</v>
      </c>
    </row>
    <row r="22" spans="1:24" s="141" customFormat="1" ht="18.75" customHeight="1">
      <c r="A22" s="144"/>
      <c r="B22" s="134" t="s">
        <v>141</v>
      </c>
      <c r="C22" s="137">
        <v>22307</v>
      </c>
      <c r="D22" s="137">
        <v>717</v>
      </c>
      <c r="E22" s="137">
        <v>938</v>
      </c>
      <c r="F22" s="137">
        <v>1320</v>
      </c>
      <c r="G22" s="137">
        <v>1598</v>
      </c>
      <c r="H22" s="137">
        <v>1799</v>
      </c>
      <c r="I22" s="137">
        <v>1435</v>
      </c>
      <c r="J22" s="137">
        <v>1530</v>
      </c>
      <c r="K22" s="147">
        <v>1533</v>
      </c>
      <c r="L22" s="139">
        <v>1520</v>
      </c>
      <c r="M22" s="135">
        <v>1742</v>
      </c>
      <c r="N22" s="135">
        <v>1748</v>
      </c>
      <c r="O22" s="135">
        <v>1536</v>
      </c>
      <c r="P22" s="135">
        <v>1146</v>
      </c>
      <c r="Q22" s="135">
        <v>759</v>
      </c>
      <c r="R22" s="135">
        <v>905</v>
      </c>
      <c r="S22" s="135">
        <v>881</v>
      </c>
      <c r="T22" s="135">
        <v>638</v>
      </c>
      <c r="U22" s="135">
        <v>361</v>
      </c>
      <c r="V22" s="135">
        <v>162</v>
      </c>
      <c r="W22" s="135">
        <v>30</v>
      </c>
      <c r="X22" s="146">
        <v>9</v>
      </c>
    </row>
    <row r="23" spans="2:24" s="141" customFormat="1" ht="18.75" customHeight="1">
      <c r="B23" s="134" t="s">
        <v>93</v>
      </c>
      <c r="C23" s="137">
        <f>C24+C25</f>
        <v>48409</v>
      </c>
      <c r="D23" s="137">
        <f aca="true" t="shared" si="0" ref="D23:K23">D24+D25</f>
        <v>1759</v>
      </c>
      <c r="E23" s="137">
        <f t="shared" si="0"/>
        <v>1867</v>
      </c>
      <c r="F23" s="137">
        <f t="shared" si="0"/>
        <v>2526</v>
      </c>
      <c r="G23" s="137">
        <f t="shared" si="0"/>
        <v>3292</v>
      </c>
      <c r="H23" s="137">
        <f t="shared" si="0"/>
        <v>3765</v>
      </c>
      <c r="I23" s="137">
        <f t="shared" si="0"/>
        <v>3390</v>
      </c>
      <c r="J23" s="137">
        <f t="shared" si="0"/>
        <v>3378</v>
      </c>
      <c r="K23" s="137">
        <f t="shared" si="0"/>
        <v>3420</v>
      </c>
      <c r="L23" s="139">
        <f>L24+L25</f>
        <v>3109</v>
      </c>
      <c r="M23" s="139">
        <f aca="true" t="shared" si="1" ref="M23:W23">M24+M25</f>
        <v>3697</v>
      </c>
      <c r="N23" s="139">
        <f t="shared" si="1"/>
        <v>4181</v>
      </c>
      <c r="O23" s="139">
        <f t="shared" si="1"/>
        <v>3664</v>
      </c>
      <c r="P23" s="139">
        <f t="shared" si="1"/>
        <v>2964</v>
      </c>
      <c r="Q23" s="139">
        <f t="shared" si="1"/>
        <v>1887</v>
      </c>
      <c r="R23" s="139">
        <f t="shared" si="1"/>
        <v>1625</v>
      </c>
      <c r="S23" s="139">
        <f t="shared" si="1"/>
        <v>1672</v>
      </c>
      <c r="T23" s="139">
        <f t="shared" si="1"/>
        <v>1178</v>
      </c>
      <c r="U23" s="139">
        <f t="shared" si="1"/>
        <v>711</v>
      </c>
      <c r="V23" s="139">
        <f t="shared" si="1"/>
        <v>264</v>
      </c>
      <c r="W23" s="139">
        <f t="shared" si="1"/>
        <v>51</v>
      </c>
      <c r="X23" s="146">
        <f>X24+X25</f>
        <v>9</v>
      </c>
    </row>
    <row r="24" spans="1:24" s="141" customFormat="1" ht="18.75" customHeight="1">
      <c r="A24" s="145" t="s">
        <v>149</v>
      </c>
      <c r="B24" s="134" t="s">
        <v>139</v>
      </c>
      <c r="C24" s="137">
        <v>25884</v>
      </c>
      <c r="D24" s="137">
        <v>933</v>
      </c>
      <c r="E24" s="137">
        <v>995</v>
      </c>
      <c r="F24" s="137">
        <v>1363</v>
      </c>
      <c r="G24" s="137">
        <v>1662</v>
      </c>
      <c r="H24" s="137">
        <v>1985</v>
      </c>
      <c r="I24" s="137">
        <v>1849</v>
      </c>
      <c r="J24" s="137">
        <v>1819</v>
      </c>
      <c r="K24" s="147">
        <v>1856</v>
      </c>
      <c r="L24" s="139">
        <v>1607</v>
      </c>
      <c r="M24" s="135">
        <v>2021</v>
      </c>
      <c r="N24" s="135">
        <v>2379</v>
      </c>
      <c r="O24" s="135">
        <v>2101</v>
      </c>
      <c r="P24" s="135">
        <v>1677</v>
      </c>
      <c r="Q24" s="135">
        <v>1076</v>
      </c>
      <c r="R24" s="135">
        <v>803</v>
      </c>
      <c r="S24" s="135">
        <v>760</v>
      </c>
      <c r="T24" s="135">
        <v>555</v>
      </c>
      <c r="U24" s="135">
        <v>319</v>
      </c>
      <c r="V24" s="135">
        <v>109</v>
      </c>
      <c r="W24" s="135">
        <v>14</v>
      </c>
      <c r="X24" s="146">
        <v>1</v>
      </c>
    </row>
    <row r="25" spans="1:24" s="141" customFormat="1" ht="18.75" customHeight="1">
      <c r="A25" s="144"/>
      <c r="B25" s="134" t="s">
        <v>141</v>
      </c>
      <c r="C25" s="137">
        <v>22525</v>
      </c>
      <c r="D25" s="137">
        <v>826</v>
      </c>
      <c r="E25" s="137">
        <v>872</v>
      </c>
      <c r="F25" s="137">
        <v>1163</v>
      </c>
      <c r="G25" s="137">
        <v>1630</v>
      </c>
      <c r="H25" s="137">
        <v>1780</v>
      </c>
      <c r="I25" s="137">
        <v>1541</v>
      </c>
      <c r="J25" s="137">
        <v>1559</v>
      </c>
      <c r="K25" s="147">
        <v>1564</v>
      </c>
      <c r="L25" s="139">
        <v>1502</v>
      </c>
      <c r="M25" s="135">
        <v>1676</v>
      </c>
      <c r="N25" s="135">
        <v>1802</v>
      </c>
      <c r="O25" s="135">
        <v>1563</v>
      </c>
      <c r="P25" s="135">
        <v>1287</v>
      </c>
      <c r="Q25" s="135">
        <v>811</v>
      </c>
      <c r="R25" s="135">
        <v>822</v>
      </c>
      <c r="S25" s="135">
        <v>912</v>
      </c>
      <c r="T25" s="135">
        <v>623</v>
      </c>
      <c r="U25" s="135">
        <v>392</v>
      </c>
      <c r="V25" s="135">
        <v>155</v>
      </c>
      <c r="W25" s="135">
        <v>37</v>
      </c>
      <c r="X25" s="146">
        <v>8</v>
      </c>
    </row>
    <row r="26" spans="2:24" s="141" customFormat="1" ht="18.75" customHeight="1">
      <c r="B26" s="134" t="s">
        <v>93</v>
      </c>
      <c r="C26" s="137">
        <f>C27+C28</f>
        <v>48772</v>
      </c>
      <c r="D26" s="137">
        <f aca="true" t="shared" si="2" ref="D26:K26">D27+D28</f>
        <v>1894</v>
      </c>
      <c r="E26" s="137">
        <f t="shared" si="2"/>
        <v>1846</v>
      </c>
      <c r="F26" s="137">
        <f t="shared" si="2"/>
        <v>2386</v>
      </c>
      <c r="G26" s="137">
        <f t="shared" si="2"/>
        <v>3135</v>
      </c>
      <c r="H26" s="137">
        <f t="shared" si="2"/>
        <v>3789</v>
      </c>
      <c r="I26" s="137">
        <f t="shared" si="2"/>
        <v>3555</v>
      </c>
      <c r="J26" s="137">
        <f t="shared" si="2"/>
        <v>3351</v>
      </c>
      <c r="K26" s="137">
        <f t="shared" si="2"/>
        <v>3432</v>
      </c>
      <c r="L26" s="139">
        <f>L27+L28</f>
        <v>3108</v>
      </c>
      <c r="M26" s="139">
        <f aca="true" t="shared" si="3" ref="M26:W26">M27+M28</f>
        <v>3570</v>
      </c>
      <c r="N26" s="139">
        <f t="shared" si="3"/>
        <v>4212</v>
      </c>
      <c r="O26" s="139">
        <f t="shared" si="3"/>
        <v>3773</v>
      </c>
      <c r="P26" s="139">
        <f t="shared" si="3"/>
        <v>3082</v>
      </c>
      <c r="Q26" s="139">
        <f t="shared" si="3"/>
        <v>2100</v>
      </c>
      <c r="R26" s="139">
        <f t="shared" si="3"/>
        <v>1564</v>
      </c>
      <c r="S26" s="139">
        <f t="shared" si="3"/>
        <v>1713</v>
      </c>
      <c r="T26" s="139">
        <f t="shared" si="3"/>
        <v>1158</v>
      </c>
      <c r="U26" s="139">
        <f t="shared" si="3"/>
        <v>759</v>
      </c>
      <c r="V26" s="139">
        <f t="shared" si="3"/>
        <v>281</v>
      </c>
      <c r="W26" s="139">
        <f t="shared" si="3"/>
        <v>56</v>
      </c>
      <c r="X26" s="146">
        <f>X28</f>
        <v>8</v>
      </c>
    </row>
    <row r="27" spans="1:24" s="141" customFormat="1" ht="18.75" customHeight="1">
      <c r="A27" s="145" t="s">
        <v>150</v>
      </c>
      <c r="B27" s="134" t="s">
        <v>139</v>
      </c>
      <c r="C27" s="137">
        <v>25990</v>
      </c>
      <c r="D27" s="137">
        <v>998</v>
      </c>
      <c r="E27" s="137">
        <v>978</v>
      </c>
      <c r="F27" s="137">
        <v>1290</v>
      </c>
      <c r="G27" s="137">
        <v>1568</v>
      </c>
      <c r="H27" s="137">
        <v>1999</v>
      </c>
      <c r="I27" s="137">
        <v>1909</v>
      </c>
      <c r="J27" s="137">
        <v>1803</v>
      </c>
      <c r="K27" s="147">
        <v>1843</v>
      </c>
      <c r="L27" s="139">
        <v>1616</v>
      </c>
      <c r="M27" s="135">
        <v>1926</v>
      </c>
      <c r="N27" s="135">
        <v>2411</v>
      </c>
      <c r="O27" s="135">
        <v>2140</v>
      </c>
      <c r="P27" s="135">
        <v>1738</v>
      </c>
      <c r="Q27" s="135">
        <v>1218</v>
      </c>
      <c r="R27" s="135">
        <v>779</v>
      </c>
      <c r="S27" s="135">
        <v>776</v>
      </c>
      <c r="T27" s="135">
        <v>529</v>
      </c>
      <c r="U27" s="135">
        <v>343</v>
      </c>
      <c r="V27" s="135">
        <v>114</v>
      </c>
      <c r="W27" s="135">
        <v>12</v>
      </c>
      <c r="X27" s="142">
        <v>0</v>
      </c>
    </row>
    <row r="28" spans="1:24" s="141" customFormat="1" ht="18.75" customHeight="1">
      <c r="A28" s="144"/>
      <c r="B28" s="134" t="s">
        <v>141</v>
      </c>
      <c r="C28" s="137">
        <v>22782</v>
      </c>
      <c r="D28" s="137">
        <v>896</v>
      </c>
      <c r="E28" s="137">
        <v>868</v>
      </c>
      <c r="F28" s="137">
        <v>1096</v>
      </c>
      <c r="G28" s="137">
        <v>1567</v>
      </c>
      <c r="H28" s="137">
        <v>1790</v>
      </c>
      <c r="I28" s="137">
        <v>1646</v>
      </c>
      <c r="J28" s="137">
        <v>1548</v>
      </c>
      <c r="K28" s="147">
        <v>1589</v>
      </c>
      <c r="L28" s="139">
        <v>1492</v>
      </c>
      <c r="M28" s="135">
        <v>1644</v>
      </c>
      <c r="N28" s="135">
        <v>1801</v>
      </c>
      <c r="O28" s="135">
        <v>1633</v>
      </c>
      <c r="P28" s="135">
        <v>1344</v>
      </c>
      <c r="Q28" s="135">
        <v>882</v>
      </c>
      <c r="R28" s="135">
        <v>785</v>
      </c>
      <c r="S28" s="135">
        <v>937</v>
      </c>
      <c r="T28" s="135">
        <v>629</v>
      </c>
      <c r="U28" s="135">
        <v>416</v>
      </c>
      <c r="V28" s="135">
        <v>167</v>
      </c>
      <c r="W28" s="135">
        <v>44</v>
      </c>
      <c r="X28" s="146">
        <v>8</v>
      </c>
    </row>
    <row r="29" spans="2:24" s="141" customFormat="1" ht="18.75" customHeight="1">
      <c r="B29" s="134" t="s">
        <v>93</v>
      </c>
      <c r="C29" s="137">
        <f>C30+C31</f>
        <v>48953</v>
      </c>
      <c r="D29" s="137">
        <f aca="true" t="shared" si="4" ref="D29:K29">D30+D31</f>
        <v>1922</v>
      </c>
      <c r="E29" s="137">
        <f t="shared" si="4"/>
        <v>1835</v>
      </c>
      <c r="F29" s="137">
        <f t="shared" si="4"/>
        <v>2241</v>
      </c>
      <c r="G29" s="137">
        <f t="shared" si="4"/>
        <v>2982</v>
      </c>
      <c r="H29" s="137">
        <f t="shared" si="4"/>
        <v>3799</v>
      </c>
      <c r="I29" s="137">
        <f t="shared" si="4"/>
        <v>3672</v>
      </c>
      <c r="J29" s="137">
        <f t="shared" si="4"/>
        <v>3331</v>
      </c>
      <c r="K29" s="137">
        <f t="shared" si="4"/>
        <v>3464</v>
      </c>
      <c r="L29" s="139">
        <f>L30+L31</f>
        <v>3156</v>
      </c>
      <c r="M29" s="139">
        <f aca="true" t="shared" si="5" ref="M29:W29">M30+M31</f>
        <v>3455</v>
      </c>
      <c r="N29" s="139">
        <f t="shared" si="5"/>
        <v>4067</v>
      </c>
      <c r="O29" s="139">
        <f t="shared" si="5"/>
        <v>3944</v>
      </c>
      <c r="P29" s="139">
        <f t="shared" si="5"/>
        <v>3171</v>
      </c>
      <c r="Q29" s="139">
        <f t="shared" si="5"/>
        <v>2369</v>
      </c>
      <c r="R29" s="139">
        <f t="shared" si="5"/>
        <v>1533</v>
      </c>
      <c r="S29" s="139">
        <f t="shared" si="5"/>
        <v>1652</v>
      </c>
      <c r="T29" s="139">
        <f t="shared" si="5"/>
        <v>1215</v>
      </c>
      <c r="U29" s="139">
        <f t="shared" si="5"/>
        <v>778</v>
      </c>
      <c r="V29" s="139">
        <f t="shared" si="5"/>
        <v>295</v>
      </c>
      <c r="W29" s="139">
        <f t="shared" si="5"/>
        <v>66</v>
      </c>
      <c r="X29" s="146">
        <f>X30+X31</f>
        <v>6</v>
      </c>
    </row>
    <row r="30" spans="1:24" s="141" customFormat="1" ht="18.75" customHeight="1">
      <c r="A30" s="145" t="s">
        <v>152</v>
      </c>
      <c r="B30" s="134" t="s">
        <v>139</v>
      </c>
      <c r="C30" s="137">
        <v>26048</v>
      </c>
      <c r="D30" s="137">
        <v>1001</v>
      </c>
      <c r="E30" s="137">
        <v>972</v>
      </c>
      <c r="F30" s="137">
        <v>1211</v>
      </c>
      <c r="G30" s="137">
        <v>1512</v>
      </c>
      <c r="H30" s="137">
        <v>2011</v>
      </c>
      <c r="I30" s="137">
        <v>1962</v>
      </c>
      <c r="J30" s="137">
        <v>1798</v>
      </c>
      <c r="K30" s="147">
        <v>1844</v>
      </c>
      <c r="L30" s="139">
        <v>1642</v>
      </c>
      <c r="M30" s="135">
        <v>1840</v>
      </c>
      <c r="N30" s="135">
        <v>2285</v>
      </c>
      <c r="O30" s="135">
        <v>2274</v>
      </c>
      <c r="P30" s="135">
        <v>1754</v>
      </c>
      <c r="Q30" s="135">
        <v>1380</v>
      </c>
      <c r="R30" s="135">
        <v>772</v>
      </c>
      <c r="S30" s="135">
        <v>761</v>
      </c>
      <c r="T30" s="135">
        <v>545</v>
      </c>
      <c r="U30" s="135">
        <v>351</v>
      </c>
      <c r="V30" s="135">
        <v>114</v>
      </c>
      <c r="W30" s="135">
        <v>18</v>
      </c>
      <c r="X30" s="146">
        <v>1</v>
      </c>
    </row>
    <row r="31" spans="1:24" s="141" customFormat="1" ht="18.75" customHeight="1">
      <c r="A31" s="144"/>
      <c r="B31" s="134" t="s">
        <v>141</v>
      </c>
      <c r="C31" s="137">
        <v>22905</v>
      </c>
      <c r="D31" s="137">
        <v>921</v>
      </c>
      <c r="E31" s="137">
        <v>863</v>
      </c>
      <c r="F31" s="137">
        <v>1030</v>
      </c>
      <c r="G31" s="137">
        <v>1470</v>
      </c>
      <c r="H31" s="137">
        <v>1788</v>
      </c>
      <c r="I31" s="137">
        <v>1710</v>
      </c>
      <c r="J31" s="137">
        <v>1533</v>
      </c>
      <c r="K31" s="147">
        <v>1620</v>
      </c>
      <c r="L31" s="139">
        <v>1514</v>
      </c>
      <c r="M31" s="135">
        <v>1615</v>
      </c>
      <c r="N31" s="135">
        <v>1782</v>
      </c>
      <c r="O31" s="135">
        <v>1670</v>
      </c>
      <c r="P31" s="135">
        <v>1417</v>
      </c>
      <c r="Q31" s="135">
        <v>989</v>
      </c>
      <c r="R31" s="135">
        <v>761</v>
      </c>
      <c r="S31" s="135">
        <v>891</v>
      </c>
      <c r="T31" s="135">
        <v>670</v>
      </c>
      <c r="U31" s="135">
        <v>427</v>
      </c>
      <c r="V31" s="135">
        <v>181</v>
      </c>
      <c r="W31" s="135">
        <v>48</v>
      </c>
      <c r="X31" s="146">
        <v>5</v>
      </c>
    </row>
    <row r="32" spans="2:24" s="141" customFormat="1" ht="18.75" customHeight="1">
      <c r="B32" s="134" t="s">
        <v>93</v>
      </c>
      <c r="C32" s="137">
        <f>C33+C34</f>
        <v>49210</v>
      </c>
      <c r="D32" s="137">
        <f aca="true" t="shared" si="6" ref="D32:K32">D33+D34</f>
        <v>2016</v>
      </c>
      <c r="E32" s="137">
        <f t="shared" si="6"/>
        <v>1759</v>
      </c>
      <c r="F32" s="137">
        <f t="shared" si="6"/>
        <v>2165</v>
      </c>
      <c r="G32" s="137">
        <f t="shared" si="6"/>
        <v>2957</v>
      </c>
      <c r="H32" s="137">
        <f t="shared" si="6"/>
        <v>3631</v>
      </c>
      <c r="I32" s="137">
        <f t="shared" si="6"/>
        <v>3721</v>
      </c>
      <c r="J32" s="137">
        <f t="shared" si="6"/>
        <v>3409</v>
      </c>
      <c r="K32" s="137">
        <f t="shared" si="6"/>
        <v>3472</v>
      </c>
      <c r="L32" s="139">
        <f>L33+L34</f>
        <v>3205</v>
      </c>
      <c r="M32" s="139">
        <f aca="true" t="shared" si="7" ref="M32:W32">M33+M34</f>
        <v>3308</v>
      </c>
      <c r="N32" s="139">
        <f t="shared" si="7"/>
        <v>4011</v>
      </c>
      <c r="O32" s="139">
        <f t="shared" si="7"/>
        <v>4075</v>
      </c>
      <c r="P32" s="139">
        <f t="shared" si="7"/>
        <v>3336</v>
      </c>
      <c r="Q32" s="139">
        <f t="shared" si="7"/>
        <v>2565</v>
      </c>
      <c r="R32" s="139">
        <f t="shared" si="7"/>
        <v>1517</v>
      </c>
      <c r="S32" s="139">
        <f t="shared" si="7"/>
        <v>1620</v>
      </c>
      <c r="T32" s="139">
        <f t="shared" si="7"/>
        <v>1273</v>
      </c>
      <c r="U32" s="139">
        <f t="shared" si="7"/>
        <v>781</v>
      </c>
      <c r="V32" s="139">
        <f t="shared" si="7"/>
        <v>310</v>
      </c>
      <c r="W32" s="139">
        <f t="shared" si="7"/>
        <v>70</v>
      </c>
      <c r="X32" s="146">
        <f>X33+X34</f>
        <v>9</v>
      </c>
    </row>
    <row r="33" spans="1:24" s="141" customFormat="1" ht="18.75" customHeight="1">
      <c r="A33" s="145" t="s">
        <v>291</v>
      </c>
      <c r="B33" s="134" t="s">
        <v>139</v>
      </c>
      <c r="C33" s="137">
        <v>26183</v>
      </c>
      <c r="D33" s="137">
        <v>1026</v>
      </c>
      <c r="E33" s="137">
        <v>942</v>
      </c>
      <c r="F33" s="137">
        <v>1161</v>
      </c>
      <c r="G33" s="137">
        <v>1534</v>
      </c>
      <c r="H33" s="137">
        <v>1905</v>
      </c>
      <c r="I33" s="137">
        <v>1992</v>
      </c>
      <c r="J33" s="137">
        <v>1857</v>
      </c>
      <c r="K33" s="147">
        <v>1842</v>
      </c>
      <c r="L33" s="139">
        <v>1675</v>
      </c>
      <c r="M33" s="135">
        <v>1770</v>
      </c>
      <c r="N33" s="135">
        <v>2219</v>
      </c>
      <c r="O33" s="135">
        <v>2330</v>
      </c>
      <c r="P33" s="135">
        <v>1862</v>
      </c>
      <c r="Q33" s="135">
        <v>1465</v>
      </c>
      <c r="R33" s="135">
        <v>807</v>
      </c>
      <c r="S33" s="135">
        <v>757</v>
      </c>
      <c r="T33" s="135">
        <v>550</v>
      </c>
      <c r="U33" s="135">
        <v>345</v>
      </c>
      <c r="V33" s="135">
        <v>120</v>
      </c>
      <c r="W33" s="135">
        <v>23</v>
      </c>
      <c r="X33" s="146">
        <v>1</v>
      </c>
    </row>
    <row r="34" spans="1:24" s="141" customFormat="1" ht="18.75" customHeight="1" thickBot="1">
      <c r="A34" s="148"/>
      <c r="B34" s="149" t="s">
        <v>141</v>
      </c>
      <c r="C34" s="150">
        <v>23027</v>
      </c>
      <c r="D34" s="150">
        <v>990</v>
      </c>
      <c r="E34" s="150">
        <v>817</v>
      </c>
      <c r="F34" s="150">
        <v>1004</v>
      </c>
      <c r="G34" s="150">
        <v>1423</v>
      </c>
      <c r="H34" s="150">
        <v>1726</v>
      </c>
      <c r="I34" s="150">
        <v>1729</v>
      </c>
      <c r="J34" s="150">
        <v>1552</v>
      </c>
      <c r="K34" s="151">
        <v>1630</v>
      </c>
      <c r="L34" s="152">
        <v>1530</v>
      </c>
      <c r="M34" s="153">
        <v>1538</v>
      </c>
      <c r="N34" s="153">
        <v>1792</v>
      </c>
      <c r="O34" s="153">
        <v>1745</v>
      </c>
      <c r="P34" s="153">
        <v>1474</v>
      </c>
      <c r="Q34" s="153">
        <v>1100</v>
      </c>
      <c r="R34" s="153">
        <v>710</v>
      </c>
      <c r="S34" s="153">
        <v>863</v>
      </c>
      <c r="T34" s="153">
        <v>723</v>
      </c>
      <c r="U34" s="153">
        <v>436</v>
      </c>
      <c r="V34" s="153">
        <v>190</v>
      </c>
      <c r="W34" s="153">
        <v>47</v>
      </c>
      <c r="X34" s="154">
        <v>8</v>
      </c>
    </row>
    <row r="35" spans="1:24" ht="21.75" customHeight="1">
      <c r="A35" s="344" t="s">
        <v>154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</row>
  </sheetData>
  <sheetProtection/>
  <mergeCells count="2">
    <mergeCell ref="A35:K35"/>
    <mergeCell ref="A2:K2"/>
  </mergeCells>
  <printOptions/>
  <pageMargins left="1.1811023622047245" right="0.7874015748031497" top="1.1811023622047245" bottom="1.1811023622047245" header="1.299212598425197" footer="0.984251968503937"/>
  <pageSetup firstPageNumber="14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="120" zoomScaleNormal="120" zoomScalePageLayoutView="0" workbookViewId="0" topLeftCell="D1">
      <pane ySplit="6" topLeftCell="A17" activePane="bottomLeft" state="frozen"/>
      <selection pane="topLeft" activeCell="M15" sqref="M15"/>
      <selection pane="bottomLeft" activeCell="L15" sqref="L15:M15"/>
    </sheetView>
  </sheetViews>
  <sheetFormatPr defaultColWidth="10.75390625" defaultRowHeight="21.75" customHeight="1"/>
  <cols>
    <col min="1" max="1" width="15.75390625" style="1" customWidth="1"/>
    <col min="2" max="7" width="7.125" style="5" customWidth="1"/>
    <col min="8" max="9" width="7.125" style="2" customWidth="1"/>
    <col min="10" max="13" width="8.25390625" style="5" customWidth="1"/>
    <col min="14" max="16" width="9.625" style="5" customWidth="1"/>
    <col min="17" max="17" width="9.625" style="70" customWidth="1"/>
    <col min="18" max="16384" width="10.75390625" style="2" customWidth="1"/>
  </cols>
  <sheetData>
    <row r="1" spans="1:17" s="1" customFormat="1" ht="18.75" customHeight="1">
      <c r="A1" s="288" t="s">
        <v>0</v>
      </c>
      <c r="B1" s="34"/>
      <c r="C1" s="34"/>
      <c r="D1" s="34"/>
      <c r="E1" s="34"/>
      <c r="F1" s="34"/>
      <c r="G1" s="34"/>
      <c r="J1" s="63"/>
      <c r="K1" s="34"/>
      <c r="L1" s="34"/>
      <c r="N1" s="34"/>
      <c r="O1" s="34"/>
      <c r="Q1" s="65"/>
    </row>
    <row r="2" spans="1:17" s="6" customFormat="1" ht="26.25" customHeight="1">
      <c r="A2" s="304" t="s">
        <v>155</v>
      </c>
      <c r="B2" s="304"/>
      <c r="C2" s="304"/>
      <c r="D2" s="304"/>
      <c r="E2" s="304"/>
      <c r="F2" s="304"/>
      <c r="G2" s="304"/>
      <c r="H2" s="304"/>
      <c r="I2" s="304"/>
      <c r="J2" s="66" t="s">
        <v>156</v>
      </c>
      <c r="K2" s="67"/>
      <c r="L2" s="67"/>
      <c r="M2" s="67"/>
      <c r="N2" s="69"/>
      <c r="O2" s="69"/>
      <c r="P2" s="69"/>
      <c r="Q2" s="68"/>
    </row>
    <row r="3" spans="1:17" ht="19.5" customHeight="1" thickBot="1">
      <c r="A3" s="27"/>
      <c r="B3" s="30"/>
      <c r="C3" s="69"/>
      <c r="D3" s="69"/>
      <c r="E3" s="69"/>
      <c r="F3" s="69"/>
      <c r="G3" s="69"/>
      <c r="J3" s="30"/>
      <c r="K3" s="30"/>
      <c r="L3" s="30"/>
      <c r="N3" s="69"/>
      <c r="O3" s="69"/>
      <c r="Q3" s="157" t="s">
        <v>157</v>
      </c>
    </row>
    <row r="4" spans="1:17" ht="16.5" customHeight="1">
      <c r="A4" s="377" t="s">
        <v>158</v>
      </c>
      <c r="B4" s="158"/>
      <c r="C4" s="158" t="s">
        <v>159</v>
      </c>
      <c r="D4" s="158"/>
      <c r="E4" s="158" t="s">
        <v>160</v>
      </c>
      <c r="F4" s="159"/>
      <c r="G4" s="160" t="s">
        <v>161</v>
      </c>
      <c r="H4" s="161"/>
      <c r="I4" s="161"/>
      <c r="J4" s="162"/>
      <c r="K4" s="162" t="s">
        <v>162</v>
      </c>
      <c r="L4" s="162"/>
      <c r="M4" s="163"/>
      <c r="N4" s="380" t="s">
        <v>163</v>
      </c>
      <c r="O4" s="358" t="s">
        <v>164</v>
      </c>
      <c r="P4" s="358" t="s">
        <v>165</v>
      </c>
      <c r="Q4" s="361" t="s">
        <v>166</v>
      </c>
    </row>
    <row r="5" spans="1:17" ht="16.5" customHeight="1">
      <c r="A5" s="378"/>
      <c r="B5" s="364" t="s">
        <v>167</v>
      </c>
      <c r="C5" s="365"/>
      <c r="D5" s="365"/>
      <c r="E5" s="366"/>
      <c r="F5" s="370" t="s">
        <v>168</v>
      </c>
      <c r="G5" s="365"/>
      <c r="H5" s="365"/>
      <c r="I5" s="366"/>
      <c r="J5" s="371" t="s">
        <v>169</v>
      </c>
      <c r="K5" s="371"/>
      <c r="L5" s="371"/>
      <c r="M5" s="372"/>
      <c r="N5" s="381"/>
      <c r="O5" s="359"/>
      <c r="P5" s="359"/>
      <c r="Q5" s="362"/>
    </row>
    <row r="6" spans="1:17" ht="16.5" customHeight="1">
      <c r="A6" s="378"/>
      <c r="B6" s="367"/>
      <c r="C6" s="368"/>
      <c r="D6" s="368"/>
      <c r="E6" s="369"/>
      <c r="F6" s="362"/>
      <c r="G6" s="368"/>
      <c r="H6" s="368"/>
      <c r="I6" s="369"/>
      <c r="J6" s="373"/>
      <c r="K6" s="373"/>
      <c r="L6" s="373"/>
      <c r="M6" s="374"/>
      <c r="N6" s="381"/>
      <c r="O6" s="359"/>
      <c r="P6" s="359"/>
      <c r="Q6" s="362"/>
    </row>
    <row r="7" spans="1:17" ht="16.5" customHeight="1">
      <c r="A7" s="378"/>
      <c r="B7" s="367" t="s">
        <v>170</v>
      </c>
      <c r="C7" s="369"/>
      <c r="D7" s="370" t="s">
        <v>171</v>
      </c>
      <c r="E7" s="366"/>
      <c r="F7" s="362" t="s">
        <v>170</v>
      </c>
      <c r="G7" s="369"/>
      <c r="H7" s="370" t="s">
        <v>171</v>
      </c>
      <c r="I7" s="366"/>
      <c r="J7" s="368" t="s">
        <v>170</v>
      </c>
      <c r="K7" s="368"/>
      <c r="L7" s="370" t="s">
        <v>171</v>
      </c>
      <c r="M7" s="384"/>
      <c r="N7" s="381"/>
      <c r="O7" s="359"/>
      <c r="P7" s="359"/>
      <c r="Q7" s="362"/>
    </row>
    <row r="8" spans="1:17" ht="16.5" customHeight="1" thickBot="1">
      <c r="A8" s="379"/>
      <c r="B8" s="375"/>
      <c r="C8" s="376"/>
      <c r="D8" s="363"/>
      <c r="E8" s="376"/>
      <c r="F8" s="363"/>
      <c r="G8" s="376"/>
      <c r="H8" s="363"/>
      <c r="I8" s="376"/>
      <c r="J8" s="383"/>
      <c r="K8" s="383"/>
      <c r="L8" s="363"/>
      <c r="M8" s="385"/>
      <c r="N8" s="382"/>
      <c r="O8" s="360"/>
      <c r="P8" s="360"/>
      <c r="Q8" s="363"/>
    </row>
    <row r="9" spans="1:17" ht="45.75" customHeight="1">
      <c r="A9" s="164" t="s">
        <v>26</v>
      </c>
      <c r="B9" s="353">
        <v>8359</v>
      </c>
      <c r="C9" s="354"/>
      <c r="D9" s="356">
        <f>B9/49576*100</f>
        <v>16.860981119896724</v>
      </c>
      <c r="E9" s="356"/>
      <c r="F9" s="357">
        <f>49576-8359-7066</f>
        <v>34151</v>
      </c>
      <c r="G9" s="357"/>
      <c r="H9" s="350">
        <f>F9/49576*100</f>
        <v>68.8861545909311</v>
      </c>
      <c r="I9" s="351"/>
      <c r="J9" s="355">
        <v>7066</v>
      </c>
      <c r="K9" s="354"/>
      <c r="L9" s="352">
        <f>J9/49576*100</f>
        <v>14.252864289172178</v>
      </c>
      <c r="M9" s="352"/>
      <c r="N9" s="165">
        <f>7066/34151*100</f>
        <v>20.69046294398407</v>
      </c>
      <c r="O9" s="165">
        <f>8359/34151*100</f>
        <v>24.47658926532166</v>
      </c>
      <c r="P9" s="166">
        <f>(8359+7066)/34151*100</f>
        <v>45.16705220930573</v>
      </c>
      <c r="Q9" s="167">
        <f>7066/8359*100</f>
        <v>84.5316425409738</v>
      </c>
    </row>
    <row r="10" spans="1:17" ht="45.75" customHeight="1">
      <c r="A10" s="164" t="s">
        <v>27</v>
      </c>
      <c r="B10" s="353">
        <v>7823</v>
      </c>
      <c r="C10" s="354"/>
      <c r="D10" s="356">
        <f>B10/49112*100</f>
        <v>15.928897214530055</v>
      </c>
      <c r="E10" s="356"/>
      <c r="F10" s="357">
        <f>49112-7823-7043</f>
        <v>34246</v>
      </c>
      <c r="G10" s="357"/>
      <c r="H10" s="350">
        <f>F10/49112*100</f>
        <v>69.73041211923766</v>
      </c>
      <c r="I10" s="351"/>
      <c r="J10" s="355">
        <v>7043</v>
      </c>
      <c r="K10" s="354"/>
      <c r="L10" s="352">
        <f>J10/49112*100</f>
        <v>14.340690666232286</v>
      </c>
      <c r="M10" s="352"/>
      <c r="N10" s="165">
        <f>7043/34246*100</f>
        <v>20.56590550721252</v>
      </c>
      <c r="O10" s="165">
        <f>7823/34246*100</f>
        <v>22.843543771535362</v>
      </c>
      <c r="P10" s="166">
        <f>(7823+7043)/34246*100</f>
        <v>43.40944927874788</v>
      </c>
      <c r="Q10" s="167">
        <f>7043/7823*100</f>
        <v>90.02940048574716</v>
      </c>
    </row>
    <row r="11" spans="1:17" ht="45.75" customHeight="1">
      <c r="A11" s="164" t="s">
        <v>28</v>
      </c>
      <c r="B11" s="353">
        <v>7265</v>
      </c>
      <c r="C11" s="354"/>
      <c r="D11" s="356">
        <f>B11/48652*100</f>
        <v>14.932582422099811</v>
      </c>
      <c r="E11" s="356"/>
      <c r="F11" s="354">
        <f>48652-7265-7073</f>
        <v>34314</v>
      </c>
      <c r="G11" s="354"/>
      <c r="H11" s="350">
        <f>F11/48652*100</f>
        <v>70.52947463619172</v>
      </c>
      <c r="I11" s="351"/>
      <c r="J11" s="355">
        <v>7073</v>
      </c>
      <c r="K11" s="354"/>
      <c r="L11" s="352">
        <f>J11/48652*100</f>
        <v>14.53794294170846</v>
      </c>
      <c r="M11" s="352"/>
      <c r="N11" s="165">
        <f>7073/34314*100</f>
        <v>20.612577956519203</v>
      </c>
      <c r="O11" s="165">
        <f>7265/34314*100</f>
        <v>21.172116337355014</v>
      </c>
      <c r="P11" s="166">
        <f>(7265+7073)/34314*100</f>
        <v>41.78469429387422</v>
      </c>
      <c r="Q11" s="167">
        <f>7073/7265*100</f>
        <v>97.35719201651754</v>
      </c>
    </row>
    <row r="12" spans="1:17" ht="45.75" customHeight="1">
      <c r="A12" s="164" t="s">
        <v>29</v>
      </c>
      <c r="B12" s="353">
        <v>6853</v>
      </c>
      <c r="C12" s="354"/>
      <c r="D12" s="349">
        <v>14.2</v>
      </c>
      <c r="E12" s="349"/>
      <c r="F12" s="354">
        <v>34327</v>
      </c>
      <c r="G12" s="354"/>
      <c r="H12" s="350">
        <v>71.11</v>
      </c>
      <c r="I12" s="351"/>
      <c r="J12" s="355">
        <v>7096</v>
      </c>
      <c r="K12" s="354"/>
      <c r="L12" s="352">
        <v>14.7</v>
      </c>
      <c r="M12" s="352"/>
      <c r="N12" s="165">
        <v>20.67</v>
      </c>
      <c r="O12" s="165">
        <v>19.96</v>
      </c>
      <c r="P12" s="165">
        <v>40.64</v>
      </c>
      <c r="Q12" s="167">
        <v>103.55</v>
      </c>
    </row>
    <row r="13" spans="1:17" ht="45.75" customHeight="1">
      <c r="A13" s="164" t="s">
        <v>30</v>
      </c>
      <c r="B13" s="168"/>
      <c r="C13" s="169">
        <v>6564</v>
      </c>
      <c r="D13" s="349">
        <v>13.67</v>
      </c>
      <c r="E13" s="349">
        <v>13.67</v>
      </c>
      <c r="F13" s="170"/>
      <c r="G13" s="169">
        <v>34337</v>
      </c>
      <c r="H13" s="350">
        <v>71.5</v>
      </c>
      <c r="I13" s="351">
        <v>71.5</v>
      </c>
      <c r="J13" s="171"/>
      <c r="K13" s="169">
        <v>7124</v>
      </c>
      <c r="L13" s="352">
        <v>14.83</v>
      </c>
      <c r="M13" s="352"/>
      <c r="N13" s="165">
        <v>20.75</v>
      </c>
      <c r="O13" s="165">
        <v>19.12</v>
      </c>
      <c r="P13" s="165">
        <v>39.86</v>
      </c>
      <c r="Q13" s="167">
        <v>108.53</v>
      </c>
    </row>
    <row r="14" spans="1:17" ht="45.75" customHeight="1">
      <c r="A14" s="164" t="s">
        <v>147</v>
      </c>
      <c r="B14" s="168"/>
      <c r="C14" s="169">
        <v>6320</v>
      </c>
      <c r="D14" s="349">
        <v>13.15</v>
      </c>
      <c r="E14" s="349">
        <v>13.67</v>
      </c>
      <c r="F14" s="170"/>
      <c r="G14" s="169">
        <v>34444</v>
      </c>
      <c r="H14" s="350">
        <v>71.67</v>
      </c>
      <c r="I14" s="351">
        <v>71.5</v>
      </c>
      <c r="J14" s="171"/>
      <c r="K14" s="169">
        <v>7294</v>
      </c>
      <c r="L14" s="352">
        <v>15.18</v>
      </c>
      <c r="M14" s="352"/>
      <c r="N14" s="165">
        <v>21.18</v>
      </c>
      <c r="O14" s="165">
        <v>18.35</v>
      </c>
      <c r="P14" s="165">
        <v>39.53</v>
      </c>
      <c r="Q14" s="167">
        <v>115.41</v>
      </c>
    </row>
    <row r="15" spans="1:17" ht="45.75" customHeight="1">
      <c r="A15" s="164" t="s">
        <v>58</v>
      </c>
      <c r="B15" s="168"/>
      <c r="C15" s="169">
        <v>6152</v>
      </c>
      <c r="D15" s="349">
        <v>12.71</v>
      </c>
      <c r="E15" s="349">
        <v>13.67</v>
      </c>
      <c r="F15" s="170"/>
      <c r="G15" s="169">
        <v>34860</v>
      </c>
      <c r="H15" s="350">
        <v>72.01</v>
      </c>
      <c r="I15" s="351">
        <v>71.5</v>
      </c>
      <c r="J15" s="171"/>
      <c r="K15" s="169">
        <v>7397</v>
      </c>
      <c r="L15" s="352">
        <v>15.28</v>
      </c>
      <c r="M15" s="352"/>
      <c r="N15" s="165">
        <v>21.22</v>
      </c>
      <c r="O15" s="165">
        <v>17.65</v>
      </c>
      <c r="P15" s="165">
        <v>38.87</v>
      </c>
      <c r="Q15" s="167">
        <v>120.24</v>
      </c>
    </row>
    <row r="16" spans="1:17" ht="45.75" customHeight="1">
      <c r="A16" s="164" t="s">
        <v>59</v>
      </c>
      <c r="B16" s="168"/>
      <c r="C16" s="169">
        <v>6126</v>
      </c>
      <c r="D16" s="349">
        <v>12.56</v>
      </c>
      <c r="E16" s="349">
        <v>13.67</v>
      </c>
      <c r="F16" s="170"/>
      <c r="G16" s="169">
        <v>35007</v>
      </c>
      <c r="H16" s="350">
        <v>71.78</v>
      </c>
      <c r="I16" s="351">
        <v>71.5</v>
      </c>
      <c r="J16" s="171"/>
      <c r="K16" s="169">
        <v>7639</v>
      </c>
      <c r="L16" s="352">
        <v>15.66</v>
      </c>
      <c r="M16" s="352"/>
      <c r="N16" s="165">
        <v>21.82</v>
      </c>
      <c r="O16" s="165">
        <v>17.5</v>
      </c>
      <c r="P16" s="165">
        <v>39.32</v>
      </c>
      <c r="Q16" s="167">
        <v>124.7</v>
      </c>
    </row>
    <row r="17" spans="1:17" ht="45.75" customHeight="1">
      <c r="A17" s="164" t="s">
        <v>151</v>
      </c>
      <c r="B17" s="168"/>
      <c r="C17" s="169">
        <v>5998</v>
      </c>
      <c r="D17" s="349">
        <v>12.25</v>
      </c>
      <c r="E17" s="349"/>
      <c r="F17" s="170"/>
      <c r="G17" s="169">
        <v>35041</v>
      </c>
      <c r="H17" s="350">
        <v>71.58</v>
      </c>
      <c r="I17" s="351"/>
      <c r="J17" s="171"/>
      <c r="K17" s="169">
        <v>7914</v>
      </c>
      <c r="L17" s="352">
        <v>16.17</v>
      </c>
      <c r="M17" s="352"/>
      <c r="N17" s="165">
        <v>22.58</v>
      </c>
      <c r="O17" s="165">
        <v>17.12</v>
      </c>
      <c r="P17" s="165">
        <v>39.7</v>
      </c>
      <c r="Q17" s="167">
        <v>131.94</v>
      </c>
    </row>
    <row r="18" spans="1:17" ht="45.75" customHeight="1" thickBot="1">
      <c r="A18" s="172" t="s">
        <v>288</v>
      </c>
      <c r="B18" s="173"/>
      <c r="C18" s="174">
        <v>5940</v>
      </c>
      <c r="D18" s="345">
        <v>12.07</v>
      </c>
      <c r="E18" s="345"/>
      <c r="F18" s="176"/>
      <c r="G18" s="174">
        <v>35125</v>
      </c>
      <c r="H18" s="346">
        <v>71.38</v>
      </c>
      <c r="I18" s="347"/>
      <c r="J18" s="177"/>
      <c r="K18" s="174">
        <v>8145</v>
      </c>
      <c r="L18" s="348">
        <v>16.55</v>
      </c>
      <c r="M18" s="348"/>
      <c r="N18" s="175">
        <v>23.19</v>
      </c>
      <c r="O18" s="175">
        <v>16.91</v>
      </c>
      <c r="P18" s="175">
        <v>40.1</v>
      </c>
      <c r="Q18" s="178">
        <v>137.12</v>
      </c>
    </row>
    <row r="19" spans="1:10" ht="15.75" customHeight="1">
      <c r="A19" s="36" t="s">
        <v>172</v>
      </c>
      <c r="B19" s="25"/>
      <c r="C19" s="25"/>
      <c r="D19" s="25"/>
      <c r="E19" s="25"/>
      <c r="F19" s="25"/>
      <c r="G19" s="25"/>
      <c r="J19" s="67" t="s">
        <v>173</v>
      </c>
    </row>
    <row r="20" spans="1:10" ht="15.75" customHeight="1">
      <c r="A20" s="36" t="s">
        <v>174</v>
      </c>
      <c r="J20" s="67" t="s">
        <v>175</v>
      </c>
    </row>
    <row r="21" ht="15.75" customHeight="1">
      <c r="A21" s="63" t="s">
        <v>176</v>
      </c>
    </row>
    <row r="22" ht="19.5" customHeight="1">
      <c r="A22" s="63"/>
    </row>
    <row r="23" ht="15" customHeight="1">
      <c r="A23" s="63"/>
    </row>
  </sheetData>
  <sheetProtection/>
  <mergeCells count="57">
    <mergeCell ref="H17:I17"/>
    <mergeCell ref="L17:M17"/>
    <mergeCell ref="A2:I2"/>
    <mergeCell ref="A4:A8"/>
    <mergeCell ref="N4:N8"/>
    <mergeCell ref="J7:K8"/>
    <mergeCell ref="L7:M8"/>
    <mergeCell ref="B9:C9"/>
    <mergeCell ref="D9:E9"/>
    <mergeCell ref="F9:G9"/>
    <mergeCell ref="O4:O8"/>
    <mergeCell ref="P4:P8"/>
    <mergeCell ref="Q4:Q8"/>
    <mergeCell ref="B5:E6"/>
    <mergeCell ref="F5:I6"/>
    <mergeCell ref="J5:M6"/>
    <mergeCell ref="B7:C8"/>
    <mergeCell ref="D7:E8"/>
    <mergeCell ref="F7:G8"/>
    <mergeCell ref="H7:I8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D13:E13"/>
    <mergeCell ref="H13:I13"/>
    <mergeCell ref="L13:M13"/>
    <mergeCell ref="D14:E14"/>
    <mergeCell ref="H14:I14"/>
    <mergeCell ref="L14:M14"/>
    <mergeCell ref="D18:E18"/>
    <mergeCell ref="H18:I18"/>
    <mergeCell ref="L18:M18"/>
    <mergeCell ref="D15:E15"/>
    <mergeCell ref="H15:I15"/>
    <mergeCell ref="L15:M15"/>
    <mergeCell ref="D16:E16"/>
    <mergeCell ref="H16:I16"/>
    <mergeCell ref="L16:M16"/>
    <mergeCell ref="D17:E17"/>
  </mergeCells>
  <printOptions/>
  <pageMargins left="1.1811023622047245" right="0.7874015748031497" top="1.1811023622047245" bottom="1.1811023622047245" header="1.299212598425197" footer="0.984251968503937"/>
  <pageSetup firstPageNumber="16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="120" zoomScaleNormal="120" zoomScalePageLayoutView="0" workbookViewId="0" topLeftCell="F1">
      <pane ySplit="6" topLeftCell="A33" activePane="bottomLeft" state="frozen"/>
      <selection pane="topLeft" activeCell="M15" sqref="M15"/>
      <selection pane="bottomLeft" activeCell="M15" sqref="M15"/>
    </sheetView>
  </sheetViews>
  <sheetFormatPr defaultColWidth="10.75390625" defaultRowHeight="21.75" customHeight="1"/>
  <cols>
    <col min="1" max="1" width="12.75390625" style="1" customWidth="1"/>
    <col min="2" max="2" width="4.25390625" style="1" customWidth="1"/>
    <col min="3" max="3" width="5.75390625" style="5" customWidth="1"/>
    <col min="4" max="4" width="5.00390625" style="5" customWidth="1"/>
    <col min="5" max="6" width="4.25390625" style="5" customWidth="1"/>
    <col min="7" max="13" width="4.75390625" style="5" customWidth="1"/>
    <col min="14" max="14" width="4.75390625" style="70" customWidth="1"/>
    <col min="15" max="15" width="5.875" style="1" customWidth="1"/>
    <col min="16" max="17" width="5.25390625" style="5" customWidth="1"/>
    <col min="18" max="21" width="5.75390625" style="5" customWidth="1"/>
    <col min="22" max="22" width="5.25390625" style="5" customWidth="1"/>
    <col min="23" max="23" width="4.75390625" style="5" customWidth="1"/>
    <col min="24" max="25" width="5.75390625" style="5" customWidth="1"/>
    <col min="26" max="26" width="5.25390625" style="2" customWidth="1"/>
    <col min="27" max="27" width="6.75390625" style="2" customWidth="1"/>
    <col min="28" max="16384" width="10.75390625" style="2" customWidth="1"/>
  </cols>
  <sheetData>
    <row r="1" spans="1:27" s="1" customFormat="1" ht="15" customHeight="1">
      <c r="A1" s="288" t="s">
        <v>0</v>
      </c>
      <c r="B1" s="6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79"/>
      <c r="O1" s="63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180"/>
    </row>
    <row r="2" spans="1:27" s="6" customFormat="1" ht="26.25" customHeight="1">
      <c r="A2" s="304" t="s">
        <v>177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81" t="s">
        <v>178</v>
      </c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8"/>
    </row>
    <row r="3" spans="1:27" ht="15" customHeight="1" thickBot="1">
      <c r="A3" s="27"/>
      <c r="B3" s="27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7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182" t="s">
        <v>62</v>
      </c>
    </row>
    <row r="4" spans="1:27" s="141" customFormat="1" ht="14.25" customHeight="1">
      <c r="A4" s="403" t="s">
        <v>179</v>
      </c>
      <c r="B4" s="183"/>
      <c r="C4" s="393" t="s">
        <v>180</v>
      </c>
      <c r="D4" s="184"/>
      <c r="E4" s="184"/>
      <c r="F4" s="185"/>
      <c r="G4" s="184"/>
      <c r="H4" s="185" t="s">
        <v>181</v>
      </c>
      <c r="I4" s="185"/>
      <c r="J4" s="184"/>
      <c r="K4" s="184"/>
      <c r="L4" s="184"/>
      <c r="M4" s="184"/>
      <c r="N4" s="184"/>
      <c r="O4" s="186"/>
      <c r="P4" s="187" t="s">
        <v>182</v>
      </c>
      <c r="Q4" s="60"/>
      <c r="R4" s="60"/>
      <c r="S4" s="60"/>
      <c r="T4" s="60"/>
      <c r="U4" s="60"/>
      <c r="V4" s="60"/>
      <c r="W4" s="11" t="s">
        <v>183</v>
      </c>
      <c r="X4" s="11"/>
      <c r="Y4" s="60"/>
      <c r="Z4" s="61"/>
      <c r="AA4" s="396" t="s">
        <v>184</v>
      </c>
    </row>
    <row r="5" spans="1:27" s="141" customFormat="1" ht="14.25" customHeight="1">
      <c r="A5" s="404"/>
      <c r="B5" s="188" t="s">
        <v>185</v>
      </c>
      <c r="C5" s="394"/>
      <c r="D5" s="391" t="s">
        <v>186</v>
      </c>
      <c r="E5" s="399" t="s">
        <v>187</v>
      </c>
      <c r="F5" s="400"/>
      <c r="G5" s="399" t="s">
        <v>188</v>
      </c>
      <c r="H5" s="400"/>
      <c r="I5" s="189" t="s">
        <v>189</v>
      </c>
      <c r="J5" s="190"/>
      <c r="K5" s="185" t="s">
        <v>190</v>
      </c>
      <c r="L5" s="185"/>
      <c r="M5" s="185"/>
      <c r="N5" s="185"/>
      <c r="O5" s="191" t="s">
        <v>191</v>
      </c>
      <c r="P5" s="387" t="s">
        <v>192</v>
      </c>
      <c r="Q5" s="388"/>
      <c r="R5" s="387" t="s">
        <v>193</v>
      </c>
      <c r="S5" s="388"/>
      <c r="T5" s="387" t="s">
        <v>194</v>
      </c>
      <c r="U5" s="388"/>
      <c r="V5" s="387" t="s">
        <v>195</v>
      </c>
      <c r="W5" s="388"/>
      <c r="X5" s="387" t="s">
        <v>196</v>
      </c>
      <c r="Y5" s="388"/>
      <c r="Z5" s="192" t="s">
        <v>70</v>
      </c>
      <c r="AA5" s="397"/>
    </row>
    <row r="6" spans="1:27" s="141" customFormat="1" ht="14.25" customHeight="1">
      <c r="A6" s="404"/>
      <c r="B6" s="183"/>
      <c r="C6" s="394"/>
      <c r="D6" s="394"/>
      <c r="E6" s="401"/>
      <c r="F6" s="402"/>
      <c r="G6" s="401"/>
      <c r="H6" s="402"/>
      <c r="I6" s="193" t="s">
        <v>197</v>
      </c>
      <c r="J6" s="194"/>
      <c r="K6" s="185" t="s">
        <v>198</v>
      </c>
      <c r="L6" s="195"/>
      <c r="M6" s="185" t="s">
        <v>199</v>
      </c>
      <c r="N6" s="185"/>
      <c r="O6" s="191" t="s">
        <v>200</v>
      </c>
      <c r="P6" s="389"/>
      <c r="Q6" s="390"/>
      <c r="R6" s="389"/>
      <c r="S6" s="390"/>
      <c r="T6" s="389"/>
      <c r="U6" s="390"/>
      <c r="V6" s="389"/>
      <c r="W6" s="390"/>
      <c r="X6" s="389"/>
      <c r="Y6" s="390"/>
      <c r="Z6" s="196"/>
      <c r="AA6" s="397"/>
    </row>
    <row r="7" spans="1:27" s="141" customFormat="1" ht="14.25" customHeight="1">
      <c r="A7" s="404"/>
      <c r="B7" s="188" t="s">
        <v>201</v>
      </c>
      <c r="C7" s="394"/>
      <c r="D7" s="394"/>
      <c r="E7" s="391" t="s">
        <v>202</v>
      </c>
      <c r="F7" s="391" t="s">
        <v>203</v>
      </c>
      <c r="G7" s="391" t="s">
        <v>202</v>
      </c>
      <c r="H7" s="391" t="s">
        <v>203</v>
      </c>
      <c r="I7" s="391" t="s">
        <v>202</v>
      </c>
      <c r="J7" s="391" t="s">
        <v>203</v>
      </c>
      <c r="K7" s="391" t="s">
        <v>202</v>
      </c>
      <c r="L7" s="391" t="s">
        <v>203</v>
      </c>
      <c r="M7" s="185" t="s">
        <v>204</v>
      </c>
      <c r="N7" s="185"/>
      <c r="O7" s="197" t="s">
        <v>205</v>
      </c>
      <c r="P7" s="322" t="s">
        <v>202</v>
      </c>
      <c r="Q7" s="322" t="s">
        <v>203</v>
      </c>
      <c r="R7" s="322" t="s">
        <v>202</v>
      </c>
      <c r="S7" s="322" t="s">
        <v>203</v>
      </c>
      <c r="T7" s="322" t="s">
        <v>202</v>
      </c>
      <c r="U7" s="322" t="s">
        <v>203</v>
      </c>
      <c r="V7" s="322" t="s">
        <v>202</v>
      </c>
      <c r="W7" s="322" t="s">
        <v>203</v>
      </c>
      <c r="X7" s="322" t="s">
        <v>202</v>
      </c>
      <c r="Y7" s="322" t="s">
        <v>203</v>
      </c>
      <c r="Z7" s="10"/>
      <c r="AA7" s="397"/>
    </row>
    <row r="8" spans="1:27" s="141" customFormat="1" ht="14.25" customHeight="1" thickBot="1">
      <c r="A8" s="405"/>
      <c r="B8" s="198"/>
      <c r="C8" s="395"/>
      <c r="D8" s="395"/>
      <c r="E8" s="392"/>
      <c r="F8" s="392"/>
      <c r="G8" s="392"/>
      <c r="H8" s="392"/>
      <c r="I8" s="392"/>
      <c r="J8" s="392"/>
      <c r="K8" s="392"/>
      <c r="L8" s="392"/>
      <c r="M8" s="199" t="s">
        <v>202</v>
      </c>
      <c r="N8" s="200" t="s">
        <v>203</v>
      </c>
      <c r="O8" s="81" t="s">
        <v>203</v>
      </c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18" t="s">
        <v>206</v>
      </c>
      <c r="AA8" s="398"/>
    </row>
    <row r="9" spans="1:27" ht="17.25" customHeight="1">
      <c r="A9" s="201"/>
      <c r="B9" s="202" t="s">
        <v>72</v>
      </c>
      <c r="C9" s="203">
        <v>41217</v>
      </c>
      <c r="D9" s="203">
        <v>39247</v>
      </c>
      <c r="E9" s="203" t="s">
        <v>207</v>
      </c>
      <c r="F9" s="203" t="s">
        <v>207</v>
      </c>
      <c r="G9" s="203">
        <v>483</v>
      </c>
      <c r="H9" s="203">
        <v>216</v>
      </c>
      <c r="I9" s="203">
        <v>3621</v>
      </c>
      <c r="J9" s="203">
        <v>2268</v>
      </c>
      <c r="K9" s="203">
        <v>2244</v>
      </c>
      <c r="L9" s="203">
        <v>317</v>
      </c>
      <c r="M9" s="203">
        <v>1077</v>
      </c>
      <c r="N9" s="204">
        <v>70</v>
      </c>
      <c r="O9" s="203">
        <v>145</v>
      </c>
      <c r="P9" s="205">
        <v>2220</v>
      </c>
      <c r="Q9" s="205">
        <v>1249</v>
      </c>
      <c r="R9" s="205">
        <v>9570</v>
      </c>
      <c r="S9" s="205">
        <v>2333</v>
      </c>
      <c r="T9" s="205">
        <v>5218</v>
      </c>
      <c r="U9" s="205">
        <v>660</v>
      </c>
      <c r="V9" s="205">
        <v>47</v>
      </c>
      <c r="W9" s="203">
        <v>4</v>
      </c>
      <c r="X9" s="205">
        <v>6470</v>
      </c>
      <c r="Y9" s="205">
        <v>651</v>
      </c>
      <c r="Z9" s="205">
        <v>384</v>
      </c>
      <c r="AA9" s="206">
        <v>1970</v>
      </c>
    </row>
    <row r="10" spans="1:27" ht="17.25" customHeight="1">
      <c r="A10" s="207" t="s">
        <v>142</v>
      </c>
      <c r="B10" s="202" t="s">
        <v>11</v>
      </c>
      <c r="C10" s="203">
        <v>22067</v>
      </c>
      <c r="D10" s="203">
        <v>21807</v>
      </c>
      <c r="E10" s="203" t="s">
        <v>207</v>
      </c>
      <c r="F10" s="203" t="s">
        <v>207</v>
      </c>
      <c r="G10" s="203">
        <v>342</v>
      </c>
      <c r="H10" s="203">
        <v>136</v>
      </c>
      <c r="I10" s="203">
        <v>1901</v>
      </c>
      <c r="J10" s="203">
        <v>1188</v>
      </c>
      <c r="K10" s="203">
        <v>1282</v>
      </c>
      <c r="L10" s="203">
        <v>184</v>
      </c>
      <c r="M10" s="203">
        <v>738</v>
      </c>
      <c r="N10" s="204">
        <v>48</v>
      </c>
      <c r="O10" s="203">
        <v>25</v>
      </c>
      <c r="P10" s="203">
        <v>1288</v>
      </c>
      <c r="Q10" s="205">
        <v>685</v>
      </c>
      <c r="R10" s="205">
        <v>5654</v>
      </c>
      <c r="S10" s="205">
        <v>1390</v>
      </c>
      <c r="T10" s="205">
        <v>2881</v>
      </c>
      <c r="U10" s="205">
        <v>367</v>
      </c>
      <c r="V10" s="205">
        <v>31</v>
      </c>
      <c r="W10" s="203">
        <v>4</v>
      </c>
      <c r="X10" s="205">
        <v>3229</v>
      </c>
      <c r="Y10" s="205">
        <v>256</v>
      </c>
      <c r="Z10" s="205">
        <v>178</v>
      </c>
      <c r="AA10" s="206">
        <v>260</v>
      </c>
    </row>
    <row r="11" spans="1:27" ht="17.25" customHeight="1">
      <c r="A11" s="201"/>
      <c r="B11" s="202" t="s">
        <v>12</v>
      </c>
      <c r="C11" s="203">
        <v>19150</v>
      </c>
      <c r="D11" s="203">
        <v>17440</v>
      </c>
      <c r="E11" s="203" t="s">
        <v>207</v>
      </c>
      <c r="F11" s="203" t="s">
        <v>207</v>
      </c>
      <c r="G11" s="203">
        <v>141</v>
      </c>
      <c r="H11" s="203">
        <v>80</v>
      </c>
      <c r="I11" s="203">
        <v>1720</v>
      </c>
      <c r="J11" s="203">
        <v>1080</v>
      </c>
      <c r="K11" s="203">
        <v>962</v>
      </c>
      <c r="L11" s="203">
        <v>133</v>
      </c>
      <c r="M11" s="203">
        <v>339</v>
      </c>
      <c r="N11" s="204">
        <v>22</v>
      </c>
      <c r="O11" s="203">
        <v>120</v>
      </c>
      <c r="P11" s="203">
        <v>932</v>
      </c>
      <c r="Q11" s="203">
        <v>564</v>
      </c>
      <c r="R11" s="203">
        <v>3916</v>
      </c>
      <c r="S11" s="203">
        <v>943</v>
      </c>
      <c r="T11" s="205">
        <v>2337</v>
      </c>
      <c r="U11" s="203">
        <v>293</v>
      </c>
      <c r="V11" s="203">
        <v>16</v>
      </c>
      <c r="W11" s="208" t="s">
        <v>208</v>
      </c>
      <c r="X11" s="203">
        <v>3241</v>
      </c>
      <c r="Y11" s="203">
        <v>395</v>
      </c>
      <c r="Z11" s="203">
        <v>206</v>
      </c>
      <c r="AA11" s="204">
        <v>1710</v>
      </c>
    </row>
    <row r="12" spans="1:27" ht="17.25" customHeight="1">
      <c r="A12" s="201"/>
      <c r="B12" s="202" t="s">
        <v>72</v>
      </c>
      <c r="C12" s="203">
        <v>41327</v>
      </c>
      <c r="D12" s="203">
        <v>39453</v>
      </c>
      <c r="E12" s="203" t="s">
        <v>207</v>
      </c>
      <c r="F12" s="203" t="s">
        <v>207</v>
      </c>
      <c r="G12" s="203">
        <v>491</v>
      </c>
      <c r="H12" s="203">
        <v>190</v>
      </c>
      <c r="I12" s="203">
        <v>3587</v>
      </c>
      <c r="J12" s="203">
        <v>2278</v>
      </c>
      <c r="K12" s="203">
        <v>2193</v>
      </c>
      <c r="L12" s="203">
        <v>313</v>
      </c>
      <c r="M12" s="203">
        <v>1065</v>
      </c>
      <c r="N12" s="204">
        <v>73</v>
      </c>
      <c r="O12" s="203">
        <v>146</v>
      </c>
      <c r="P12" s="203">
        <v>2223</v>
      </c>
      <c r="Q12" s="203">
        <v>1260</v>
      </c>
      <c r="R12" s="203">
        <v>9446</v>
      </c>
      <c r="S12" s="203">
        <v>2332</v>
      </c>
      <c r="T12" s="205">
        <v>5860</v>
      </c>
      <c r="U12" s="203">
        <v>622</v>
      </c>
      <c r="V12" s="203">
        <v>47</v>
      </c>
      <c r="W12" s="203">
        <v>4</v>
      </c>
      <c r="X12" s="203">
        <v>6306</v>
      </c>
      <c r="Y12" s="203">
        <v>647</v>
      </c>
      <c r="Z12" s="203">
        <v>370</v>
      </c>
      <c r="AA12" s="204">
        <v>1874</v>
      </c>
    </row>
    <row r="13" spans="1:27" ht="17.25" customHeight="1">
      <c r="A13" s="207" t="s">
        <v>143</v>
      </c>
      <c r="B13" s="202" t="s">
        <v>11</v>
      </c>
      <c r="C13" s="203">
        <v>22182</v>
      </c>
      <c r="D13" s="203">
        <v>21952</v>
      </c>
      <c r="E13" s="203" t="s">
        <v>207</v>
      </c>
      <c r="F13" s="203" t="s">
        <v>207</v>
      </c>
      <c r="G13" s="203">
        <v>353</v>
      </c>
      <c r="H13" s="203">
        <v>117</v>
      </c>
      <c r="I13" s="203">
        <v>1908</v>
      </c>
      <c r="J13" s="203">
        <v>1194</v>
      </c>
      <c r="K13" s="203">
        <v>1266</v>
      </c>
      <c r="L13" s="203">
        <v>185</v>
      </c>
      <c r="M13" s="203">
        <v>734</v>
      </c>
      <c r="N13" s="204">
        <v>48</v>
      </c>
      <c r="O13" s="203">
        <v>28</v>
      </c>
      <c r="P13" s="205">
        <v>1288</v>
      </c>
      <c r="Q13" s="205">
        <v>705</v>
      </c>
      <c r="R13" s="205">
        <v>5621</v>
      </c>
      <c r="S13" s="205">
        <v>1395</v>
      </c>
      <c r="T13" s="205">
        <v>3197</v>
      </c>
      <c r="U13" s="205">
        <v>348</v>
      </c>
      <c r="V13" s="205">
        <v>31</v>
      </c>
      <c r="W13" s="205">
        <v>4</v>
      </c>
      <c r="X13" s="205">
        <v>3112</v>
      </c>
      <c r="Y13" s="205">
        <v>252</v>
      </c>
      <c r="Z13" s="205">
        <v>166</v>
      </c>
      <c r="AA13" s="206">
        <v>230</v>
      </c>
    </row>
    <row r="14" spans="1:27" ht="17.25" customHeight="1">
      <c r="A14" s="201"/>
      <c r="B14" s="202" t="s">
        <v>12</v>
      </c>
      <c r="C14" s="203">
        <v>19145</v>
      </c>
      <c r="D14" s="203">
        <v>17501</v>
      </c>
      <c r="E14" s="203" t="s">
        <v>207</v>
      </c>
      <c r="F14" s="203" t="s">
        <v>207</v>
      </c>
      <c r="G14" s="203">
        <v>138</v>
      </c>
      <c r="H14" s="203">
        <v>73</v>
      </c>
      <c r="I14" s="203">
        <v>1679</v>
      </c>
      <c r="J14" s="203">
        <v>1084</v>
      </c>
      <c r="K14" s="203">
        <v>927</v>
      </c>
      <c r="L14" s="203">
        <v>128</v>
      </c>
      <c r="M14" s="203">
        <v>331</v>
      </c>
      <c r="N14" s="204">
        <v>25</v>
      </c>
      <c r="O14" s="203">
        <v>118</v>
      </c>
      <c r="P14" s="205">
        <v>935</v>
      </c>
      <c r="Q14" s="205">
        <v>555</v>
      </c>
      <c r="R14" s="205">
        <v>3825</v>
      </c>
      <c r="S14" s="205">
        <v>937</v>
      </c>
      <c r="T14" s="205">
        <v>2663</v>
      </c>
      <c r="U14" s="205">
        <v>274</v>
      </c>
      <c r="V14" s="203">
        <v>16</v>
      </c>
      <c r="W14" s="208" t="s">
        <v>208</v>
      </c>
      <c r="X14" s="205">
        <v>3194</v>
      </c>
      <c r="Y14" s="205">
        <v>395</v>
      </c>
      <c r="Z14" s="205">
        <v>204</v>
      </c>
      <c r="AA14" s="206">
        <v>1644</v>
      </c>
    </row>
    <row r="15" spans="1:27" ht="17.25" customHeight="1">
      <c r="A15" s="201"/>
      <c r="B15" s="202" t="s">
        <v>72</v>
      </c>
      <c r="C15" s="203">
        <v>41387</v>
      </c>
      <c r="D15" s="203">
        <v>39643</v>
      </c>
      <c r="E15" s="203" t="s">
        <v>207</v>
      </c>
      <c r="F15" s="203" t="s">
        <v>207</v>
      </c>
      <c r="G15" s="203">
        <v>572</v>
      </c>
      <c r="H15" s="203">
        <v>248</v>
      </c>
      <c r="I15" s="203">
        <v>4258</v>
      </c>
      <c r="J15" s="203">
        <v>2601</v>
      </c>
      <c r="K15" s="203">
        <v>2150</v>
      </c>
      <c r="L15" s="203">
        <v>310</v>
      </c>
      <c r="M15" s="203">
        <v>1045</v>
      </c>
      <c r="N15" s="204">
        <v>64</v>
      </c>
      <c r="O15" s="203">
        <v>179</v>
      </c>
      <c r="P15" s="203">
        <v>2174</v>
      </c>
      <c r="Q15" s="203">
        <v>1232</v>
      </c>
      <c r="R15" s="203">
        <v>9429</v>
      </c>
      <c r="S15" s="203">
        <v>2381</v>
      </c>
      <c r="T15" s="205">
        <v>5258</v>
      </c>
      <c r="U15" s="203">
        <v>558</v>
      </c>
      <c r="V15" s="203">
        <v>45</v>
      </c>
      <c r="W15" s="203">
        <v>3</v>
      </c>
      <c r="X15" s="203">
        <v>6158</v>
      </c>
      <c r="Y15" s="203">
        <v>631</v>
      </c>
      <c r="Z15" s="203">
        <v>347</v>
      </c>
      <c r="AA15" s="204">
        <v>1744</v>
      </c>
    </row>
    <row r="16" spans="1:27" ht="17.25" customHeight="1">
      <c r="A16" s="207" t="s">
        <v>144</v>
      </c>
      <c r="B16" s="202" t="s">
        <v>11</v>
      </c>
      <c r="C16" s="203">
        <v>22251</v>
      </c>
      <c r="D16" s="203">
        <v>22046</v>
      </c>
      <c r="E16" s="203" t="s">
        <v>207</v>
      </c>
      <c r="F16" s="203" t="s">
        <v>207</v>
      </c>
      <c r="G16" s="203">
        <v>391</v>
      </c>
      <c r="H16" s="203">
        <v>164</v>
      </c>
      <c r="I16" s="203">
        <v>2252</v>
      </c>
      <c r="J16" s="203">
        <v>1376</v>
      </c>
      <c r="K16" s="203">
        <v>1239</v>
      </c>
      <c r="L16" s="203">
        <v>182</v>
      </c>
      <c r="M16" s="203">
        <v>715</v>
      </c>
      <c r="N16" s="204">
        <v>48</v>
      </c>
      <c r="O16" s="203">
        <v>34</v>
      </c>
      <c r="P16" s="205">
        <v>1262</v>
      </c>
      <c r="Q16" s="205">
        <v>703</v>
      </c>
      <c r="R16" s="205">
        <v>5616</v>
      </c>
      <c r="S16" s="205">
        <v>1447</v>
      </c>
      <c r="T16" s="205">
        <v>2873</v>
      </c>
      <c r="U16" s="205">
        <v>310</v>
      </c>
      <c r="V16" s="205">
        <v>30</v>
      </c>
      <c r="W16" s="205">
        <v>3</v>
      </c>
      <c r="X16" s="205">
        <v>3004</v>
      </c>
      <c r="Y16" s="205">
        <v>245</v>
      </c>
      <c r="Z16" s="205">
        <v>152</v>
      </c>
      <c r="AA16" s="206">
        <v>205</v>
      </c>
    </row>
    <row r="17" spans="1:27" ht="17.25" customHeight="1">
      <c r="A17" s="201"/>
      <c r="B17" s="202" t="s">
        <v>12</v>
      </c>
      <c r="C17" s="203">
        <v>19136</v>
      </c>
      <c r="D17" s="203">
        <v>17597</v>
      </c>
      <c r="E17" s="203" t="s">
        <v>207</v>
      </c>
      <c r="F17" s="203" t="s">
        <v>207</v>
      </c>
      <c r="G17" s="203">
        <v>181</v>
      </c>
      <c r="H17" s="203">
        <v>84</v>
      </c>
      <c r="I17" s="203">
        <v>2006</v>
      </c>
      <c r="J17" s="203">
        <v>1225</v>
      </c>
      <c r="K17" s="203">
        <v>911</v>
      </c>
      <c r="L17" s="203">
        <v>128</v>
      </c>
      <c r="M17" s="203">
        <v>330</v>
      </c>
      <c r="N17" s="204">
        <v>16</v>
      </c>
      <c r="O17" s="203">
        <v>145</v>
      </c>
      <c r="P17" s="205">
        <v>912</v>
      </c>
      <c r="Q17" s="205">
        <v>529</v>
      </c>
      <c r="R17" s="205">
        <v>3813</v>
      </c>
      <c r="S17" s="205">
        <v>934</v>
      </c>
      <c r="T17" s="205">
        <v>2385</v>
      </c>
      <c r="U17" s="205">
        <v>248</v>
      </c>
      <c r="V17" s="203">
        <v>15</v>
      </c>
      <c r="W17" s="208" t="s">
        <v>208</v>
      </c>
      <c r="X17" s="205">
        <v>3154</v>
      </c>
      <c r="Y17" s="205">
        <v>386</v>
      </c>
      <c r="Z17" s="205">
        <v>195</v>
      </c>
      <c r="AA17" s="206">
        <v>1539</v>
      </c>
    </row>
    <row r="18" spans="1:27" ht="17.25" customHeight="1">
      <c r="A18" s="201"/>
      <c r="B18" s="202" t="s">
        <v>72</v>
      </c>
      <c r="C18" s="203">
        <v>41423</v>
      </c>
      <c r="D18" s="203">
        <v>39774</v>
      </c>
      <c r="E18" s="203" t="s">
        <v>207</v>
      </c>
      <c r="F18" s="203" t="s">
        <v>207</v>
      </c>
      <c r="G18" s="203">
        <v>630</v>
      </c>
      <c r="H18" s="203">
        <v>275</v>
      </c>
      <c r="I18" s="203">
        <v>4563</v>
      </c>
      <c r="J18" s="203">
        <v>2747</v>
      </c>
      <c r="K18" s="203">
        <v>2106</v>
      </c>
      <c r="L18" s="203">
        <v>300</v>
      </c>
      <c r="M18" s="203">
        <v>1037</v>
      </c>
      <c r="N18" s="204">
        <v>59</v>
      </c>
      <c r="O18" s="203">
        <v>177</v>
      </c>
      <c r="P18" s="205">
        <v>2165</v>
      </c>
      <c r="Q18" s="205">
        <v>1200</v>
      </c>
      <c r="R18" s="205">
        <v>9374</v>
      </c>
      <c r="S18" s="205">
        <v>2342</v>
      </c>
      <c r="T18" s="205">
        <v>5416</v>
      </c>
      <c r="U18" s="205">
        <v>393</v>
      </c>
      <c r="V18" s="205">
        <v>45</v>
      </c>
      <c r="W18" s="205">
        <v>3</v>
      </c>
      <c r="X18" s="205">
        <v>6003</v>
      </c>
      <c r="Y18" s="205">
        <v>614</v>
      </c>
      <c r="Z18" s="205">
        <v>325</v>
      </c>
      <c r="AA18" s="206">
        <v>1649</v>
      </c>
    </row>
    <row r="19" spans="1:27" ht="17.25" customHeight="1">
      <c r="A19" s="207" t="s">
        <v>145</v>
      </c>
      <c r="B19" s="202" t="s">
        <v>11</v>
      </c>
      <c r="C19" s="203">
        <v>22247</v>
      </c>
      <c r="D19" s="203">
        <v>22057</v>
      </c>
      <c r="E19" s="203" t="s">
        <v>207</v>
      </c>
      <c r="F19" s="203" t="s">
        <v>207</v>
      </c>
      <c r="G19" s="203">
        <v>433</v>
      </c>
      <c r="H19" s="203">
        <v>172</v>
      </c>
      <c r="I19" s="203">
        <v>2400</v>
      </c>
      <c r="J19" s="203">
        <v>1479</v>
      </c>
      <c r="K19" s="203">
        <v>1217</v>
      </c>
      <c r="L19" s="203">
        <v>179</v>
      </c>
      <c r="M19" s="203">
        <v>693</v>
      </c>
      <c r="N19" s="204">
        <v>44</v>
      </c>
      <c r="O19" s="203">
        <v>37</v>
      </c>
      <c r="P19" s="205">
        <v>1250</v>
      </c>
      <c r="Q19" s="205">
        <v>696</v>
      </c>
      <c r="R19" s="205">
        <v>5600</v>
      </c>
      <c r="S19" s="205">
        <v>1408</v>
      </c>
      <c r="T19" s="205">
        <v>2930</v>
      </c>
      <c r="U19" s="205">
        <v>222</v>
      </c>
      <c r="V19" s="205">
        <v>30</v>
      </c>
      <c r="W19" s="205">
        <v>3</v>
      </c>
      <c r="X19" s="205">
        <v>2892</v>
      </c>
      <c r="Y19" s="205">
        <v>231</v>
      </c>
      <c r="Z19" s="205">
        <v>141</v>
      </c>
      <c r="AA19" s="206">
        <v>190</v>
      </c>
    </row>
    <row r="20" spans="1:27" ht="17.25" customHeight="1">
      <c r="A20" s="201"/>
      <c r="B20" s="202" t="s">
        <v>12</v>
      </c>
      <c r="C20" s="203">
        <v>19176</v>
      </c>
      <c r="D20" s="203">
        <v>17717</v>
      </c>
      <c r="E20" s="203" t="s">
        <v>207</v>
      </c>
      <c r="F20" s="203" t="s">
        <v>207</v>
      </c>
      <c r="G20" s="203">
        <v>197</v>
      </c>
      <c r="H20" s="203">
        <v>103</v>
      </c>
      <c r="I20" s="203">
        <v>2163</v>
      </c>
      <c r="J20" s="203">
        <v>1268</v>
      </c>
      <c r="K20" s="203">
        <v>889</v>
      </c>
      <c r="L20" s="203">
        <v>121</v>
      </c>
      <c r="M20" s="203">
        <v>344</v>
      </c>
      <c r="N20" s="204">
        <v>15</v>
      </c>
      <c r="O20" s="203">
        <v>140</v>
      </c>
      <c r="P20" s="205">
        <v>915</v>
      </c>
      <c r="Q20" s="205">
        <v>504</v>
      </c>
      <c r="R20" s="205">
        <v>3774</v>
      </c>
      <c r="S20" s="205">
        <v>934</v>
      </c>
      <c r="T20" s="205">
        <v>2486</v>
      </c>
      <c r="U20" s="205">
        <v>171</v>
      </c>
      <c r="V20" s="205">
        <v>15</v>
      </c>
      <c r="W20" s="208" t="s">
        <v>208</v>
      </c>
      <c r="X20" s="205">
        <v>3111</v>
      </c>
      <c r="Y20" s="205">
        <v>383</v>
      </c>
      <c r="Z20" s="205">
        <v>184</v>
      </c>
      <c r="AA20" s="206">
        <v>1459</v>
      </c>
    </row>
    <row r="21" spans="1:27" ht="17.25" customHeight="1">
      <c r="A21" s="201"/>
      <c r="B21" s="202" t="s">
        <v>72</v>
      </c>
      <c r="C21" s="203">
        <v>41461</v>
      </c>
      <c r="D21" s="203">
        <v>39907</v>
      </c>
      <c r="E21" s="203">
        <v>43</v>
      </c>
      <c r="F21" s="203">
        <v>20</v>
      </c>
      <c r="G21" s="203">
        <v>656</v>
      </c>
      <c r="H21" s="203">
        <v>275</v>
      </c>
      <c r="I21" s="203">
        <v>4937</v>
      </c>
      <c r="J21" s="203">
        <v>2836</v>
      </c>
      <c r="K21" s="203">
        <v>2073</v>
      </c>
      <c r="L21" s="203">
        <v>302</v>
      </c>
      <c r="M21" s="203">
        <v>1021</v>
      </c>
      <c r="N21" s="204">
        <v>61</v>
      </c>
      <c r="O21" s="203">
        <v>177</v>
      </c>
      <c r="P21" s="205">
        <v>2149</v>
      </c>
      <c r="Q21" s="205">
        <v>1117</v>
      </c>
      <c r="R21" s="205">
        <v>9395</v>
      </c>
      <c r="S21" s="205">
        <v>2280</v>
      </c>
      <c r="T21" s="205">
        <v>5275</v>
      </c>
      <c r="U21" s="205">
        <v>501</v>
      </c>
      <c r="V21" s="205">
        <v>45</v>
      </c>
      <c r="W21" s="205">
        <v>3</v>
      </c>
      <c r="X21" s="205">
        <v>5847</v>
      </c>
      <c r="Y21" s="205">
        <v>581</v>
      </c>
      <c r="Z21" s="205">
        <v>313</v>
      </c>
      <c r="AA21" s="206">
        <v>1554</v>
      </c>
    </row>
    <row r="22" spans="1:27" ht="17.25" customHeight="1">
      <c r="A22" s="207" t="s">
        <v>146</v>
      </c>
      <c r="B22" s="202" t="s">
        <v>11</v>
      </c>
      <c r="C22" s="203">
        <v>22268</v>
      </c>
      <c r="D22" s="203">
        <v>22097</v>
      </c>
      <c r="E22" s="203">
        <v>32</v>
      </c>
      <c r="F22" s="203">
        <v>15</v>
      </c>
      <c r="G22" s="203">
        <v>450</v>
      </c>
      <c r="H22" s="203">
        <v>170</v>
      </c>
      <c r="I22" s="203">
        <v>2565</v>
      </c>
      <c r="J22" s="203">
        <v>1542</v>
      </c>
      <c r="K22" s="203">
        <v>1218</v>
      </c>
      <c r="L22" s="203">
        <v>179</v>
      </c>
      <c r="M22" s="203">
        <v>683</v>
      </c>
      <c r="N22" s="204">
        <v>46</v>
      </c>
      <c r="O22" s="203">
        <v>35</v>
      </c>
      <c r="P22" s="205">
        <v>1243</v>
      </c>
      <c r="Q22" s="205">
        <v>642</v>
      </c>
      <c r="R22" s="205">
        <v>5624</v>
      </c>
      <c r="S22" s="205">
        <v>1377</v>
      </c>
      <c r="T22" s="205">
        <v>2851</v>
      </c>
      <c r="U22" s="205">
        <v>268</v>
      </c>
      <c r="V22" s="205">
        <v>30</v>
      </c>
      <c r="W22" s="205">
        <v>3</v>
      </c>
      <c r="X22" s="205">
        <v>2777</v>
      </c>
      <c r="Y22" s="205">
        <v>214</v>
      </c>
      <c r="Z22" s="205">
        <v>133</v>
      </c>
      <c r="AA22" s="206">
        <v>171</v>
      </c>
    </row>
    <row r="23" spans="1:27" ht="17.25" customHeight="1">
      <c r="A23" s="201"/>
      <c r="B23" s="202" t="s">
        <v>12</v>
      </c>
      <c r="C23" s="203">
        <v>19193</v>
      </c>
      <c r="D23" s="203">
        <v>17810</v>
      </c>
      <c r="E23" s="203">
        <v>11</v>
      </c>
      <c r="F23" s="203">
        <v>5</v>
      </c>
      <c r="G23" s="203">
        <v>206</v>
      </c>
      <c r="H23" s="203">
        <v>105</v>
      </c>
      <c r="I23" s="203">
        <v>2372</v>
      </c>
      <c r="J23" s="203">
        <v>1294</v>
      </c>
      <c r="K23" s="203">
        <v>855</v>
      </c>
      <c r="L23" s="203">
        <v>123</v>
      </c>
      <c r="M23" s="203">
        <v>338</v>
      </c>
      <c r="N23" s="204">
        <v>15</v>
      </c>
      <c r="O23" s="203">
        <v>142</v>
      </c>
      <c r="P23" s="205">
        <v>906</v>
      </c>
      <c r="Q23" s="205">
        <v>475</v>
      </c>
      <c r="R23" s="205">
        <v>3771</v>
      </c>
      <c r="S23" s="205">
        <v>903</v>
      </c>
      <c r="T23" s="205">
        <v>2424</v>
      </c>
      <c r="U23" s="205">
        <v>233</v>
      </c>
      <c r="V23" s="205">
        <v>15</v>
      </c>
      <c r="W23" s="208" t="s">
        <v>208</v>
      </c>
      <c r="X23" s="205">
        <v>3070</v>
      </c>
      <c r="Y23" s="205">
        <v>367</v>
      </c>
      <c r="Z23" s="205">
        <v>180</v>
      </c>
      <c r="AA23" s="206">
        <v>1383</v>
      </c>
    </row>
    <row r="24" spans="1:27" ht="17.25" customHeight="1">
      <c r="A24" s="201"/>
      <c r="B24" s="202" t="s">
        <v>72</v>
      </c>
      <c r="C24" s="203">
        <v>41738</v>
      </c>
      <c r="D24" s="203">
        <v>40290</v>
      </c>
      <c r="E24" s="203">
        <v>45</v>
      </c>
      <c r="F24" s="203">
        <v>20</v>
      </c>
      <c r="G24" s="203">
        <v>703</v>
      </c>
      <c r="H24" s="203">
        <v>353</v>
      </c>
      <c r="I24" s="203">
        <v>5290</v>
      </c>
      <c r="J24" s="203">
        <v>2854</v>
      </c>
      <c r="K24" s="203">
        <v>2074</v>
      </c>
      <c r="L24" s="203">
        <v>317</v>
      </c>
      <c r="M24" s="203">
        <v>1053</v>
      </c>
      <c r="N24" s="204">
        <v>59</v>
      </c>
      <c r="O24" s="203">
        <v>159</v>
      </c>
      <c r="P24" s="205">
        <v>2180</v>
      </c>
      <c r="Q24" s="205">
        <v>1118</v>
      </c>
      <c r="R24" s="205">
        <v>9506</v>
      </c>
      <c r="S24" s="205">
        <v>2286</v>
      </c>
      <c r="T24" s="205">
        <v>5124</v>
      </c>
      <c r="U24" s="205">
        <v>534</v>
      </c>
      <c r="V24" s="205">
        <v>44</v>
      </c>
      <c r="W24" s="205">
        <v>3</v>
      </c>
      <c r="X24" s="205">
        <v>5700</v>
      </c>
      <c r="Y24" s="205">
        <v>572</v>
      </c>
      <c r="Z24" s="205">
        <v>296</v>
      </c>
      <c r="AA24" s="206">
        <v>1448</v>
      </c>
    </row>
    <row r="25" spans="1:27" ht="17.25" customHeight="1">
      <c r="A25" s="207" t="s">
        <v>148</v>
      </c>
      <c r="B25" s="202" t="s">
        <v>11</v>
      </c>
      <c r="C25" s="203">
        <v>22406</v>
      </c>
      <c r="D25" s="203">
        <v>22257</v>
      </c>
      <c r="E25" s="203">
        <v>34</v>
      </c>
      <c r="F25" s="203">
        <v>16</v>
      </c>
      <c r="G25" s="203">
        <v>483</v>
      </c>
      <c r="H25" s="203">
        <v>213</v>
      </c>
      <c r="I25" s="203">
        <v>2748</v>
      </c>
      <c r="J25" s="203">
        <v>1575</v>
      </c>
      <c r="K25" s="203">
        <v>1214</v>
      </c>
      <c r="L25" s="203">
        <v>184</v>
      </c>
      <c r="M25" s="203">
        <v>696</v>
      </c>
      <c r="N25" s="204">
        <v>47</v>
      </c>
      <c r="O25" s="203">
        <v>32</v>
      </c>
      <c r="P25" s="205">
        <v>1258</v>
      </c>
      <c r="Q25" s="205">
        <v>619</v>
      </c>
      <c r="R25" s="205">
        <v>5683</v>
      </c>
      <c r="S25" s="205">
        <v>1385</v>
      </c>
      <c r="T25" s="205">
        <v>2767</v>
      </c>
      <c r="U25" s="205">
        <v>283</v>
      </c>
      <c r="V25" s="205">
        <v>29</v>
      </c>
      <c r="W25" s="205">
        <v>3</v>
      </c>
      <c r="X25" s="205">
        <v>2659</v>
      </c>
      <c r="Y25" s="205">
        <v>207</v>
      </c>
      <c r="Z25" s="205">
        <v>122</v>
      </c>
      <c r="AA25" s="206">
        <v>149</v>
      </c>
    </row>
    <row r="26" spans="1:27" ht="17.25" customHeight="1">
      <c r="A26" s="201"/>
      <c r="B26" s="202" t="s">
        <v>12</v>
      </c>
      <c r="C26" s="203">
        <v>19332</v>
      </c>
      <c r="D26" s="203">
        <v>18033</v>
      </c>
      <c r="E26" s="203">
        <v>11</v>
      </c>
      <c r="F26" s="203">
        <v>4</v>
      </c>
      <c r="G26" s="203">
        <v>220</v>
      </c>
      <c r="H26" s="203">
        <v>140</v>
      </c>
      <c r="I26" s="203">
        <v>2542</v>
      </c>
      <c r="J26" s="203">
        <v>1279</v>
      </c>
      <c r="K26" s="203">
        <v>860</v>
      </c>
      <c r="L26" s="203">
        <v>133</v>
      </c>
      <c r="M26" s="203">
        <v>357</v>
      </c>
      <c r="N26" s="204">
        <v>12</v>
      </c>
      <c r="O26" s="203">
        <v>127</v>
      </c>
      <c r="P26" s="205">
        <v>922</v>
      </c>
      <c r="Q26" s="205">
        <v>499</v>
      </c>
      <c r="R26" s="205">
        <v>3823</v>
      </c>
      <c r="S26" s="205">
        <v>901</v>
      </c>
      <c r="T26" s="205">
        <v>2357</v>
      </c>
      <c r="U26" s="205">
        <v>251</v>
      </c>
      <c r="V26" s="205">
        <v>15</v>
      </c>
      <c r="W26" s="208" t="s">
        <v>208</v>
      </c>
      <c r="X26" s="205">
        <v>3041</v>
      </c>
      <c r="Y26" s="205">
        <v>365</v>
      </c>
      <c r="Z26" s="205">
        <v>174</v>
      </c>
      <c r="AA26" s="206">
        <v>1299</v>
      </c>
    </row>
    <row r="27" spans="1:27" ht="17.25" customHeight="1">
      <c r="A27" s="201"/>
      <c r="B27" s="202" t="s">
        <v>72</v>
      </c>
      <c r="C27" s="203">
        <f>C28+C29</f>
        <v>42257</v>
      </c>
      <c r="D27" s="203">
        <f aca="true" t="shared" si="0" ref="D27:V27">D28+D29</f>
        <v>40921</v>
      </c>
      <c r="E27" s="203">
        <f t="shared" si="0"/>
        <v>56</v>
      </c>
      <c r="F27" s="203">
        <f t="shared" si="0"/>
        <v>26</v>
      </c>
      <c r="G27" s="203">
        <f t="shared" si="0"/>
        <v>778</v>
      </c>
      <c r="H27" s="203">
        <f t="shared" si="0"/>
        <v>361</v>
      </c>
      <c r="I27" s="203">
        <f t="shared" si="0"/>
        <v>5791</v>
      </c>
      <c r="J27" s="203">
        <f t="shared" si="0"/>
        <v>2869</v>
      </c>
      <c r="K27" s="203">
        <f t="shared" si="0"/>
        <v>2102</v>
      </c>
      <c r="L27" s="203">
        <f t="shared" si="0"/>
        <v>333</v>
      </c>
      <c r="M27" s="203">
        <f t="shared" si="0"/>
        <v>1062</v>
      </c>
      <c r="N27" s="206">
        <f t="shared" si="0"/>
        <v>60</v>
      </c>
      <c r="O27" s="203">
        <f t="shared" si="0"/>
        <v>161</v>
      </c>
      <c r="P27" s="205">
        <f t="shared" si="0"/>
        <v>2216</v>
      </c>
      <c r="Q27" s="205">
        <f t="shared" si="0"/>
        <v>1050</v>
      </c>
      <c r="R27" s="205">
        <f t="shared" si="0"/>
        <v>9624</v>
      </c>
      <c r="S27" s="205">
        <f t="shared" si="0"/>
        <v>2308</v>
      </c>
      <c r="T27" s="205">
        <f t="shared" si="0"/>
        <v>5114</v>
      </c>
      <c r="U27" s="205">
        <f t="shared" si="0"/>
        <v>584</v>
      </c>
      <c r="V27" s="205">
        <f t="shared" si="0"/>
        <v>44</v>
      </c>
      <c r="W27" s="205">
        <v>3</v>
      </c>
      <c r="X27" s="205">
        <f>X28+X29</f>
        <v>5545</v>
      </c>
      <c r="Y27" s="205">
        <f>Y28+Y29</f>
        <v>554</v>
      </c>
      <c r="Z27" s="205">
        <f>Z28+Z29</f>
        <v>280</v>
      </c>
      <c r="AA27" s="206">
        <f>AA28+AA29</f>
        <v>1336</v>
      </c>
    </row>
    <row r="28" spans="1:27" ht="17.25" customHeight="1">
      <c r="A28" s="207" t="s">
        <v>149</v>
      </c>
      <c r="B28" s="202" t="s">
        <v>11</v>
      </c>
      <c r="C28" s="203">
        <v>22593</v>
      </c>
      <c r="D28" s="203">
        <v>22458</v>
      </c>
      <c r="E28" s="203">
        <v>46</v>
      </c>
      <c r="F28" s="203">
        <v>20</v>
      </c>
      <c r="G28" s="203">
        <v>523</v>
      </c>
      <c r="H28" s="203">
        <v>224</v>
      </c>
      <c r="I28" s="203">
        <v>2979</v>
      </c>
      <c r="J28" s="203">
        <v>1574</v>
      </c>
      <c r="K28" s="203">
        <v>1223</v>
      </c>
      <c r="L28" s="203">
        <v>189</v>
      </c>
      <c r="M28" s="203">
        <v>689</v>
      </c>
      <c r="N28" s="204">
        <v>45</v>
      </c>
      <c r="O28" s="203">
        <v>37</v>
      </c>
      <c r="P28" s="205">
        <v>1271</v>
      </c>
      <c r="Q28" s="205">
        <v>565</v>
      </c>
      <c r="R28" s="205">
        <v>5730</v>
      </c>
      <c r="S28" s="205">
        <v>1387</v>
      </c>
      <c r="T28" s="205">
        <v>2747</v>
      </c>
      <c r="U28" s="205">
        <v>320</v>
      </c>
      <c r="V28" s="205">
        <v>29</v>
      </c>
      <c r="W28" s="205">
        <v>3</v>
      </c>
      <c r="X28" s="205">
        <v>2550</v>
      </c>
      <c r="Y28" s="205">
        <v>196</v>
      </c>
      <c r="Z28" s="205">
        <v>111</v>
      </c>
      <c r="AA28" s="206">
        <v>135</v>
      </c>
    </row>
    <row r="29" spans="1:27" ht="17.25" customHeight="1">
      <c r="A29" s="201"/>
      <c r="B29" s="202" t="s">
        <v>12</v>
      </c>
      <c r="C29" s="203">
        <v>19664</v>
      </c>
      <c r="D29" s="203">
        <v>18463</v>
      </c>
      <c r="E29" s="203">
        <v>10</v>
      </c>
      <c r="F29" s="203">
        <v>6</v>
      </c>
      <c r="G29" s="203">
        <v>255</v>
      </c>
      <c r="H29" s="203">
        <v>137</v>
      </c>
      <c r="I29" s="203">
        <v>2812</v>
      </c>
      <c r="J29" s="203">
        <v>1295</v>
      </c>
      <c r="K29" s="203">
        <v>879</v>
      </c>
      <c r="L29" s="203">
        <v>144</v>
      </c>
      <c r="M29" s="203">
        <v>373</v>
      </c>
      <c r="N29" s="204">
        <v>15</v>
      </c>
      <c r="O29" s="203">
        <v>124</v>
      </c>
      <c r="P29" s="205">
        <v>945</v>
      </c>
      <c r="Q29" s="205">
        <v>485</v>
      </c>
      <c r="R29" s="205">
        <v>3894</v>
      </c>
      <c r="S29" s="205">
        <v>921</v>
      </c>
      <c r="T29" s="205">
        <v>2367</v>
      </c>
      <c r="U29" s="205">
        <v>264</v>
      </c>
      <c r="V29" s="205">
        <v>15</v>
      </c>
      <c r="W29" s="208" t="s">
        <v>208</v>
      </c>
      <c r="X29" s="205">
        <v>2995</v>
      </c>
      <c r="Y29" s="205">
        <v>358</v>
      </c>
      <c r="Z29" s="205">
        <v>169</v>
      </c>
      <c r="AA29" s="206">
        <v>1201</v>
      </c>
    </row>
    <row r="30" spans="1:27" ht="17.25" customHeight="1">
      <c r="A30" s="201"/>
      <c r="B30" s="202" t="s">
        <v>72</v>
      </c>
      <c r="C30" s="203">
        <f>C31+C32</f>
        <v>42646</v>
      </c>
      <c r="D30" s="203">
        <f aca="true" t="shared" si="1" ref="D30:AA30">D31+D32</f>
        <v>41393</v>
      </c>
      <c r="E30" s="203">
        <f t="shared" si="1"/>
        <v>59</v>
      </c>
      <c r="F30" s="203">
        <f t="shared" si="1"/>
        <v>33</v>
      </c>
      <c r="G30" s="203">
        <f t="shared" si="1"/>
        <v>888</v>
      </c>
      <c r="H30" s="203">
        <f t="shared" si="1"/>
        <v>348</v>
      </c>
      <c r="I30" s="203">
        <f t="shared" si="1"/>
        <v>6304</v>
      </c>
      <c r="J30" s="203">
        <f t="shared" si="1"/>
        <v>2818</v>
      </c>
      <c r="K30" s="203">
        <f t="shared" si="1"/>
        <v>2119</v>
      </c>
      <c r="L30" s="203">
        <f t="shared" si="1"/>
        <v>337</v>
      </c>
      <c r="M30" s="203">
        <f t="shared" si="1"/>
        <v>1087</v>
      </c>
      <c r="N30" s="206">
        <f t="shared" si="1"/>
        <v>58</v>
      </c>
      <c r="O30" s="203">
        <f t="shared" si="1"/>
        <v>2213</v>
      </c>
      <c r="P30" s="205">
        <f t="shared" si="1"/>
        <v>993</v>
      </c>
      <c r="Q30" s="205">
        <f t="shared" si="1"/>
        <v>9715</v>
      </c>
      <c r="R30" s="205">
        <f t="shared" si="1"/>
        <v>2379</v>
      </c>
      <c r="S30" s="205">
        <f t="shared" si="1"/>
        <v>164</v>
      </c>
      <c r="T30" s="205">
        <f t="shared" si="1"/>
        <v>5097</v>
      </c>
      <c r="U30" s="205">
        <f t="shared" si="1"/>
        <v>513</v>
      </c>
      <c r="V30" s="205">
        <f t="shared" si="1"/>
        <v>43</v>
      </c>
      <c r="W30" s="205">
        <f t="shared" si="1"/>
        <v>3</v>
      </c>
      <c r="X30" s="205">
        <f t="shared" si="1"/>
        <v>5415</v>
      </c>
      <c r="Y30" s="205">
        <f t="shared" si="1"/>
        <v>541</v>
      </c>
      <c r="Z30" s="205">
        <f t="shared" si="1"/>
        <v>266</v>
      </c>
      <c r="AA30" s="206">
        <f t="shared" si="1"/>
        <v>1253</v>
      </c>
    </row>
    <row r="31" spans="1:27" ht="17.25" customHeight="1">
      <c r="A31" s="207" t="s">
        <v>150</v>
      </c>
      <c r="B31" s="202" t="s">
        <v>11</v>
      </c>
      <c r="C31" s="203">
        <v>22724</v>
      </c>
      <c r="D31" s="203">
        <v>22603</v>
      </c>
      <c r="E31" s="203">
        <v>47</v>
      </c>
      <c r="F31" s="203">
        <v>27</v>
      </c>
      <c r="G31" s="203">
        <v>579</v>
      </c>
      <c r="H31" s="203">
        <v>218</v>
      </c>
      <c r="I31" s="203">
        <v>3198</v>
      </c>
      <c r="J31" s="203">
        <v>1574</v>
      </c>
      <c r="K31" s="203">
        <v>1231</v>
      </c>
      <c r="L31" s="203">
        <v>190</v>
      </c>
      <c r="M31" s="203">
        <v>692</v>
      </c>
      <c r="N31" s="204">
        <v>44</v>
      </c>
      <c r="O31" s="203">
        <v>1270</v>
      </c>
      <c r="P31" s="205">
        <v>522</v>
      </c>
      <c r="Q31" s="205">
        <v>5773</v>
      </c>
      <c r="R31" s="205">
        <v>1427</v>
      </c>
      <c r="S31" s="205">
        <v>36</v>
      </c>
      <c r="T31" s="205">
        <v>2730</v>
      </c>
      <c r="U31" s="205">
        <v>278</v>
      </c>
      <c r="V31" s="205">
        <v>28</v>
      </c>
      <c r="W31" s="205">
        <v>3</v>
      </c>
      <c r="X31" s="205">
        <v>2448</v>
      </c>
      <c r="Y31" s="205">
        <v>187</v>
      </c>
      <c r="Z31" s="205">
        <v>101</v>
      </c>
      <c r="AA31" s="206">
        <v>121</v>
      </c>
    </row>
    <row r="32" spans="1:27" ht="17.25" customHeight="1">
      <c r="A32" s="201"/>
      <c r="B32" s="202" t="s">
        <v>12</v>
      </c>
      <c r="C32" s="203">
        <v>19922</v>
      </c>
      <c r="D32" s="203">
        <v>18790</v>
      </c>
      <c r="E32" s="203">
        <v>12</v>
      </c>
      <c r="F32" s="203">
        <v>6</v>
      </c>
      <c r="G32" s="203">
        <v>309</v>
      </c>
      <c r="H32" s="203">
        <v>130</v>
      </c>
      <c r="I32" s="203">
        <v>3106</v>
      </c>
      <c r="J32" s="203">
        <v>1244</v>
      </c>
      <c r="K32" s="203">
        <v>888</v>
      </c>
      <c r="L32" s="203">
        <v>147</v>
      </c>
      <c r="M32" s="203">
        <v>395</v>
      </c>
      <c r="N32" s="204">
        <v>14</v>
      </c>
      <c r="O32" s="203">
        <v>943</v>
      </c>
      <c r="P32" s="205">
        <v>471</v>
      </c>
      <c r="Q32" s="205">
        <v>3942</v>
      </c>
      <c r="R32" s="205">
        <v>952</v>
      </c>
      <c r="S32" s="205">
        <v>128</v>
      </c>
      <c r="T32" s="205">
        <v>2367</v>
      </c>
      <c r="U32" s="205">
        <v>235</v>
      </c>
      <c r="V32" s="205">
        <v>15</v>
      </c>
      <c r="W32" s="208">
        <v>0</v>
      </c>
      <c r="X32" s="205">
        <v>2967</v>
      </c>
      <c r="Y32" s="205">
        <v>354</v>
      </c>
      <c r="Z32" s="205">
        <v>165</v>
      </c>
      <c r="AA32" s="206">
        <v>1132</v>
      </c>
    </row>
    <row r="33" spans="1:27" ht="17.25" customHeight="1">
      <c r="A33" s="201"/>
      <c r="B33" s="202" t="s">
        <v>72</v>
      </c>
      <c r="C33" s="203">
        <f>C34+C35</f>
        <v>42955</v>
      </c>
      <c r="D33" s="203">
        <f aca="true" t="shared" si="2" ref="D33:AA33">D34+D35</f>
        <v>41807</v>
      </c>
      <c r="E33" s="203">
        <f t="shared" si="2"/>
        <v>59</v>
      </c>
      <c r="F33" s="203">
        <f t="shared" si="2"/>
        <v>33</v>
      </c>
      <c r="G33" s="203">
        <f t="shared" si="2"/>
        <v>982</v>
      </c>
      <c r="H33" s="203">
        <f t="shared" si="2"/>
        <v>361</v>
      </c>
      <c r="I33" s="203">
        <f t="shared" si="2"/>
        <v>6663</v>
      </c>
      <c r="J33" s="203">
        <f t="shared" si="2"/>
        <v>2819</v>
      </c>
      <c r="K33" s="203">
        <f t="shared" si="2"/>
        <v>2144</v>
      </c>
      <c r="L33" s="203">
        <f t="shared" si="2"/>
        <v>337</v>
      </c>
      <c r="M33" s="203">
        <f t="shared" si="2"/>
        <v>1107</v>
      </c>
      <c r="N33" s="206">
        <f t="shared" si="2"/>
        <v>62</v>
      </c>
      <c r="O33" s="203">
        <f t="shared" si="2"/>
        <v>162</v>
      </c>
      <c r="P33" s="205">
        <f t="shared" si="2"/>
        <v>2229</v>
      </c>
      <c r="Q33" s="205">
        <f t="shared" si="2"/>
        <v>1106</v>
      </c>
      <c r="R33" s="205">
        <f t="shared" si="2"/>
        <v>9738</v>
      </c>
      <c r="S33" s="205">
        <f t="shared" si="2"/>
        <v>2307</v>
      </c>
      <c r="T33" s="205">
        <f t="shared" si="2"/>
        <v>5104</v>
      </c>
      <c r="U33" s="205">
        <f t="shared" si="2"/>
        <v>513</v>
      </c>
      <c r="V33" s="205">
        <f t="shared" si="2"/>
        <v>42</v>
      </c>
      <c r="W33" s="205">
        <f t="shared" si="2"/>
        <v>3</v>
      </c>
      <c r="X33" s="205">
        <f t="shared" si="2"/>
        <v>5253</v>
      </c>
      <c r="Y33" s="205">
        <f t="shared" si="2"/>
        <v>531</v>
      </c>
      <c r="Z33" s="205">
        <f t="shared" si="2"/>
        <v>252</v>
      </c>
      <c r="AA33" s="206">
        <f t="shared" si="2"/>
        <v>1148</v>
      </c>
    </row>
    <row r="34" spans="1:27" ht="17.25" customHeight="1">
      <c r="A34" s="207" t="s">
        <v>152</v>
      </c>
      <c r="B34" s="202" t="s">
        <v>11</v>
      </c>
      <c r="C34" s="203">
        <v>22864</v>
      </c>
      <c r="D34" s="203">
        <v>22761</v>
      </c>
      <c r="E34" s="203">
        <v>44</v>
      </c>
      <c r="F34" s="203">
        <v>27</v>
      </c>
      <c r="G34" s="203">
        <v>630</v>
      </c>
      <c r="H34" s="203">
        <v>221</v>
      </c>
      <c r="I34" s="203">
        <v>3378</v>
      </c>
      <c r="J34" s="203">
        <v>1563</v>
      </c>
      <c r="K34" s="203">
        <v>1237</v>
      </c>
      <c r="L34" s="203">
        <v>188</v>
      </c>
      <c r="M34" s="203">
        <v>702</v>
      </c>
      <c r="N34" s="204">
        <v>48</v>
      </c>
      <c r="O34" s="203">
        <v>38</v>
      </c>
      <c r="P34" s="205">
        <v>1275</v>
      </c>
      <c r="Q34" s="205">
        <v>594</v>
      </c>
      <c r="R34" s="205">
        <v>5764</v>
      </c>
      <c r="S34" s="205">
        <v>1411</v>
      </c>
      <c r="T34" s="205">
        <v>2710</v>
      </c>
      <c r="U34" s="205">
        <v>274</v>
      </c>
      <c r="V34" s="205">
        <v>27</v>
      </c>
      <c r="W34" s="205">
        <v>3</v>
      </c>
      <c r="X34" s="205">
        <v>2347</v>
      </c>
      <c r="Y34" s="205">
        <v>186</v>
      </c>
      <c r="Z34" s="205">
        <v>94</v>
      </c>
      <c r="AA34" s="206">
        <v>103</v>
      </c>
    </row>
    <row r="35" spans="1:27" ht="17.25" customHeight="1">
      <c r="A35" s="201"/>
      <c r="B35" s="202" t="s">
        <v>12</v>
      </c>
      <c r="C35" s="203">
        <v>20091</v>
      </c>
      <c r="D35" s="203">
        <v>19046</v>
      </c>
      <c r="E35" s="203">
        <v>15</v>
      </c>
      <c r="F35" s="203">
        <v>6</v>
      </c>
      <c r="G35" s="203">
        <v>352</v>
      </c>
      <c r="H35" s="203">
        <v>140</v>
      </c>
      <c r="I35" s="203">
        <v>3285</v>
      </c>
      <c r="J35" s="203">
        <v>1256</v>
      </c>
      <c r="K35" s="203">
        <v>907</v>
      </c>
      <c r="L35" s="203">
        <v>149</v>
      </c>
      <c r="M35" s="203">
        <v>405</v>
      </c>
      <c r="N35" s="204">
        <v>14</v>
      </c>
      <c r="O35" s="203">
        <v>124</v>
      </c>
      <c r="P35" s="205">
        <v>954</v>
      </c>
      <c r="Q35" s="205">
        <v>512</v>
      </c>
      <c r="R35" s="205">
        <v>3974</v>
      </c>
      <c r="S35" s="205">
        <v>896</v>
      </c>
      <c r="T35" s="205">
        <v>2394</v>
      </c>
      <c r="U35" s="205">
        <v>239</v>
      </c>
      <c r="V35" s="205">
        <v>15</v>
      </c>
      <c r="W35" s="208">
        <v>0</v>
      </c>
      <c r="X35" s="205">
        <v>2906</v>
      </c>
      <c r="Y35" s="205">
        <v>345</v>
      </c>
      <c r="Z35" s="205">
        <v>158</v>
      </c>
      <c r="AA35" s="206">
        <v>1045</v>
      </c>
    </row>
    <row r="36" spans="1:27" ht="17.25" customHeight="1">
      <c r="A36" s="201"/>
      <c r="B36" s="202" t="s">
        <v>72</v>
      </c>
      <c r="C36" s="203">
        <f>C37+C38</f>
        <v>43270</v>
      </c>
      <c r="D36" s="203">
        <f aca="true" t="shared" si="3" ref="D36:AA36">D37+D38</f>
        <v>42202</v>
      </c>
      <c r="E36" s="203">
        <f t="shared" si="3"/>
        <v>57</v>
      </c>
      <c r="F36" s="203">
        <f t="shared" si="3"/>
        <v>37</v>
      </c>
      <c r="G36" s="203">
        <f t="shared" si="3"/>
        <v>1041</v>
      </c>
      <c r="H36" s="203">
        <f t="shared" si="3"/>
        <v>377</v>
      </c>
      <c r="I36" s="203">
        <f t="shared" si="3"/>
        <v>7107</v>
      </c>
      <c r="J36" s="203">
        <f t="shared" si="3"/>
        <v>2863</v>
      </c>
      <c r="K36" s="203">
        <f t="shared" si="3"/>
        <v>2141</v>
      </c>
      <c r="L36" s="203">
        <f t="shared" si="3"/>
        <v>338</v>
      </c>
      <c r="M36" s="203">
        <f t="shared" si="3"/>
        <v>1112</v>
      </c>
      <c r="N36" s="206">
        <f t="shared" si="3"/>
        <v>60</v>
      </c>
      <c r="O36" s="203">
        <f t="shared" si="3"/>
        <v>163</v>
      </c>
      <c r="P36" s="205">
        <f t="shared" si="3"/>
        <v>2267</v>
      </c>
      <c r="Q36" s="205">
        <f t="shared" si="3"/>
        <v>1068</v>
      </c>
      <c r="R36" s="205">
        <f t="shared" si="3"/>
        <v>9798</v>
      </c>
      <c r="S36" s="205">
        <f t="shared" si="3"/>
        <v>2281</v>
      </c>
      <c r="T36" s="205">
        <f t="shared" si="3"/>
        <v>5055</v>
      </c>
      <c r="U36" s="205">
        <f t="shared" si="3"/>
        <v>535</v>
      </c>
      <c r="V36" s="205">
        <f t="shared" si="3"/>
        <v>42</v>
      </c>
      <c r="W36" s="205">
        <f t="shared" si="3"/>
        <v>2</v>
      </c>
      <c r="X36" s="205">
        <f t="shared" si="3"/>
        <v>5124</v>
      </c>
      <c r="Y36" s="205">
        <f t="shared" si="3"/>
        <v>497</v>
      </c>
      <c r="Z36" s="205">
        <f t="shared" si="3"/>
        <v>237</v>
      </c>
      <c r="AA36" s="206">
        <f t="shared" si="3"/>
        <v>1068</v>
      </c>
    </row>
    <row r="37" spans="1:27" ht="17.25" customHeight="1">
      <c r="A37" s="207" t="s">
        <v>291</v>
      </c>
      <c r="B37" s="202" t="s">
        <v>11</v>
      </c>
      <c r="C37" s="203">
        <v>23054</v>
      </c>
      <c r="D37" s="203">
        <v>22961</v>
      </c>
      <c r="E37" s="203">
        <v>43</v>
      </c>
      <c r="F37" s="203">
        <v>28</v>
      </c>
      <c r="G37" s="203">
        <v>669</v>
      </c>
      <c r="H37" s="203">
        <v>236</v>
      </c>
      <c r="I37" s="203">
        <v>3610</v>
      </c>
      <c r="J37" s="203">
        <v>1562</v>
      </c>
      <c r="K37" s="203">
        <v>1240</v>
      </c>
      <c r="L37" s="203">
        <v>190</v>
      </c>
      <c r="M37" s="203">
        <v>698</v>
      </c>
      <c r="N37" s="204">
        <v>46</v>
      </c>
      <c r="O37" s="203">
        <v>36</v>
      </c>
      <c r="P37" s="205">
        <v>1280</v>
      </c>
      <c r="Q37" s="205">
        <v>584</v>
      </c>
      <c r="R37" s="205">
        <v>5796</v>
      </c>
      <c r="S37" s="205">
        <v>1423</v>
      </c>
      <c r="T37" s="205">
        <v>2680</v>
      </c>
      <c r="U37" s="205">
        <v>305</v>
      </c>
      <c r="V37" s="205">
        <v>26</v>
      </c>
      <c r="W37" s="205">
        <v>2</v>
      </c>
      <c r="X37" s="205">
        <v>2257</v>
      </c>
      <c r="Y37" s="205">
        <v>168</v>
      </c>
      <c r="Z37" s="205">
        <v>82</v>
      </c>
      <c r="AA37" s="206">
        <v>93</v>
      </c>
    </row>
    <row r="38" spans="1:27" ht="17.25" customHeight="1" thickBot="1">
      <c r="A38" s="209"/>
      <c r="B38" s="210" t="s">
        <v>12</v>
      </c>
      <c r="C38" s="211">
        <v>20216</v>
      </c>
      <c r="D38" s="211">
        <v>19241</v>
      </c>
      <c r="E38" s="211">
        <v>14</v>
      </c>
      <c r="F38" s="211">
        <v>9</v>
      </c>
      <c r="G38" s="211">
        <v>372</v>
      </c>
      <c r="H38" s="211">
        <v>141</v>
      </c>
      <c r="I38" s="211">
        <v>3497</v>
      </c>
      <c r="J38" s="211">
        <v>1301</v>
      </c>
      <c r="K38" s="211">
        <v>901</v>
      </c>
      <c r="L38" s="211">
        <v>148</v>
      </c>
      <c r="M38" s="211">
        <v>414</v>
      </c>
      <c r="N38" s="212">
        <v>14</v>
      </c>
      <c r="O38" s="211">
        <v>127</v>
      </c>
      <c r="P38" s="213">
        <v>987</v>
      </c>
      <c r="Q38" s="213">
        <v>484</v>
      </c>
      <c r="R38" s="213">
        <v>4002</v>
      </c>
      <c r="S38" s="213">
        <v>858</v>
      </c>
      <c r="T38" s="213">
        <v>2375</v>
      </c>
      <c r="U38" s="213">
        <v>230</v>
      </c>
      <c r="V38" s="213">
        <v>16</v>
      </c>
      <c r="W38" s="214">
        <v>0</v>
      </c>
      <c r="X38" s="213">
        <v>2867</v>
      </c>
      <c r="Y38" s="213">
        <v>329</v>
      </c>
      <c r="Z38" s="213">
        <v>155</v>
      </c>
      <c r="AA38" s="215">
        <v>975</v>
      </c>
    </row>
    <row r="39" spans="1:14" ht="16.5" customHeight="1">
      <c r="A39" s="216" t="s">
        <v>154</v>
      </c>
      <c r="B39" s="217"/>
      <c r="C39" s="217"/>
      <c r="D39" s="217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ht="17.25" customHeight="1"/>
    <row r="41" ht="17.25" customHeight="1"/>
    <row r="42" ht="17.25" customHeight="1"/>
  </sheetData>
  <sheetProtection/>
  <mergeCells count="30">
    <mergeCell ref="A2:N2"/>
    <mergeCell ref="C4:C8"/>
    <mergeCell ref="AA4:AA8"/>
    <mergeCell ref="D5:D8"/>
    <mergeCell ref="E5:F6"/>
    <mergeCell ref="G5:H6"/>
    <mergeCell ref="P5:Q6"/>
    <mergeCell ref="A4:A8"/>
    <mergeCell ref="R5:S6"/>
    <mergeCell ref="T5:U6"/>
    <mergeCell ref="V5:W6"/>
    <mergeCell ref="X5:Y6"/>
    <mergeCell ref="E7:E8"/>
    <mergeCell ref="F7:F8"/>
    <mergeCell ref="G7:G8"/>
    <mergeCell ref="H7:H8"/>
    <mergeCell ref="I7:I8"/>
    <mergeCell ref="J7:J8"/>
    <mergeCell ref="K7:K8"/>
    <mergeCell ref="L7:L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U7:U8"/>
  </mergeCells>
  <printOptions/>
  <pageMargins left="1.1811023622047245" right="0.7874015748031497" top="1.1811023622047245" bottom="1.1811023622047245" header="1.299212598425197" footer="0.984251968503937"/>
  <pageSetup firstPageNumber="18" useFirstPageNumber="1" horizontalDpi="300" verticalDpi="300" orientation="portrait" paperSize="9" r:id="rId2"/>
  <headerFooter alignWithMargins="0">
    <oddFooter>&amp;C&amp;"新細明體,粗體"-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="120" zoomScaleNormal="120" zoomScalePageLayoutView="0" workbookViewId="0" topLeftCell="B1">
      <pane ySplit="5" topLeftCell="A15" activePane="bottomLeft" state="frozen"/>
      <selection pane="topLeft" activeCell="M15" sqref="M15"/>
      <selection pane="bottomLeft" activeCell="M15" sqref="M15"/>
    </sheetView>
  </sheetViews>
  <sheetFormatPr defaultColWidth="10.75390625" defaultRowHeight="21.75" customHeight="1"/>
  <cols>
    <col min="1" max="1" width="16.75390625" style="1" customWidth="1"/>
    <col min="2" max="5" width="7.75390625" style="5" customWidth="1"/>
    <col min="6" max="6" width="7.75390625" style="245" customWidth="1"/>
    <col min="7" max="7" width="7.75390625" style="2" customWidth="1"/>
    <col min="8" max="8" width="7.75390625" style="246" customWidth="1"/>
    <col min="9" max="14" width="8.75390625" style="5" customWidth="1"/>
    <col min="15" max="15" width="8.75390625" style="245" customWidth="1"/>
    <col min="16" max="16" width="8.75390625" style="239" customWidth="1"/>
    <col min="17" max="16384" width="10.75390625" style="2" customWidth="1"/>
  </cols>
  <sheetData>
    <row r="1" spans="1:16" s="1" customFormat="1" ht="18.75" customHeight="1">
      <c r="A1" s="288" t="s">
        <v>209</v>
      </c>
      <c r="B1" s="34"/>
      <c r="C1" s="34"/>
      <c r="D1" s="34"/>
      <c r="E1" s="34"/>
      <c r="F1" s="219"/>
      <c r="G1" s="34"/>
      <c r="H1" s="220"/>
      <c r="I1" s="34"/>
      <c r="J1" s="34"/>
      <c r="K1" s="34"/>
      <c r="L1" s="34"/>
      <c r="M1" s="34"/>
      <c r="N1" s="34"/>
      <c r="O1" s="219"/>
      <c r="P1" s="221"/>
    </row>
    <row r="2" spans="1:16" s="226" customFormat="1" ht="26.25" customHeight="1">
      <c r="A2" s="406" t="s">
        <v>210</v>
      </c>
      <c r="B2" s="406"/>
      <c r="C2" s="406"/>
      <c r="D2" s="406"/>
      <c r="E2" s="406"/>
      <c r="F2" s="406"/>
      <c r="G2" s="406"/>
      <c r="H2" s="406"/>
      <c r="I2" s="222" t="s">
        <v>211</v>
      </c>
      <c r="J2" s="223"/>
      <c r="K2" s="223"/>
      <c r="L2" s="223"/>
      <c r="M2" s="223"/>
      <c r="N2" s="223"/>
      <c r="O2" s="224"/>
      <c r="P2" s="225"/>
    </row>
    <row r="3" spans="1:16" ht="18.75" customHeight="1" thickBot="1">
      <c r="A3" s="27"/>
      <c r="B3" s="30"/>
      <c r="C3" s="30"/>
      <c r="D3" s="30"/>
      <c r="E3" s="30"/>
      <c r="F3" s="227"/>
      <c r="G3" s="30"/>
      <c r="H3" s="228"/>
      <c r="I3" s="30"/>
      <c r="J3" s="30"/>
      <c r="K3" s="30"/>
      <c r="L3" s="30"/>
      <c r="M3" s="30"/>
      <c r="N3" s="30"/>
      <c r="O3" s="227"/>
      <c r="P3" s="228" t="s">
        <v>212</v>
      </c>
    </row>
    <row r="4" spans="1:16" ht="34.5" customHeight="1">
      <c r="A4" s="301" t="s">
        <v>213</v>
      </c>
      <c r="B4" s="326" t="s">
        <v>214</v>
      </c>
      <c r="C4" s="326"/>
      <c r="D4" s="327"/>
      <c r="E4" s="328" t="s">
        <v>215</v>
      </c>
      <c r="F4" s="326"/>
      <c r="G4" s="327"/>
      <c r="H4" s="95" t="s">
        <v>216</v>
      </c>
      <c r="I4" s="72"/>
      <c r="J4" s="229" t="s">
        <v>217</v>
      </c>
      <c r="K4" s="328" t="s">
        <v>218</v>
      </c>
      <c r="L4" s="326"/>
      <c r="M4" s="327"/>
      <c r="N4" s="328" t="s">
        <v>219</v>
      </c>
      <c r="O4" s="326"/>
      <c r="P4" s="326"/>
    </row>
    <row r="5" spans="1:16" ht="34.5" customHeight="1" thickBot="1">
      <c r="A5" s="303"/>
      <c r="B5" s="18" t="s">
        <v>220</v>
      </c>
      <c r="C5" s="18" t="s">
        <v>139</v>
      </c>
      <c r="D5" s="18" t="s">
        <v>141</v>
      </c>
      <c r="E5" s="18" t="s">
        <v>220</v>
      </c>
      <c r="F5" s="18" t="s">
        <v>139</v>
      </c>
      <c r="G5" s="18" t="s">
        <v>141</v>
      </c>
      <c r="H5" s="230" t="s">
        <v>220</v>
      </c>
      <c r="I5" s="18" t="s">
        <v>139</v>
      </c>
      <c r="J5" s="18" t="s">
        <v>141</v>
      </c>
      <c r="K5" s="18" t="s">
        <v>220</v>
      </c>
      <c r="L5" s="18" t="s">
        <v>139</v>
      </c>
      <c r="M5" s="18" t="s">
        <v>141</v>
      </c>
      <c r="N5" s="18" t="s">
        <v>220</v>
      </c>
      <c r="O5" s="18" t="s">
        <v>139</v>
      </c>
      <c r="P5" s="231" t="s">
        <v>141</v>
      </c>
    </row>
    <row r="6" spans="1:16" ht="49.5" customHeight="1">
      <c r="A6" s="232" t="s">
        <v>221</v>
      </c>
      <c r="B6" s="233">
        <v>49576</v>
      </c>
      <c r="C6" s="233">
        <v>26453</v>
      </c>
      <c r="D6" s="233">
        <v>23123</v>
      </c>
      <c r="E6" s="233">
        <v>21010</v>
      </c>
      <c r="F6" s="233">
        <v>11683</v>
      </c>
      <c r="G6" s="233">
        <v>9327</v>
      </c>
      <c r="H6" s="233">
        <v>23436</v>
      </c>
      <c r="I6" s="86">
        <v>12767</v>
      </c>
      <c r="J6" s="86">
        <v>10669</v>
      </c>
      <c r="K6" s="86">
        <v>2215</v>
      </c>
      <c r="L6" s="86">
        <v>1312</v>
      </c>
      <c r="M6" s="86">
        <v>903</v>
      </c>
      <c r="N6" s="86">
        <v>2915</v>
      </c>
      <c r="O6" s="86">
        <v>691</v>
      </c>
      <c r="P6" s="234">
        <v>2224</v>
      </c>
    </row>
    <row r="7" spans="1:16" ht="49.5" customHeight="1">
      <c r="A7" s="232" t="s">
        <v>222</v>
      </c>
      <c r="B7" s="233">
        <v>49112</v>
      </c>
      <c r="C7" s="233">
        <v>26266</v>
      </c>
      <c r="D7" s="233">
        <v>22846</v>
      </c>
      <c r="E7" s="233">
        <v>20684</v>
      </c>
      <c r="F7" s="233">
        <v>11551</v>
      </c>
      <c r="G7" s="233">
        <v>9133</v>
      </c>
      <c r="H7" s="233">
        <v>23151</v>
      </c>
      <c r="I7" s="86">
        <v>12646</v>
      </c>
      <c r="J7" s="86">
        <v>10505</v>
      </c>
      <c r="K7" s="86">
        <v>2313</v>
      </c>
      <c r="L7" s="86">
        <v>1384</v>
      </c>
      <c r="M7" s="86">
        <v>929</v>
      </c>
      <c r="N7" s="86">
        <v>2964</v>
      </c>
      <c r="O7" s="86">
        <v>685</v>
      </c>
      <c r="P7" s="234">
        <v>2279</v>
      </c>
    </row>
    <row r="8" spans="1:16" ht="49.5" customHeight="1">
      <c r="A8" s="232" t="s">
        <v>223</v>
      </c>
      <c r="B8" s="233">
        <v>48652</v>
      </c>
      <c r="C8" s="233">
        <v>26063</v>
      </c>
      <c r="D8" s="233">
        <v>22589</v>
      </c>
      <c r="E8" s="233">
        <v>20309</v>
      </c>
      <c r="F8" s="233">
        <v>11373</v>
      </c>
      <c r="G8" s="233">
        <v>8936</v>
      </c>
      <c r="H8" s="233">
        <v>22891</v>
      </c>
      <c r="I8" s="86">
        <v>12537</v>
      </c>
      <c r="J8" s="86">
        <v>10354</v>
      </c>
      <c r="K8" s="86">
        <v>2440</v>
      </c>
      <c r="L8" s="86">
        <v>1461</v>
      </c>
      <c r="M8" s="86">
        <v>979</v>
      </c>
      <c r="N8" s="86">
        <v>3012</v>
      </c>
      <c r="O8" s="86">
        <v>692</v>
      </c>
      <c r="P8" s="234">
        <v>2320</v>
      </c>
    </row>
    <row r="9" spans="1:16" ht="49.5" customHeight="1">
      <c r="A9" s="232" t="s">
        <v>224</v>
      </c>
      <c r="B9" s="83">
        <v>48276</v>
      </c>
      <c r="C9" s="84">
        <v>25848</v>
      </c>
      <c r="D9" s="84">
        <v>22428</v>
      </c>
      <c r="E9" s="84">
        <v>20044</v>
      </c>
      <c r="F9" s="235">
        <v>11240</v>
      </c>
      <c r="G9" s="233">
        <v>8804</v>
      </c>
      <c r="H9" s="236">
        <v>22615</v>
      </c>
      <c r="I9" s="86">
        <v>12381</v>
      </c>
      <c r="J9" s="84">
        <v>10235</v>
      </c>
      <c r="K9" s="84">
        <v>2550</v>
      </c>
      <c r="L9" s="84">
        <v>1532</v>
      </c>
      <c r="M9" s="84">
        <v>1018</v>
      </c>
      <c r="N9" s="84">
        <v>3066</v>
      </c>
      <c r="O9" s="235">
        <v>695</v>
      </c>
      <c r="P9" s="234">
        <v>2371</v>
      </c>
    </row>
    <row r="10" spans="1:16" s="239" customFormat="1" ht="49.5" customHeight="1">
      <c r="A10" s="232" t="s">
        <v>225</v>
      </c>
      <c r="B10" s="83">
        <v>48025</v>
      </c>
      <c r="C10" s="84">
        <v>25705</v>
      </c>
      <c r="D10" s="84">
        <v>22320</v>
      </c>
      <c r="E10" s="84">
        <v>19832</v>
      </c>
      <c r="F10" s="235">
        <v>11118</v>
      </c>
      <c r="G10" s="237">
        <v>8714</v>
      </c>
      <c r="H10" s="236">
        <v>22487</v>
      </c>
      <c r="I10" s="86">
        <v>12321</v>
      </c>
      <c r="J10" s="84">
        <v>10166</v>
      </c>
      <c r="K10" s="84">
        <v>2640</v>
      </c>
      <c r="L10" s="84">
        <v>1581</v>
      </c>
      <c r="M10" s="84">
        <v>1059</v>
      </c>
      <c r="N10" s="84">
        <v>3066</v>
      </c>
      <c r="O10" s="235">
        <v>685</v>
      </c>
      <c r="P10" s="238">
        <v>2381</v>
      </c>
    </row>
    <row r="11" spans="1:16" ht="49.5" customHeight="1">
      <c r="A11" s="232" t="s">
        <v>226</v>
      </c>
      <c r="B11" s="83">
        <v>48058</v>
      </c>
      <c r="C11" s="84">
        <v>25751</v>
      </c>
      <c r="D11" s="84">
        <v>22703</v>
      </c>
      <c r="E11" s="84">
        <v>19745</v>
      </c>
      <c r="F11" s="235">
        <v>11093</v>
      </c>
      <c r="G11" s="237">
        <v>8652</v>
      </c>
      <c r="H11" s="236">
        <v>22452</v>
      </c>
      <c r="I11" s="86">
        <v>12335</v>
      </c>
      <c r="J11" s="84">
        <v>10117</v>
      </c>
      <c r="K11" s="84">
        <v>2781</v>
      </c>
      <c r="L11" s="84">
        <v>1653</v>
      </c>
      <c r="M11" s="84">
        <v>1128</v>
      </c>
      <c r="N11" s="84">
        <v>3080</v>
      </c>
      <c r="O11" s="235">
        <v>670</v>
      </c>
      <c r="P11" s="238">
        <v>2410</v>
      </c>
    </row>
    <row r="12" spans="1:16" ht="49.5" customHeight="1">
      <c r="A12" s="232" t="s">
        <v>227</v>
      </c>
      <c r="B12" s="83">
        <v>48409</v>
      </c>
      <c r="C12" s="84">
        <v>25884</v>
      </c>
      <c r="D12" s="84">
        <v>22525</v>
      </c>
      <c r="E12" s="84">
        <v>19707</v>
      </c>
      <c r="F12" s="235">
        <v>11077</v>
      </c>
      <c r="G12" s="237">
        <v>8630</v>
      </c>
      <c r="H12" s="236">
        <v>22731</v>
      </c>
      <c r="I12" s="86">
        <v>12426</v>
      </c>
      <c r="J12" s="84">
        <v>10305</v>
      </c>
      <c r="K12" s="84">
        <v>2889</v>
      </c>
      <c r="L12" s="84">
        <v>1719</v>
      </c>
      <c r="M12" s="84">
        <v>1170</v>
      </c>
      <c r="N12" s="84">
        <v>3082</v>
      </c>
      <c r="O12" s="235">
        <v>662</v>
      </c>
      <c r="P12" s="238">
        <v>2420</v>
      </c>
    </row>
    <row r="13" spans="1:16" ht="49.5" customHeight="1">
      <c r="A13" s="232" t="s">
        <v>228</v>
      </c>
      <c r="B13" s="83">
        <v>48772</v>
      </c>
      <c r="C13" s="84">
        <v>25990</v>
      </c>
      <c r="D13" s="84">
        <v>22782</v>
      </c>
      <c r="E13" s="84">
        <v>19740</v>
      </c>
      <c r="F13" s="235">
        <v>11086</v>
      </c>
      <c r="G13" s="237">
        <v>8654</v>
      </c>
      <c r="H13" s="236">
        <v>22916</v>
      </c>
      <c r="I13" s="86">
        <v>12457</v>
      </c>
      <c r="J13" s="84">
        <v>10459</v>
      </c>
      <c r="K13" s="84">
        <v>2973</v>
      </c>
      <c r="L13" s="84">
        <v>1772</v>
      </c>
      <c r="M13" s="84">
        <v>120</v>
      </c>
      <c r="N13" s="84">
        <v>3143</v>
      </c>
      <c r="O13" s="235">
        <v>675</v>
      </c>
      <c r="P13" s="238">
        <v>2468</v>
      </c>
    </row>
    <row r="14" spans="1:16" ht="49.5" customHeight="1">
      <c r="A14" s="232" t="s">
        <v>229</v>
      </c>
      <c r="B14" s="83">
        <f>C14+D14</f>
        <v>48953</v>
      </c>
      <c r="C14" s="84">
        <v>26048</v>
      </c>
      <c r="D14" s="84">
        <v>22905</v>
      </c>
      <c r="E14" s="84">
        <f>F14+G14</f>
        <v>19776</v>
      </c>
      <c r="F14" s="235">
        <v>11118</v>
      </c>
      <c r="G14" s="237">
        <v>8658</v>
      </c>
      <c r="H14" s="236">
        <v>22949</v>
      </c>
      <c r="I14" s="86">
        <v>12435</v>
      </c>
      <c r="J14" s="84">
        <v>10514</v>
      </c>
      <c r="K14" s="84">
        <f>L14+M14</f>
        <v>3070</v>
      </c>
      <c r="L14" s="84">
        <v>1823</v>
      </c>
      <c r="M14" s="84">
        <v>1247</v>
      </c>
      <c r="N14" s="84">
        <f>O14+P14</f>
        <v>3158</v>
      </c>
      <c r="O14" s="235">
        <v>672</v>
      </c>
      <c r="P14" s="238">
        <v>2486</v>
      </c>
    </row>
    <row r="15" spans="1:16" ht="49.5" customHeight="1" thickBot="1">
      <c r="A15" s="240" t="s">
        <v>292</v>
      </c>
      <c r="B15" s="91">
        <f>C15+D15</f>
        <v>49210</v>
      </c>
      <c r="C15" s="92">
        <v>26183</v>
      </c>
      <c r="D15" s="92">
        <v>23027</v>
      </c>
      <c r="E15" s="92">
        <f>F15+G15</f>
        <v>19765</v>
      </c>
      <c r="F15" s="241">
        <v>11153</v>
      </c>
      <c r="G15" s="242">
        <v>8612</v>
      </c>
      <c r="H15" s="243">
        <f>I15+J15</f>
        <v>23065</v>
      </c>
      <c r="I15" s="109">
        <v>12463</v>
      </c>
      <c r="J15" s="92">
        <v>10602</v>
      </c>
      <c r="K15" s="92">
        <f>L15+M15</f>
        <v>3192</v>
      </c>
      <c r="L15" s="92">
        <v>1890</v>
      </c>
      <c r="M15" s="92">
        <v>1302</v>
      </c>
      <c r="N15" s="92">
        <f>O15+P15</f>
        <v>3188</v>
      </c>
      <c r="O15" s="241">
        <v>677</v>
      </c>
      <c r="P15" s="244">
        <v>2511</v>
      </c>
    </row>
    <row r="16" ht="28.5" customHeight="1">
      <c r="A16" s="63" t="s">
        <v>154</v>
      </c>
    </row>
  </sheetData>
  <sheetProtection/>
  <mergeCells count="6">
    <mergeCell ref="A2:H2"/>
    <mergeCell ref="A4:A5"/>
    <mergeCell ref="B4:D4"/>
    <mergeCell ref="E4:G4"/>
    <mergeCell ref="K4:M4"/>
    <mergeCell ref="N4:P4"/>
  </mergeCells>
  <printOptions/>
  <pageMargins left="1.1811023622047245" right="0.7874015748031497" top="1.1811023622047245" bottom="1.1811023622047245" header="1.299212598425197" footer="0.984251968503937"/>
  <pageSetup firstPageNumber="20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="120" zoomScaleNormal="120" zoomScalePageLayoutView="0" workbookViewId="0" topLeftCell="B1">
      <pane ySplit="6" topLeftCell="A16" activePane="bottomLeft" state="frozen"/>
      <selection pane="topLeft" activeCell="M15" sqref="M15"/>
      <selection pane="bottomLeft" activeCell="H17" sqref="H17"/>
    </sheetView>
  </sheetViews>
  <sheetFormatPr defaultColWidth="10.75390625" defaultRowHeight="21.75" customHeight="1"/>
  <cols>
    <col min="1" max="1" width="18.75390625" style="1" customWidth="1"/>
    <col min="2" max="6" width="10.25390625" style="5" customWidth="1"/>
    <col min="7" max="12" width="10.00390625" style="5" customWidth="1"/>
    <col min="13" max="13" width="10.00390625" style="70" customWidth="1"/>
    <col min="14" max="16384" width="10.75390625" style="2" customWidth="1"/>
  </cols>
  <sheetData>
    <row r="1" spans="1:13" s="1" customFormat="1" ht="19.5" customHeight="1">
      <c r="A1" s="288" t="s">
        <v>0</v>
      </c>
      <c r="B1" s="34"/>
      <c r="C1" s="34"/>
      <c r="D1" s="34"/>
      <c r="E1" s="34"/>
      <c r="F1" s="34"/>
      <c r="G1" s="247"/>
      <c r="H1" s="247"/>
      <c r="I1" s="247"/>
      <c r="J1" s="247"/>
      <c r="K1" s="247"/>
      <c r="L1" s="247"/>
      <c r="M1" s="180"/>
    </row>
    <row r="2" spans="1:13" s="250" customFormat="1" ht="26.25" customHeight="1">
      <c r="A2" s="304" t="s">
        <v>230</v>
      </c>
      <c r="B2" s="304"/>
      <c r="C2" s="304"/>
      <c r="D2" s="304"/>
      <c r="E2" s="304"/>
      <c r="F2" s="304"/>
      <c r="G2" s="66" t="s">
        <v>321</v>
      </c>
      <c r="H2" s="248"/>
      <c r="I2" s="248"/>
      <c r="J2" s="248"/>
      <c r="K2" s="248"/>
      <c r="L2" s="248"/>
      <c r="M2" s="249"/>
    </row>
    <row r="3" spans="1:13" ht="20.25" customHeight="1" thickBot="1">
      <c r="A3" s="27"/>
      <c r="B3" s="30"/>
      <c r="C3" s="30"/>
      <c r="D3" s="30"/>
      <c r="E3" s="30"/>
      <c r="F3" s="30"/>
      <c r="G3" s="251"/>
      <c r="H3" s="251"/>
      <c r="I3" s="251"/>
      <c r="J3" s="251"/>
      <c r="K3" s="251"/>
      <c r="L3" s="251"/>
      <c r="M3" s="94" t="s">
        <v>62</v>
      </c>
    </row>
    <row r="4" spans="1:13" ht="27" customHeight="1">
      <c r="A4" s="301" t="s">
        <v>231</v>
      </c>
      <c r="B4" s="11" t="s">
        <v>232</v>
      </c>
      <c r="C4" s="11"/>
      <c r="D4" s="12"/>
      <c r="E4" s="252"/>
      <c r="F4" s="253" t="s">
        <v>233</v>
      </c>
      <c r="G4" s="75"/>
      <c r="H4" s="254" t="s">
        <v>234</v>
      </c>
      <c r="I4" s="75"/>
      <c r="J4" s="75" t="s">
        <v>9</v>
      </c>
      <c r="K4" s="75"/>
      <c r="L4" s="254" t="s">
        <v>235</v>
      </c>
      <c r="M4" s="255"/>
    </row>
    <row r="5" spans="1:13" ht="27" customHeight="1">
      <c r="A5" s="407"/>
      <c r="B5" s="409" t="s">
        <v>236</v>
      </c>
      <c r="C5" s="343" t="s">
        <v>322</v>
      </c>
      <c r="D5" s="343" t="s">
        <v>323</v>
      </c>
      <c r="E5" s="11" t="s">
        <v>69</v>
      </c>
      <c r="F5" s="60"/>
      <c r="G5" s="256" t="s">
        <v>72</v>
      </c>
      <c r="H5" s="411" t="s">
        <v>297</v>
      </c>
      <c r="I5" s="412"/>
      <c r="J5" s="413"/>
      <c r="K5" s="411" t="s">
        <v>298</v>
      </c>
      <c r="L5" s="412"/>
      <c r="M5" s="412"/>
    </row>
    <row r="6" spans="1:13" ht="27" customHeight="1" thickBot="1">
      <c r="A6" s="408"/>
      <c r="B6" s="410"/>
      <c r="C6" s="414"/>
      <c r="D6" s="414"/>
      <c r="E6" s="18" t="s">
        <v>72</v>
      </c>
      <c r="F6" s="230" t="s">
        <v>11</v>
      </c>
      <c r="G6" s="296" t="s">
        <v>12</v>
      </c>
      <c r="H6" s="230" t="s">
        <v>72</v>
      </c>
      <c r="I6" s="230" t="s">
        <v>11</v>
      </c>
      <c r="J6" s="18" t="s">
        <v>12</v>
      </c>
      <c r="K6" s="230" t="s">
        <v>72</v>
      </c>
      <c r="L6" s="230" t="s">
        <v>11</v>
      </c>
      <c r="M6" s="231" t="s">
        <v>12</v>
      </c>
    </row>
    <row r="7" spans="1:13" ht="46.5" customHeight="1">
      <c r="A7" s="7" t="s">
        <v>237</v>
      </c>
      <c r="B7" s="86">
        <v>157</v>
      </c>
      <c r="C7" s="86">
        <v>106</v>
      </c>
      <c r="D7" s="86">
        <v>51</v>
      </c>
      <c r="E7" s="86">
        <v>584</v>
      </c>
      <c r="F7" s="84">
        <v>272</v>
      </c>
      <c r="G7" s="86">
        <v>312</v>
      </c>
      <c r="H7" s="86">
        <v>395</v>
      </c>
      <c r="I7" s="86">
        <v>198</v>
      </c>
      <c r="J7" s="86">
        <v>197</v>
      </c>
      <c r="K7" s="86">
        <v>189</v>
      </c>
      <c r="L7" s="86">
        <v>74</v>
      </c>
      <c r="M7" s="70">
        <v>115</v>
      </c>
    </row>
    <row r="8" spans="1:13" ht="46.5" customHeight="1">
      <c r="A8" s="7" t="s">
        <v>238</v>
      </c>
      <c r="B8" s="86">
        <v>157</v>
      </c>
      <c r="C8" s="86">
        <v>106</v>
      </c>
      <c r="D8" s="86">
        <v>51</v>
      </c>
      <c r="E8" s="86">
        <v>576</v>
      </c>
      <c r="F8" s="84">
        <v>162</v>
      </c>
      <c r="G8" s="86">
        <v>313</v>
      </c>
      <c r="H8" s="86">
        <v>388</v>
      </c>
      <c r="I8" s="86">
        <v>187</v>
      </c>
      <c r="J8" s="86">
        <v>201</v>
      </c>
      <c r="K8" s="86">
        <v>188</v>
      </c>
      <c r="L8" s="86">
        <v>76</v>
      </c>
      <c r="M8" s="70">
        <v>112</v>
      </c>
    </row>
    <row r="9" spans="1:13" ht="46.5" customHeight="1">
      <c r="A9" s="7" t="s">
        <v>239</v>
      </c>
      <c r="B9" s="86">
        <v>164</v>
      </c>
      <c r="C9" s="86">
        <v>110</v>
      </c>
      <c r="D9" s="86">
        <v>54</v>
      </c>
      <c r="E9" s="86">
        <v>594</v>
      </c>
      <c r="F9" s="84">
        <v>276</v>
      </c>
      <c r="G9" s="86">
        <v>318</v>
      </c>
      <c r="H9" s="86">
        <v>404</v>
      </c>
      <c r="I9" s="86">
        <v>200</v>
      </c>
      <c r="J9" s="86">
        <v>204</v>
      </c>
      <c r="K9" s="86">
        <v>190</v>
      </c>
      <c r="L9" s="86">
        <v>76</v>
      </c>
      <c r="M9" s="70">
        <v>114</v>
      </c>
    </row>
    <row r="10" spans="1:13" ht="46.5" customHeight="1">
      <c r="A10" s="7" t="s">
        <v>240</v>
      </c>
      <c r="B10" s="83">
        <v>168</v>
      </c>
      <c r="C10" s="84">
        <v>113</v>
      </c>
      <c r="D10" s="84">
        <v>55</v>
      </c>
      <c r="E10" s="84">
        <v>616</v>
      </c>
      <c r="F10" s="84">
        <v>287</v>
      </c>
      <c r="G10" s="86">
        <v>329</v>
      </c>
      <c r="H10" s="84">
        <v>422</v>
      </c>
      <c r="I10" s="84">
        <v>214</v>
      </c>
      <c r="J10" s="84">
        <v>208</v>
      </c>
      <c r="K10" s="84">
        <v>194</v>
      </c>
      <c r="L10" s="84">
        <v>73</v>
      </c>
      <c r="M10" s="257">
        <v>121</v>
      </c>
    </row>
    <row r="11" spans="1:13" s="239" customFormat="1" ht="46.5" customHeight="1">
      <c r="A11" s="7" t="s">
        <v>241</v>
      </c>
      <c r="B11" s="83">
        <v>172</v>
      </c>
      <c r="C11" s="84">
        <v>121</v>
      </c>
      <c r="D11" s="84">
        <v>51</v>
      </c>
      <c r="E11" s="84">
        <v>650</v>
      </c>
      <c r="F11" s="84">
        <v>307</v>
      </c>
      <c r="G11" s="86">
        <v>343</v>
      </c>
      <c r="H11" s="84">
        <v>450</v>
      </c>
      <c r="I11" s="84">
        <v>230</v>
      </c>
      <c r="J11" s="84">
        <v>220</v>
      </c>
      <c r="K11" s="84">
        <v>200</v>
      </c>
      <c r="L11" s="84">
        <v>77</v>
      </c>
      <c r="M11" s="257">
        <v>123</v>
      </c>
    </row>
    <row r="12" spans="1:13" ht="46.5" customHeight="1">
      <c r="A12" s="7" t="s">
        <v>242</v>
      </c>
      <c r="B12" s="83">
        <v>187</v>
      </c>
      <c r="C12" s="84">
        <v>129</v>
      </c>
      <c r="D12" s="84">
        <v>58</v>
      </c>
      <c r="E12" s="84">
        <v>651</v>
      </c>
      <c r="F12" s="84">
        <v>300</v>
      </c>
      <c r="G12" s="86">
        <v>351</v>
      </c>
      <c r="H12" s="84">
        <v>450</v>
      </c>
      <c r="I12" s="84">
        <v>226</v>
      </c>
      <c r="J12" s="84">
        <v>224</v>
      </c>
      <c r="K12" s="84">
        <v>201</v>
      </c>
      <c r="L12" s="84">
        <v>74</v>
      </c>
      <c r="M12" s="257">
        <v>127</v>
      </c>
    </row>
    <row r="13" spans="1:13" ht="46.5" customHeight="1">
      <c r="A13" s="7" t="s">
        <v>243</v>
      </c>
      <c r="B13" s="83">
        <v>201</v>
      </c>
      <c r="C13" s="84">
        <v>134</v>
      </c>
      <c r="D13" s="84">
        <v>67</v>
      </c>
      <c r="E13" s="84">
        <v>691</v>
      </c>
      <c r="F13" s="84">
        <v>318</v>
      </c>
      <c r="G13" s="86">
        <v>373</v>
      </c>
      <c r="H13" s="84">
        <v>449</v>
      </c>
      <c r="I13" s="84">
        <v>224</v>
      </c>
      <c r="J13" s="84">
        <v>225</v>
      </c>
      <c r="K13" s="84">
        <v>242</v>
      </c>
      <c r="L13" s="84">
        <v>94</v>
      </c>
      <c r="M13" s="257">
        <v>148</v>
      </c>
    </row>
    <row r="14" spans="1:13" ht="46.5" customHeight="1">
      <c r="A14" s="7" t="s">
        <v>244</v>
      </c>
      <c r="B14" s="83">
        <v>215</v>
      </c>
      <c r="C14" s="84">
        <v>140</v>
      </c>
      <c r="D14" s="84">
        <v>75</v>
      </c>
      <c r="E14" s="84">
        <v>710</v>
      </c>
      <c r="F14" s="84">
        <v>332</v>
      </c>
      <c r="G14" s="86">
        <v>378</v>
      </c>
      <c r="H14" s="84">
        <v>456</v>
      </c>
      <c r="I14" s="84">
        <v>228</v>
      </c>
      <c r="J14" s="84">
        <v>228</v>
      </c>
      <c r="K14" s="84">
        <v>254</v>
      </c>
      <c r="L14" s="84">
        <v>104</v>
      </c>
      <c r="M14" s="257">
        <v>150</v>
      </c>
    </row>
    <row r="15" spans="1:13" ht="46.5" customHeight="1">
      <c r="A15" s="7" t="s">
        <v>245</v>
      </c>
      <c r="B15" s="83">
        <f>C15+D15</f>
        <v>215</v>
      </c>
      <c r="C15" s="84">
        <v>141</v>
      </c>
      <c r="D15" s="84">
        <v>74</v>
      </c>
      <c r="E15" s="84">
        <f>F15+G15</f>
        <v>717</v>
      </c>
      <c r="F15" s="84">
        <v>337</v>
      </c>
      <c r="G15" s="86">
        <v>380</v>
      </c>
      <c r="H15" s="84">
        <f>I15+J15</f>
        <v>457</v>
      </c>
      <c r="I15" s="84">
        <v>229</v>
      </c>
      <c r="J15" s="84">
        <v>228</v>
      </c>
      <c r="K15" s="84">
        <f>L15+M15</f>
        <v>260</v>
      </c>
      <c r="L15" s="84">
        <v>108</v>
      </c>
      <c r="M15" s="257">
        <v>152</v>
      </c>
    </row>
    <row r="16" spans="1:13" ht="46.5" customHeight="1" thickBot="1">
      <c r="A16" s="22" t="s">
        <v>293</v>
      </c>
      <c r="B16" s="91">
        <f>C16+D16</f>
        <v>229</v>
      </c>
      <c r="C16" s="92">
        <v>147</v>
      </c>
      <c r="D16" s="92">
        <v>82</v>
      </c>
      <c r="E16" s="92">
        <f>F16+G16</f>
        <v>760</v>
      </c>
      <c r="F16" s="92">
        <v>359</v>
      </c>
      <c r="G16" s="109">
        <v>401</v>
      </c>
      <c r="H16" s="92">
        <f>I16+J16</f>
        <v>482</v>
      </c>
      <c r="I16" s="92">
        <v>242</v>
      </c>
      <c r="J16" s="92">
        <v>240</v>
      </c>
      <c r="K16" s="92">
        <f>L16+M16</f>
        <v>278</v>
      </c>
      <c r="L16" s="92">
        <v>117</v>
      </c>
      <c r="M16" s="258">
        <v>161</v>
      </c>
    </row>
    <row r="17" spans="1:6" ht="24" customHeight="1">
      <c r="A17" s="155" t="s">
        <v>154</v>
      </c>
      <c r="B17" s="259"/>
      <c r="C17" s="259"/>
      <c r="D17" s="259"/>
      <c r="E17" s="259"/>
      <c r="F17" s="259"/>
    </row>
    <row r="18" spans="1:6" ht="21.75" customHeight="1">
      <c r="A18" s="260"/>
      <c r="B18" s="260"/>
      <c r="C18" s="260"/>
      <c r="D18" s="260"/>
      <c r="E18" s="260"/>
      <c r="F18" s="260"/>
    </row>
    <row r="20" ht="21.75" customHeight="1">
      <c r="A20" s="261"/>
    </row>
    <row r="31" ht="21.75" customHeight="1">
      <c r="A31" s="261"/>
    </row>
  </sheetData>
  <sheetProtection/>
  <mergeCells count="7">
    <mergeCell ref="A2:F2"/>
    <mergeCell ref="A4:A6"/>
    <mergeCell ref="B5:B6"/>
    <mergeCell ref="H5:J5"/>
    <mergeCell ref="K5:M5"/>
    <mergeCell ref="C5:C6"/>
    <mergeCell ref="D5:D6"/>
  </mergeCells>
  <printOptions/>
  <pageMargins left="1.1811023622047245" right="0.7874015748031497" top="1.1811023622047245" bottom="1.1811023622047245" header="1.299212598425197" footer="0.984251968503937"/>
  <pageSetup firstPageNumber="22" useFirstPageNumber="1" horizontalDpi="300" verticalDpi="300" orientation="portrait" paperSize="9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</dc:creator>
  <cp:keywords/>
  <dc:description/>
  <cp:lastModifiedBy>10025265</cp:lastModifiedBy>
  <cp:lastPrinted>2019-10-15T06:50:47Z</cp:lastPrinted>
  <dcterms:created xsi:type="dcterms:W3CDTF">2000-07-17T23:38:10Z</dcterms:created>
  <dcterms:modified xsi:type="dcterms:W3CDTF">2019-10-23T05:38:10Z</dcterms:modified>
  <cp:category/>
  <cp:version/>
  <cp:contentType/>
  <cp:contentStatus/>
</cp:coreProperties>
</file>