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2242\Desktop\8.里基層\2.季報表\112年\1.經費\第4季\"/>
    </mc:Choice>
  </mc:AlternateContent>
  <xr:revisionPtr revIDLastSave="0" documentId="8_{7E05AF54-008A-4455-B387-27308C5EF9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Sheet1!$A$1:$U$55</definedName>
  </definedNames>
  <calcPr calcId="191029"/>
</workbook>
</file>

<file path=xl/calcChain.xml><?xml version="1.0" encoding="utf-8"?>
<calcChain xmlns="http://schemas.openxmlformats.org/spreadsheetml/2006/main">
  <c r="Q76" i="1" l="1"/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R25" i="1"/>
  <c r="C25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R53" i="1"/>
  <c r="C53" i="1"/>
  <c r="D75" i="1"/>
  <c r="D76" i="1" s="1"/>
  <c r="E75" i="1"/>
  <c r="E76" i="1" s="1"/>
  <c r="F75" i="1"/>
  <c r="F76" i="1" s="1"/>
  <c r="G75" i="1"/>
  <c r="G76" i="1" s="1"/>
  <c r="H75" i="1"/>
  <c r="H76" i="1" s="1"/>
  <c r="I75" i="1"/>
  <c r="I76" i="1" s="1"/>
  <c r="J75" i="1"/>
  <c r="J76" i="1" s="1"/>
  <c r="K75" i="1"/>
  <c r="K76" i="1" s="1"/>
  <c r="L75" i="1"/>
  <c r="L76" i="1" s="1"/>
  <c r="M75" i="1"/>
  <c r="M76" i="1" s="1"/>
  <c r="N75" i="1"/>
  <c r="N76" i="1" s="1"/>
  <c r="O75" i="1"/>
  <c r="O76" i="1" s="1"/>
  <c r="C75" i="1"/>
  <c r="C76" i="1" s="1"/>
  <c r="B75" i="1"/>
  <c r="B76" i="1" s="1"/>
  <c r="Q5" i="1"/>
  <c r="T5" i="1" s="1"/>
  <c r="Q6" i="1"/>
  <c r="S6" i="1" s="1"/>
  <c r="Q7" i="1"/>
  <c r="S7" i="1" s="1"/>
  <c r="Q8" i="1"/>
  <c r="T8" i="1" s="1"/>
  <c r="Q9" i="1"/>
  <c r="T9" i="1" s="1"/>
  <c r="Q10" i="1"/>
  <c r="S10" i="1" s="1"/>
  <c r="Q11" i="1"/>
  <c r="S11" i="1" s="1"/>
  <c r="Q12" i="1"/>
  <c r="T12" i="1" s="1"/>
  <c r="Q13" i="1"/>
  <c r="T13" i="1" s="1"/>
  <c r="Q14" i="1"/>
  <c r="S14" i="1" s="1"/>
  <c r="Q15" i="1"/>
  <c r="S15" i="1" s="1"/>
  <c r="Q16" i="1"/>
  <c r="T16" i="1" s="1"/>
  <c r="Q17" i="1"/>
  <c r="S17" i="1" s="1"/>
  <c r="Q18" i="1"/>
  <c r="S18" i="1" s="1"/>
  <c r="Q19" i="1"/>
  <c r="S19" i="1" s="1"/>
  <c r="Q20" i="1"/>
  <c r="T20" i="1" s="1"/>
  <c r="Q21" i="1"/>
  <c r="T21" i="1" s="1"/>
  <c r="Q22" i="1"/>
  <c r="S22" i="1" s="1"/>
  <c r="Q23" i="1"/>
  <c r="S23" i="1" s="1"/>
  <c r="Q24" i="1"/>
  <c r="T24" i="1" s="1"/>
  <c r="Q32" i="1"/>
  <c r="S32" i="1" s="1"/>
  <c r="Q33" i="1"/>
  <c r="S33" i="1" s="1"/>
  <c r="P75" i="1" l="1"/>
  <c r="R75" i="1" s="1"/>
  <c r="R76" i="1" s="1"/>
  <c r="Q25" i="1"/>
  <c r="T23" i="1"/>
  <c r="T15" i="1"/>
  <c r="T17" i="1"/>
  <c r="S9" i="1"/>
  <c r="T7" i="1"/>
  <c r="T32" i="1"/>
  <c r="S21" i="1"/>
  <c r="S13" i="1"/>
  <c r="S5" i="1"/>
  <c r="T19" i="1"/>
  <c r="T11" i="1"/>
  <c r="T33" i="1"/>
  <c r="T22" i="1"/>
  <c r="T18" i="1"/>
  <c r="T14" i="1"/>
  <c r="T10" i="1"/>
  <c r="T6" i="1"/>
  <c r="S24" i="1"/>
  <c r="S20" i="1"/>
  <c r="S16" i="1"/>
  <c r="S12" i="1"/>
  <c r="S8" i="1"/>
  <c r="Q41" i="1"/>
  <c r="T41" i="1" s="1"/>
  <c r="Q42" i="1"/>
  <c r="T42" i="1" s="1"/>
  <c r="Q43" i="1"/>
  <c r="T43" i="1" s="1"/>
  <c r="Q44" i="1"/>
  <c r="T44" i="1" s="1"/>
  <c r="Q45" i="1"/>
  <c r="T45" i="1" s="1"/>
  <c r="Q46" i="1"/>
  <c r="S46" i="1" s="1"/>
  <c r="Q47" i="1"/>
  <c r="Q48" i="1"/>
  <c r="S48" i="1" s="1"/>
  <c r="Q49" i="1"/>
  <c r="S49" i="1" s="1"/>
  <c r="Q50" i="1"/>
  <c r="T50" i="1" s="1"/>
  <c r="Q51" i="1"/>
  <c r="T51" i="1" s="1"/>
  <c r="Q52" i="1"/>
  <c r="T52" i="1" s="1"/>
  <c r="Q40" i="1"/>
  <c r="S40" i="1" s="1"/>
  <c r="Q34" i="1"/>
  <c r="Q35" i="1"/>
  <c r="S35" i="1" s="1"/>
  <c r="Q36" i="1"/>
  <c r="S36" i="1" s="1"/>
  <c r="Q37" i="1"/>
  <c r="S37" i="1" s="1"/>
  <c r="Q38" i="1"/>
  <c r="S38" i="1" s="1"/>
  <c r="Q39" i="1"/>
  <c r="S39" i="1" s="1"/>
  <c r="S75" i="1" l="1"/>
  <c r="P76" i="1"/>
  <c r="S76" i="1" s="1"/>
  <c r="Q53" i="1"/>
  <c r="S25" i="1"/>
  <c r="S34" i="1"/>
  <c r="S50" i="1"/>
  <c r="S51" i="1"/>
  <c r="S44" i="1"/>
  <c r="T46" i="1"/>
  <c r="S45" i="1"/>
  <c r="T49" i="1"/>
  <c r="S43" i="1"/>
  <c r="S42" i="1"/>
  <c r="S41" i="1"/>
  <c r="T40" i="1"/>
  <c r="T38" i="1"/>
  <c r="T37" i="1"/>
  <c r="T35" i="1"/>
  <c r="T48" i="1"/>
  <c r="T34" i="1"/>
  <c r="T36" i="1"/>
  <c r="S52" i="1"/>
  <c r="S47" i="1"/>
  <c r="T47" i="1"/>
  <c r="T39" i="1"/>
  <c r="S53" i="1" l="1"/>
</calcChain>
</file>

<file path=xl/sharedStrings.xml><?xml version="1.0" encoding="utf-8"?>
<sst xmlns="http://schemas.openxmlformats.org/spreadsheetml/2006/main" count="163" uniqueCount="75">
  <si>
    <t>社區清潔</t>
  </si>
  <si>
    <t>路燈照明</t>
  </si>
  <si>
    <t>溝渠疏通</t>
  </si>
  <si>
    <t>里守望相助</t>
  </si>
  <si>
    <t>災害防救</t>
  </si>
  <si>
    <t>里公務設備</t>
  </si>
  <si>
    <t>其他</t>
  </si>
  <si>
    <t>執行數</t>
  </si>
  <si>
    <t>撥付數</t>
  </si>
  <si>
    <t>結餘數</t>
  </si>
  <si>
    <t>執行率（％）</t>
  </si>
  <si>
    <t>備註</t>
  </si>
  <si>
    <t>件數</t>
  </si>
  <si>
    <t>Ａ</t>
  </si>
  <si>
    <t>Ｂ</t>
  </si>
  <si>
    <t>Ｄ=Ｂ-Ａ</t>
  </si>
  <si>
    <t>C=Ａ/Ｂ</t>
  </si>
  <si>
    <t>（元）</t>
  </si>
  <si>
    <t>截至上季
執行數</t>
  </si>
  <si>
    <t>本季
執行數</t>
  </si>
  <si>
    <t>截至本季
執行數</t>
  </si>
  <si>
    <t>編號</t>
  </si>
  <si>
    <t>里別</t>
  </si>
  <si>
    <t>執行數Ａ</t>
  </si>
  <si>
    <t>　　　承辦人　　　　　　　　　　　主辦課課長　　　　　　　　　　會計主任　　　　　　　　　　　　　　　區長</t>
  </si>
  <si>
    <t>Ｄ＝B-A</t>
  </si>
  <si>
    <t>C＝A/B</t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</si>
  <si>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</si>
  <si>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</si>
  <si>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</si>
  <si>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（元）</t>
    <phoneticPr fontId="6" type="noConversion"/>
  </si>
  <si>
    <t>件數</t>
    <phoneticPr fontId="6" type="noConversion"/>
  </si>
  <si>
    <t>三民</t>
    <phoneticPr fontId="6" type="noConversion"/>
  </si>
  <si>
    <t>三湖</t>
    <phoneticPr fontId="6" type="noConversion"/>
  </si>
  <si>
    <t>上田</t>
    <phoneticPr fontId="6" type="noConversion"/>
  </si>
  <si>
    <t>上湖</t>
    <phoneticPr fontId="6" type="noConversion"/>
  </si>
  <si>
    <t>大平</t>
    <phoneticPr fontId="6" type="noConversion"/>
  </si>
  <si>
    <t>大同</t>
    <phoneticPr fontId="6" type="noConversion"/>
  </si>
  <si>
    <t>中山</t>
    <phoneticPr fontId="6" type="noConversion"/>
  </si>
  <si>
    <t>仁美</t>
    <phoneticPr fontId="6" type="noConversion"/>
  </si>
  <si>
    <t>水美</t>
    <phoneticPr fontId="6" type="noConversion"/>
  </si>
  <si>
    <t>四維</t>
    <phoneticPr fontId="6" type="noConversion"/>
  </si>
  <si>
    <t>永平</t>
    <phoneticPr fontId="6" type="noConversion"/>
  </si>
  <si>
    <t>永寧</t>
    <phoneticPr fontId="6" type="noConversion"/>
  </si>
  <si>
    <t>光華</t>
    <phoneticPr fontId="6" type="noConversion"/>
  </si>
  <si>
    <t>秀才</t>
    <phoneticPr fontId="6" type="noConversion"/>
  </si>
  <si>
    <t>東流</t>
    <phoneticPr fontId="6" type="noConversion"/>
  </si>
  <si>
    <t>金溪</t>
    <phoneticPr fontId="6" type="noConversion"/>
  </si>
  <si>
    <t>金龍</t>
    <phoneticPr fontId="6" type="noConversion"/>
  </si>
  <si>
    <t>青山</t>
    <phoneticPr fontId="6" type="noConversion"/>
  </si>
  <si>
    <t>紅梅</t>
    <phoneticPr fontId="6" type="noConversion"/>
  </si>
  <si>
    <t>員本</t>
    <phoneticPr fontId="6" type="noConversion"/>
  </si>
  <si>
    <t>埔心</t>
    <phoneticPr fontId="6" type="noConversion"/>
  </si>
  <si>
    <t>高上</t>
    <phoneticPr fontId="6" type="noConversion"/>
  </si>
  <si>
    <t>高山</t>
    <phoneticPr fontId="6" type="noConversion"/>
  </si>
  <si>
    <t>高榮</t>
    <phoneticPr fontId="6" type="noConversion"/>
  </si>
  <si>
    <t>梅新</t>
    <phoneticPr fontId="6" type="noConversion"/>
  </si>
  <si>
    <t>梅溪</t>
    <phoneticPr fontId="6" type="noConversion"/>
  </si>
  <si>
    <t>富岡</t>
    <phoneticPr fontId="6" type="noConversion"/>
  </si>
  <si>
    <t>富豐</t>
    <phoneticPr fontId="6" type="noConversion"/>
  </si>
  <si>
    <t>新榮</t>
    <phoneticPr fontId="6" type="noConversion"/>
  </si>
  <si>
    <t>楊江</t>
    <phoneticPr fontId="6" type="noConversion"/>
  </si>
  <si>
    <t>楊明</t>
    <phoneticPr fontId="6" type="noConversion"/>
  </si>
  <si>
    <t>楊梅</t>
    <phoneticPr fontId="6" type="noConversion"/>
  </si>
  <si>
    <t>瑞坪</t>
    <phoneticPr fontId="6" type="noConversion"/>
  </si>
  <si>
    <t>瑞原</t>
    <phoneticPr fontId="6" type="noConversion"/>
  </si>
  <si>
    <t>瑞塘</t>
    <phoneticPr fontId="6" type="noConversion"/>
  </si>
  <si>
    <t>瑞溪</t>
    <phoneticPr fontId="6" type="noConversion"/>
  </si>
  <si>
    <t>裕成</t>
    <phoneticPr fontId="6" type="noConversion"/>
  </si>
  <si>
    <t>裕新</t>
    <phoneticPr fontId="6" type="noConversion"/>
  </si>
  <si>
    <t>頭湖</t>
    <phoneticPr fontId="6" type="noConversion"/>
  </si>
  <si>
    <t>豐野</t>
    <phoneticPr fontId="6" type="noConversion"/>
  </si>
  <si>
    <t>雙榮</t>
    <phoneticPr fontId="6" type="noConversion"/>
  </si>
  <si>
    <r>
      <t>桃園市　楊梅  區 112 年度第 四 季（ 10 至  12 月）里基層工作經費執行情形累計表</t>
    </r>
    <r>
      <rPr>
        <b/>
        <sz val="12"/>
        <rFont val="標楷體"/>
        <family val="4"/>
        <charset val="136"/>
      </rPr>
      <t>　    填表日期：113 年 1 月 6 日</t>
    </r>
    <phoneticPr fontId="6" type="noConversion"/>
  </si>
  <si>
    <r>
      <t>桃園市　楊梅  區 112 年度第 四 季（ 10 至 12 月）里基層工作經費執行情形累計表</t>
    </r>
    <r>
      <rPr>
        <b/>
        <sz val="12"/>
        <rFont val="標楷體"/>
        <family val="4"/>
        <charset val="136"/>
      </rPr>
      <t>　    填表日期：113 年 1 月 6 日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</si>
</sst>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1"/>
    <xf numFmtId="0" fontId="2" fillId="0" borderId="0" xfId="2" applyFont="1">
      <alignment vertical="center"/>
    </xf>
    <xf numFmtId="0" fontId="2" fillId="0" borderId="2" xfId="2" applyFont="1" applyBorder="1" applyAlignment="1">
      <alignment vertical="top" wrapText="1"/>
    </xf>
    <xf numFmtId="176" fontId="2" fillId="0" borderId="2" xfId="2" applyNumberFormat="1" applyFont="1" applyBorder="1" applyAlignment="1">
      <alignment vertical="top" wrapText="1"/>
    </xf>
    <xf numFmtId="0" fontId="2" fillId="0" borderId="3" xfId="2" applyFont="1" applyBorder="1" applyAlignment="1">
      <alignment horizontal="center" vertical="top" wrapText="1"/>
    </xf>
    <xf numFmtId="0" fontId="1" fillId="0" borderId="2" xfId="2" applyBorder="1" applyAlignment="1">
      <alignment vertical="center" wrapText="1"/>
    </xf>
    <xf numFmtId="0" fontId="2" fillId="0" borderId="3" xfId="2" applyFont="1" applyBorder="1" applyAlignment="1">
      <alignment vertical="top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center" wrapText="1"/>
    </xf>
    <xf numFmtId="0" fontId="3" fillId="0" borderId="0" xfId="2" applyFont="1">
      <alignment vertical="center"/>
    </xf>
    <xf numFmtId="0" fontId="4" fillId="0" borderId="0" xfId="2" applyFont="1">
      <alignment vertical="center"/>
    </xf>
    <xf numFmtId="0" fontId="2" fillId="0" borderId="0" xfId="2" applyFont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vertical="top" wrapText="1"/>
    </xf>
    <xf numFmtId="176" fontId="2" fillId="0" borderId="0" xfId="2" applyNumberFormat="1" applyFont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top" wrapText="1"/>
    </xf>
    <xf numFmtId="0" fontId="2" fillId="0" borderId="23" xfId="2" applyFont="1" applyBorder="1" applyAlignment="1">
      <alignment vertical="top" wrapText="1"/>
    </xf>
    <xf numFmtId="0" fontId="2" fillId="0" borderId="24" xfId="2" applyFont="1" applyBorder="1" applyAlignment="1">
      <alignment horizontal="center" vertical="center" wrapText="1"/>
    </xf>
    <xf numFmtId="0" fontId="7" fillId="0" borderId="25" xfId="0" applyFont="1" applyBorder="1" applyAlignment="1">
      <alignment vertical="top"/>
    </xf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3" xfId="2" applyFont="1" applyBorder="1" applyAlignment="1">
      <alignment vertical="top" wrapText="1"/>
    </xf>
  </cellXfs>
  <cellStyles count="3">
    <cellStyle name="一般" xfId="0" builtinId="0"/>
    <cellStyle name="一般 2" xfId="2" xr:uid="{00000000-0005-0000-0000-000001000000}"/>
    <cellStyle name="一般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9"/>
  <sheetViews>
    <sheetView tabSelected="1" topLeftCell="A25" zoomScaleNormal="100" workbookViewId="0">
      <selection activeCell="K30" sqref="K30:K31"/>
    </sheetView>
  </sheetViews>
  <sheetFormatPr defaultRowHeight="16.5"/>
  <cols>
    <col min="1" max="2" width="5.125" customWidth="1"/>
    <col min="3" max="3" width="10.625" customWidth="1"/>
    <col min="4" max="4" width="9.125" customWidth="1"/>
    <col min="5" max="5" width="9.75" customWidth="1"/>
    <col min="6" max="6" width="8.5" customWidth="1"/>
    <col min="7" max="7" width="8.25" customWidth="1"/>
    <col min="8" max="8" width="9" customWidth="1"/>
    <col min="9" max="9" width="9.125" customWidth="1"/>
    <col min="10" max="10" width="8.375" customWidth="1"/>
    <col min="11" max="11" width="7.875" customWidth="1"/>
    <col min="12" max="12" width="8.25" customWidth="1"/>
    <col min="13" max="13" width="9.75" customWidth="1"/>
    <col min="14" max="14" width="9.875" customWidth="1"/>
    <col min="15" max="15" width="10.125" customWidth="1"/>
    <col min="16" max="16" width="11" customWidth="1"/>
    <col min="17" max="17" width="9.875" customWidth="1"/>
    <col min="18" max="18" width="9.625" customWidth="1"/>
    <col min="19" max="19" width="9.125" customWidth="1"/>
    <col min="20" max="20" width="8.125" customWidth="1"/>
    <col min="21" max="21" width="4.625" customWidth="1"/>
  </cols>
  <sheetData>
    <row r="1" spans="1:21" ht="20.25" thickBot="1">
      <c r="A1" s="12" t="s">
        <v>73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6" customHeight="1" thickBot="1">
      <c r="A2" s="28" t="s">
        <v>21</v>
      </c>
      <c r="B2" s="28" t="s">
        <v>22</v>
      </c>
      <c r="C2" s="39" t="s">
        <v>0</v>
      </c>
      <c r="D2" s="40"/>
      <c r="E2" s="39" t="s">
        <v>1</v>
      </c>
      <c r="F2" s="40"/>
      <c r="G2" s="39" t="s">
        <v>2</v>
      </c>
      <c r="H2" s="41"/>
      <c r="I2" s="33" t="s">
        <v>27</v>
      </c>
      <c r="J2" s="34"/>
      <c r="K2" s="33" t="s">
        <v>28</v>
      </c>
      <c r="L2" s="34"/>
      <c r="M2" s="33" t="s">
        <v>29</v>
      </c>
      <c r="N2" s="35"/>
      <c r="O2" s="33" t="s">
        <v>6</v>
      </c>
      <c r="P2" s="35"/>
      <c r="Q2" s="36" t="s">
        <v>23</v>
      </c>
      <c r="R2" s="11" t="s">
        <v>8</v>
      </c>
      <c r="S2" s="11" t="s">
        <v>9</v>
      </c>
      <c r="T2" s="11" t="s">
        <v>10</v>
      </c>
      <c r="U2" s="28" t="s">
        <v>11</v>
      </c>
    </row>
    <row r="3" spans="1:21" ht="18.75" customHeight="1">
      <c r="A3" s="29"/>
      <c r="B3" s="29"/>
      <c r="C3" s="28" t="s">
        <v>12</v>
      </c>
      <c r="D3" s="9" t="s">
        <v>7</v>
      </c>
      <c r="E3" s="28" t="s">
        <v>12</v>
      </c>
      <c r="F3" s="9" t="s">
        <v>7</v>
      </c>
      <c r="G3" s="28" t="s">
        <v>12</v>
      </c>
      <c r="H3" s="14" t="s">
        <v>7</v>
      </c>
      <c r="I3" s="31" t="s">
        <v>12</v>
      </c>
      <c r="J3" s="22" t="s">
        <v>7</v>
      </c>
      <c r="K3" s="31" t="s">
        <v>12</v>
      </c>
      <c r="L3" s="22" t="s">
        <v>7</v>
      </c>
      <c r="M3" s="31" t="s">
        <v>12</v>
      </c>
      <c r="N3" s="23" t="s">
        <v>7</v>
      </c>
      <c r="O3" s="31" t="s">
        <v>12</v>
      </c>
      <c r="P3" s="24" t="s">
        <v>7</v>
      </c>
      <c r="Q3" s="37"/>
      <c r="R3" s="9" t="s">
        <v>14</v>
      </c>
      <c r="S3" s="9" t="s">
        <v>25</v>
      </c>
      <c r="T3" s="9" t="s">
        <v>26</v>
      </c>
      <c r="U3" s="29"/>
    </row>
    <row r="4" spans="1:21" ht="18" customHeight="1" thickBot="1">
      <c r="A4" s="30"/>
      <c r="B4" s="30"/>
      <c r="C4" s="30"/>
      <c r="D4" s="26" t="s">
        <v>17</v>
      </c>
      <c r="E4" s="30"/>
      <c r="F4" s="21" t="s">
        <v>17</v>
      </c>
      <c r="G4" s="30"/>
      <c r="H4" s="21" t="s">
        <v>17</v>
      </c>
      <c r="I4" s="32"/>
      <c r="J4" s="20" t="s">
        <v>17</v>
      </c>
      <c r="K4" s="32"/>
      <c r="L4" s="20" t="s">
        <v>17</v>
      </c>
      <c r="M4" s="32"/>
      <c r="N4" s="15" t="s">
        <v>17</v>
      </c>
      <c r="O4" s="32"/>
      <c r="P4" s="19" t="s">
        <v>17</v>
      </c>
      <c r="Q4" s="38"/>
      <c r="R4" s="6"/>
      <c r="S4" s="6"/>
      <c r="T4" s="6"/>
      <c r="U4" s="30"/>
    </row>
    <row r="5" spans="1:21" ht="18" customHeight="1" thickBot="1">
      <c r="A5" s="5">
        <v>1</v>
      </c>
      <c r="B5" s="3" t="s">
        <v>32</v>
      </c>
      <c r="C5" s="25">
        <v>6</v>
      </c>
      <c r="D5" s="27">
        <v>128580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11</v>
      </c>
      <c r="N5" s="3">
        <v>47733</v>
      </c>
      <c r="O5" s="3">
        <v>8</v>
      </c>
      <c r="P5" s="3">
        <v>97010</v>
      </c>
      <c r="Q5" s="3">
        <f>SUM(D5+F5+H5+J5+L5+N5+P5)</f>
        <v>273323</v>
      </c>
      <c r="R5" s="3">
        <v>150000</v>
      </c>
      <c r="S5" s="3">
        <f>SUM(R5-Q5)</f>
        <v>-123323</v>
      </c>
      <c r="T5" s="4">
        <f>SUM(Q5/R5)</f>
        <v>1.8221533333333333</v>
      </c>
      <c r="U5" s="3"/>
    </row>
    <row r="6" spans="1:21" ht="18" customHeight="1" thickBot="1">
      <c r="A6" s="5">
        <v>2</v>
      </c>
      <c r="B6" s="3" t="s">
        <v>33</v>
      </c>
      <c r="C6" s="3">
        <v>1</v>
      </c>
      <c r="D6" s="3">
        <v>1600</v>
      </c>
      <c r="E6" s="3">
        <v>0</v>
      </c>
      <c r="F6" s="3">
        <v>0</v>
      </c>
      <c r="G6" s="3">
        <v>0</v>
      </c>
      <c r="H6" s="3">
        <v>0</v>
      </c>
      <c r="I6" s="3">
        <v>1</v>
      </c>
      <c r="J6" s="3">
        <v>1090</v>
      </c>
      <c r="K6" s="3">
        <v>0</v>
      </c>
      <c r="L6" s="3">
        <v>0</v>
      </c>
      <c r="M6" s="3">
        <v>7</v>
      </c>
      <c r="N6" s="3">
        <v>34103</v>
      </c>
      <c r="O6" s="3">
        <v>7</v>
      </c>
      <c r="P6" s="3">
        <v>82700</v>
      </c>
      <c r="Q6" s="3">
        <f t="shared" ref="Q6:Q18" si="0">SUM(D6+F6+H6+J6+L6+N6+P6)</f>
        <v>119493</v>
      </c>
      <c r="R6" s="3">
        <v>150000</v>
      </c>
      <c r="S6" s="3">
        <f t="shared" ref="S6:S18" si="1">SUM(R6-Q6)</f>
        <v>30507</v>
      </c>
      <c r="T6" s="4">
        <f t="shared" ref="T6:T18" si="2">SUM(Q6/R6)</f>
        <v>0.79661999999999999</v>
      </c>
      <c r="U6" s="3"/>
    </row>
    <row r="7" spans="1:21" ht="18" customHeight="1" thickBot="1">
      <c r="A7" s="5">
        <v>3</v>
      </c>
      <c r="B7" s="3" t="s">
        <v>34</v>
      </c>
      <c r="C7" s="3">
        <v>4</v>
      </c>
      <c r="D7" s="3">
        <v>191280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9</v>
      </c>
      <c r="N7" s="3">
        <v>48946</v>
      </c>
      <c r="O7" s="3">
        <v>5</v>
      </c>
      <c r="P7" s="3">
        <v>101160</v>
      </c>
      <c r="Q7" s="3">
        <f t="shared" si="0"/>
        <v>341386</v>
      </c>
      <c r="R7" s="3">
        <v>150000</v>
      </c>
      <c r="S7" s="3">
        <f t="shared" si="1"/>
        <v>-191386</v>
      </c>
      <c r="T7" s="4">
        <f t="shared" si="2"/>
        <v>2.2759066666666667</v>
      </c>
      <c r="U7" s="3"/>
    </row>
    <row r="8" spans="1:21" ht="18" customHeight="1" thickBot="1">
      <c r="A8" s="5">
        <v>4</v>
      </c>
      <c r="B8" s="3" t="s">
        <v>35</v>
      </c>
      <c r="C8" s="3">
        <v>2</v>
      </c>
      <c r="D8" s="3">
        <v>34700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5</v>
      </c>
      <c r="N8" s="3">
        <v>68835</v>
      </c>
      <c r="O8" s="3">
        <v>4</v>
      </c>
      <c r="P8" s="3">
        <v>81200</v>
      </c>
      <c r="Q8" s="3">
        <f t="shared" si="0"/>
        <v>184735</v>
      </c>
      <c r="R8" s="3">
        <v>150000</v>
      </c>
      <c r="S8" s="3">
        <f t="shared" si="1"/>
        <v>-34735</v>
      </c>
      <c r="T8" s="4">
        <f t="shared" si="2"/>
        <v>1.2315666666666667</v>
      </c>
      <c r="U8" s="3"/>
    </row>
    <row r="9" spans="1:21" ht="18" customHeight="1" thickBot="1">
      <c r="A9" s="5">
        <v>5</v>
      </c>
      <c r="B9" s="3" t="s">
        <v>36</v>
      </c>
      <c r="C9" s="3">
        <v>1</v>
      </c>
      <c r="D9" s="3">
        <v>700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2</v>
      </c>
      <c r="N9" s="3">
        <v>10480</v>
      </c>
      <c r="O9" s="3">
        <v>6</v>
      </c>
      <c r="P9" s="3">
        <v>137400</v>
      </c>
      <c r="Q9" s="3">
        <f t="shared" si="0"/>
        <v>148580</v>
      </c>
      <c r="R9" s="3">
        <v>150000</v>
      </c>
      <c r="S9" s="3">
        <f t="shared" si="1"/>
        <v>1420</v>
      </c>
      <c r="T9" s="4">
        <f t="shared" si="2"/>
        <v>0.99053333333333338</v>
      </c>
      <c r="U9" s="3"/>
    </row>
    <row r="10" spans="1:21" ht="18" customHeight="1" thickBot="1">
      <c r="A10" s="5">
        <v>6</v>
      </c>
      <c r="B10" s="3" t="s">
        <v>37</v>
      </c>
      <c r="C10" s="3">
        <v>4</v>
      </c>
      <c r="D10" s="3">
        <v>55820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</v>
      </c>
      <c r="N10" s="3">
        <v>14605</v>
      </c>
      <c r="O10" s="3">
        <v>3</v>
      </c>
      <c r="P10" s="3">
        <v>131500</v>
      </c>
      <c r="Q10" s="3">
        <f t="shared" si="0"/>
        <v>201925</v>
      </c>
      <c r="R10" s="3">
        <v>150000</v>
      </c>
      <c r="S10" s="3">
        <f t="shared" si="1"/>
        <v>-51925</v>
      </c>
      <c r="T10" s="4">
        <f t="shared" si="2"/>
        <v>1.3461666666666667</v>
      </c>
      <c r="U10" s="3"/>
    </row>
    <row r="11" spans="1:21" ht="18" customHeight="1" thickBot="1">
      <c r="A11" s="5">
        <v>7</v>
      </c>
      <c r="B11" s="3" t="s">
        <v>38</v>
      </c>
      <c r="C11" s="3">
        <v>8</v>
      </c>
      <c r="D11" s="3">
        <v>28458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11</v>
      </c>
      <c r="N11" s="3">
        <v>119149</v>
      </c>
      <c r="O11" s="3">
        <v>2</v>
      </c>
      <c r="P11" s="3">
        <v>72500</v>
      </c>
      <c r="Q11" s="3">
        <f t="shared" si="0"/>
        <v>220107</v>
      </c>
      <c r="R11" s="3">
        <v>150000</v>
      </c>
      <c r="S11" s="3">
        <f t="shared" si="1"/>
        <v>-70107</v>
      </c>
      <c r="T11" s="4">
        <f t="shared" si="2"/>
        <v>1.4673799999999999</v>
      </c>
      <c r="U11" s="3"/>
    </row>
    <row r="12" spans="1:21" ht="18" customHeight="1" thickBot="1">
      <c r="A12" s="5">
        <v>8</v>
      </c>
      <c r="B12" s="3" t="s">
        <v>39</v>
      </c>
      <c r="C12" s="3">
        <v>4</v>
      </c>
      <c r="D12" s="3">
        <v>114823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112560</v>
      </c>
      <c r="K12" s="3">
        <v>0</v>
      </c>
      <c r="L12" s="3">
        <v>0</v>
      </c>
      <c r="M12" s="3">
        <v>6</v>
      </c>
      <c r="N12" s="3">
        <v>39708</v>
      </c>
      <c r="O12" s="3">
        <v>9</v>
      </c>
      <c r="P12" s="3">
        <v>142370</v>
      </c>
      <c r="Q12" s="3">
        <f t="shared" si="0"/>
        <v>409461</v>
      </c>
      <c r="R12" s="3">
        <v>150000</v>
      </c>
      <c r="S12" s="3">
        <f t="shared" si="1"/>
        <v>-259461</v>
      </c>
      <c r="T12" s="4">
        <f t="shared" si="2"/>
        <v>2.7297400000000001</v>
      </c>
      <c r="U12" s="3"/>
    </row>
    <row r="13" spans="1:21" ht="18" customHeight="1" thickBot="1">
      <c r="A13" s="5">
        <v>9</v>
      </c>
      <c r="B13" s="3" t="s">
        <v>40</v>
      </c>
      <c r="C13" s="3">
        <v>3</v>
      </c>
      <c r="D13" s="3">
        <v>61530</v>
      </c>
      <c r="E13" s="3">
        <v>2</v>
      </c>
      <c r="F13" s="3">
        <v>20075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8</v>
      </c>
      <c r="N13" s="3">
        <v>6969</v>
      </c>
      <c r="O13" s="3">
        <v>6</v>
      </c>
      <c r="P13" s="3">
        <v>120450</v>
      </c>
      <c r="Q13" s="3">
        <f t="shared" si="0"/>
        <v>209024</v>
      </c>
      <c r="R13" s="3">
        <v>150000</v>
      </c>
      <c r="S13" s="3">
        <f t="shared" si="1"/>
        <v>-59024</v>
      </c>
      <c r="T13" s="4">
        <f t="shared" si="2"/>
        <v>1.3934933333333333</v>
      </c>
      <c r="U13" s="3"/>
    </row>
    <row r="14" spans="1:21" ht="18" customHeight="1" thickBot="1">
      <c r="A14" s="5">
        <v>10</v>
      </c>
      <c r="B14" s="3" t="s">
        <v>41</v>
      </c>
      <c r="C14" s="3">
        <v>2</v>
      </c>
      <c r="D14" s="3">
        <v>8900</v>
      </c>
      <c r="E14" s="3">
        <v>0</v>
      </c>
      <c r="F14" s="3">
        <v>0</v>
      </c>
      <c r="G14" s="3">
        <v>1</v>
      </c>
      <c r="H14" s="3">
        <v>71925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29766</v>
      </c>
      <c r="O14" s="3">
        <v>7</v>
      </c>
      <c r="P14" s="3">
        <v>126300</v>
      </c>
      <c r="Q14" s="3">
        <f t="shared" si="0"/>
        <v>236891</v>
      </c>
      <c r="R14" s="3">
        <v>150000</v>
      </c>
      <c r="S14" s="3">
        <f t="shared" si="1"/>
        <v>-86891</v>
      </c>
      <c r="T14" s="4">
        <f t="shared" si="2"/>
        <v>1.5792733333333333</v>
      </c>
      <c r="U14" s="3"/>
    </row>
    <row r="15" spans="1:21" ht="18" customHeight="1" thickBot="1">
      <c r="A15" s="5">
        <v>11</v>
      </c>
      <c r="B15" s="3" t="s">
        <v>42</v>
      </c>
      <c r="C15" s="3">
        <v>1</v>
      </c>
      <c r="D15" s="3">
        <v>600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24000</v>
      </c>
      <c r="M15" s="3">
        <v>14</v>
      </c>
      <c r="N15" s="3">
        <v>55816</v>
      </c>
      <c r="O15" s="3">
        <v>10</v>
      </c>
      <c r="P15" s="3">
        <v>120455</v>
      </c>
      <c r="Q15" s="3">
        <f t="shared" si="0"/>
        <v>200871</v>
      </c>
      <c r="R15" s="3">
        <v>150000</v>
      </c>
      <c r="S15" s="3">
        <f t="shared" si="1"/>
        <v>-50871</v>
      </c>
      <c r="T15" s="4">
        <f t="shared" si="2"/>
        <v>1.33914</v>
      </c>
      <c r="U15" s="3"/>
    </row>
    <row r="16" spans="1:21" ht="18" customHeight="1" thickBot="1">
      <c r="A16" s="5">
        <v>12</v>
      </c>
      <c r="B16" s="3" t="s">
        <v>43</v>
      </c>
      <c r="C16" s="3">
        <v>14</v>
      </c>
      <c r="D16" s="3">
        <v>257720</v>
      </c>
      <c r="E16" s="3">
        <v>1</v>
      </c>
      <c r="F16" s="3">
        <v>3200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11893</v>
      </c>
      <c r="O16" s="3">
        <v>4</v>
      </c>
      <c r="P16" s="3">
        <v>75800</v>
      </c>
      <c r="Q16" s="3">
        <f t="shared" si="0"/>
        <v>348613</v>
      </c>
      <c r="R16" s="3">
        <v>150000</v>
      </c>
      <c r="S16" s="3">
        <f t="shared" si="1"/>
        <v>-198613</v>
      </c>
      <c r="T16" s="4">
        <f t="shared" si="2"/>
        <v>2.3240866666666666</v>
      </c>
      <c r="U16" s="3"/>
    </row>
    <row r="17" spans="1:21" ht="18" customHeight="1" thickBot="1">
      <c r="A17" s="5">
        <v>13</v>
      </c>
      <c r="B17" s="3" t="s">
        <v>44</v>
      </c>
      <c r="C17" s="3">
        <v>4</v>
      </c>
      <c r="D17" s="3">
        <v>67760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4</v>
      </c>
      <c r="N17" s="3">
        <v>19095</v>
      </c>
      <c r="O17" s="3">
        <v>7</v>
      </c>
      <c r="P17" s="3">
        <v>143850</v>
      </c>
      <c r="Q17" s="3">
        <f t="shared" si="0"/>
        <v>230705</v>
      </c>
      <c r="R17" s="3">
        <v>150000</v>
      </c>
      <c r="S17" s="3">
        <f t="shared" si="1"/>
        <v>-80705</v>
      </c>
      <c r="T17" s="4">
        <f t="shared" si="2"/>
        <v>1.5380333333333334</v>
      </c>
      <c r="U17" s="3"/>
    </row>
    <row r="18" spans="1:21" ht="18" customHeight="1" thickBot="1">
      <c r="A18" s="5">
        <v>14</v>
      </c>
      <c r="B18" s="3" t="s">
        <v>45</v>
      </c>
      <c r="C18" s="3">
        <v>18</v>
      </c>
      <c r="D18" s="3">
        <v>162355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71760</v>
      </c>
      <c r="O18" s="3">
        <v>7</v>
      </c>
      <c r="P18" s="3">
        <v>125600</v>
      </c>
      <c r="Q18" s="3">
        <f t="shared" si="0"/>
        <v>359715</v>
      </c>
      <c r="R18" s="3">
        <v>150000</v>
      </c>
      <c r="S18" s="3">
        <f t="shared" si="1"/>
        <v>-209715</v>
      </c>
      <c r="T18" s="4">
        <f t="shared" si="2"/>
        <v>2.3980999999999999</v>
      </c>
      <c r="U18" s="3"/>
    </row>
    <row r="19" spans="1:21" ht="18" customHeight="1" thickBot="1">
      <c r="A19" s="5">
        <v>15</v>
      </c>
      <c r="B19" s="3" t="s">
        <v>46</v>
      </c>
      <c r="C19" s="3">
        <v>9</v>
      </c>
      <c r="D19" s="3">
        <v>236020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5</v>
      </c>
      <c r="N19" s="3">
        <v>28620</v>
      </c>
      <c r="O19" s="3">
        <v>8</v>
      </c>
      <c r="P19" s="3">
        <v>124150</v>
      </c>
      <c r="Q19" s="3">
        <f>SUM(D19+F19+H19+J19+L19+N19+P19)</f>
        <v>388790</v>
      </c>
      <c r="R19" s="3">
        <v>150000</v>
      </c>
      <c r="S19" s="3">
        <f>SUM(R19-Q19)</f>
        <v>-238790</v>
      </c>
      <c r="T19" s="4">
        <f>SUM(Q19/R19)</f>
        <v>2.5919333333333334</v>
      </c>
      <c r="U19" s="3"/>
    </row>
    <row r="20" spans="1:21" ht="18" customHeight="1" thickBot="1">
      <c r="A20" s="5">
        <v>16</v>
      </c>
      <c r="B20" s="3" t="s">
        <v>47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5929</v>
      </c>
      <c r="O20" s="3">
        <v>6</v>
      </c>
      <c r="P20" s="3">
        <v>157804</v>
      </c>
      <c r="Q20" s="3">
        <f t="shared" ref="Q20:Q39" si="3">SUM(D20+F20+H20+J20+L20+N20+P20)</f>
        <v>163733</v>
      </c>
      <c r="R20" s="3">
        <v>150000</v>
      </c>
      <c r="S20" s="3">
        <f t="shared" ref="S20:S39" si="4">SUM(R20-Q20)</f>
        <v>-13733</v>
      </c>
      <c r="T20" s="4">
        <f t="shared" ref="T20:T39" si="5">SUM(Q20/R20)</f>
        <v>1.0915533333333334</v>
      </c>
      <c r="U20" s="3"/>
    </row>
    <row r="21" spans="1:21" ht="18" customHeight="1" thickBot="1">
      <c r="A21" s="5">
        <v>17</v>
      </c>
      <c r="B21" s="3" t="s">
        <v>48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220</v>
      </c>
      <c r="O21" s="3">
        <v>15</v>
      </c>
      <c r="P21" s="3">
        <v>181550</v>
      </c>
      <c r="Q21" s="3">
        <f t="shared" si="3"/>
        <v>181770</v>
      </c>
      <c r="R21" s="3">
        <v>150000</v>
      </c>
      <c r="S21" s="3">
        <f t="shared" si="4"/>
        <v>-31770</v>
      </c>
      <c r="T21" s="4">
        <f t="shared" si="5"/>
        <v>1.2118</v>
      </c>
      <c r="U21" s="3"/>
    </row>
    <row r="22" spans="1:21" ht="18" customHeight="1" thickBot="1">
      <c r="A22" s="5">
        <v>18</v>
      </c>
      <c r="B22" s="3" t="s">
        <v>49</v>
      </c>
      <c r="C22" s="3">
        <v>3</v>
      </c>
      <c r="D22" s="3">
        <v>17900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7</v>
      </c>
      <c r="N22" s="3">
        <v>71491</v>
      </c>
      <c r="O22" s="3">
        <v>12</v>
      </c>
      <c r="P22" s="3">
        <v>166640</v>
      </c>
      <c r="Q22" s="3">
        <f t="shared" si="3"/>
        <v>256031</v>
      </c>
      <c r="R22" s="3">
        <v>150000</v>
      </c>
      <c r="S22" s="3">
        <f t="shared" si="4"/>
        <v>-106031</v>
      </c>
      <c r="T22" s="4">
        <f t="shared" si="5"/>
        <v>1.7068733333333332</v>
      </c>
      <c r="U22" s="3"/>
    </row>
    <row r="23" spans="1:21" ht="18" customHeight="1" thickBot="1">
      <c r="A23" s="5">
        <v>19</v>
      </c>
      <c r="B23" s="3" t="s">
        <v>50</v>
      </c>
      <c r="C23" s="3">
        <v>11</v>
      </c>
      <c r="D23" s="3">
        <v>75960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27359</v>
      </c>
      <c r="O23" s="3">
        <v>6</v>
      </c>
      <c r="P23" s="3">
        <v>113710</v>
      </c>
      <c r="Q23" s="3">
        <f t="shared" si="3"/>
        <v>217029</v>
      </c>
      <c r="R23" s="3">
        <v>150000</v>
      </c>
      <c r="S23" s="3">
        <f t="shared" si="4"/>
        <v>-67029</v>
      </c>
      <c r="T23" s="4">
        <f t="shared" si="5"/>
        <v>1.44686</v>
      </c>
      <c r="U23" s="3"/>
    </row>
    <row r="24" spans="1:21" ht="18" customHeight="1" thickBot="1">
      <c r="A24" s="5">
        <v>20</v>
      </c>
      <c r="B24" s="3" t="s">
        <v>51</v>
      </c>
      <c r="C24" s="3">
        <v>15</v>
      </c>
      <c r="D24" s="3">
        <v>83117</v>
      </c>
      <c r="E24" s="3">
        <v>2</v>
      </c>
      <c r="F24" s="3">
        <v>22800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40921</v>
      </c>
      <c r="O24" s="3">
        <v>1</v>
      </c>
      <c r="P24" s="3">
        <v>1900</v>
      </c>
      <c r="Q24" s="3">
        <f t="shared" si="3"/>
        <v>148738</v>
      </c>
      <c r="R24" s="3">
        <v>150000</v>
      </c>
      <c r="S24" s="3">
        <f t="shared" si="4"/>
        <v>1262</v>
      </c>
      <c r="T24" s="4">
        <f t="shared" si="5"/>
        <v>0.99158666666666662</v>
      </c>
      <c r="U24" s="3"/>
    </row>
    <row r="25" spans="1:21">
      <c r="A25" s="2"/>
      <c r="B25" s="1"/>
      <c r="C25" s="1">
        <f>SUM(C5:C24)</f>
        <v>110</v>
      </c>
      <c r="D25" s="1">
        <f t="shared" ref="D25:S25" si="6">SUM(D5:D24)</f>
        <v>1527823</v>
      </c>
      <c r="E25" s="1">
        <f t="shared" si="6"/>
        <v>5</v>
      </c>
      <c r="F25" s="1">
        <f t="shared" si="6"/>
        <v>46075</v>
      </c>
      <c r="G25" s="1">
        <f t="shared" si="6"/>
        <v>1</v>
      </c>
      <c r="H25" s="1">
        <f t="shared" si="6"/>
        <v>71925</v>
      </c>
      <c r="I25" s="1">
        <f t="shared" si="6"/>
        <v>2</v>
      </c>
      <c r="J25" s="1">
        <f t="shared" si="6"/>
        <v>113650</v>
      </c>
      <c r="K25" s="1">
        <f t="shared" si="6"/>
        <v>1</v>
      </c>
      <c r="L25" s="1">
        <f t="shared" si="6"/>
        <v>24000</v>
      </c>
      <c r="M25" s="1">
        <f t="shared" si="6"/>
        <v>131</v>
      </c>
      <c r="N25" s="1">
        <f t="shared" si="6"/>
        <v>753398</v>
      </c>
      <c r="O25" s="1">
        <f t="shared" si="6"/>
        <v>133</v>
      </c>
      <c r="P25" s="1">
        <f t="shared" si="6"/>
        <v>2304049</v>
      </c>
      <c r="Q25" s="1">
        <f t="shared" si="6"/>
        <v>4840920</v>
      </c>
      <c r="R25" s="1">
        <f t="shared" si="6"/>
        <v>3000000</v>
      </c>
      <c r="S25" s="1">
        <f t="shared" si="6"/>
        <v>-1840920</v>
      </c>
      <c r="T25" s="1"/>
      <c r="U25" s="1"/>
    </row>
    <row r="26" spans="1:21">
      <c r="A26" s="2" t="s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7"/>
    </row>
    <row r="28" spans="1:21" ht="20.25" thickBot="1">
      <c r="A28" s="12" t="s">
        <v>74</v>
      </c>
      <c r="B28" s="13"/>
      <c r="C28" s="13"/>
      <c r="D28" s="13"/>
      <c r="E28" s="13"/>
      <c r="F28" s="13"/>
      <c r="G28" s="13"/>
      <c r="H28" s="13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33" customHeight="1" thickBot="1">
      <c r="A29" s="28" t="s">
        <v>21</v>
      </c>
      <c r="B29" s="28" t="s">
        <v>22</v>
      </c>
      <c r="C29" s="39" t="s">
        <v>0</v>
      </c>
      <c r="D29" s="40"/>
      <c r="E29" s="39" t="s">
        <v>1</v>
      </c>
      <c r="F29" s="40"/>
      <c r="G29" s="39" t="s">
        <v>2</v>
      </c>
      <c r="H29" s="41"/>
      <c r="I29" s="33" t="s">
        <v>27</v>
      </c>
      <c r="J29" s="34"/>
      <c r="K29" s="33" t="s">
        <v>28</v>
      </c>
      <c r="L29" s="34"/>
      <c r="M29" s="33" t="s">
        <v>29</v>
      </c>
      <c r="N29" s="34"/>
      <c r="O29" s="33" t="s">
        <v>6</v>
      </c>
      <c r="P29" s="35"/>
      <c r="Q29" s="36" t="s">
        <v>23</v>
      </c>
      <c r="R29" s="11" t="s">
        <v>8</v>
      </c>
      <c r="S29" s="11" t="s">
        <v>9</v>
      </c>
      <c r="T29" s="11" t="s">
        <v>10</v>
      </c>
      <c r="U29" s="28" t="s">
        <v>11</v>
      </c>
    </row>
    <row r="30" spans="1:21" ht="27.75" customHeight="1">
      <c r="A30" s="29"/>
      <c r="B30" s="29"/>
      <c r="C30" s="28" t="s">
        <v>12</v>
      </c>
      <c r="D30" s="9" t="s">
        <v>7</v>
      </c>
      <c r="E30" s="28" t="s">
        <v>12</v>
      </c>
      <c r="F30" s="9" t="s">
        <v>7</v>
      </c>
      <c r="G30" s="28" t="s">
        <v>12</v>
      </c>
      <c r="H30" s="14" t="s">
        <v>7</v>
      </c>
      <c r="I30" s="31" t="s">
        <v>12</v>
      </c>
      <c r="J30" s="22" t="s">
        <v>7</v>
      </c>
      <c r="K30" s="31" t="s">
        <v>12</v>
      </c>
      <c r="L30" s="22" t="s">
        <v>7</v>
      </c>
      <c r="M30" s="31" t="s">
        <v>12</v>
      </c>
      <c r="N30" s="22" t="s">
        <v>7</v>
      </c>
      <c r="O30" s="31" t="s">
        <v>12</v>
      </c>
      <c r="P30" s="24" t="s">
        <v>7</v>
      </c>
      <c r="Q30" s="37"/>
      <c r="R30" s="9" t="s">
        <v>14</v>
      </c>
      <c r="S30" s="9" t="s">
        <v>25</v>
      </c>
      <c r="T30" s="9" t="s">
        <v>26</v>
      </c>
      <c r="U30" s="29"/>
    </row>
    <row r="31" spans="1:21" ht="18.75" customHeight="1" thickBot="1">
      <c r="A31" s="30"/>
      <c r="B31" s="30"/>
      <c r="C31" s="30"/>
      <c r="D31" s="21" t="s">
        <v>17</v>
      </c>
      <c r="E31" s="30"/>
      <c r="F31" s="21" t="s">
        <v>17</v>
      </c>
      <c r="G31" s="30"/>
      <c r="H31" s="21" t="s">
        <v>17</v>
      </c>
      <c r="I31" s="32"/>
      <c r="J31" s="20" t="s">
        <v>17</v>
      </c>
      <c r="K31" s="32"/>
      <c r="L31" s="20" t="s">
        <v>17</v>
      </c>
      <c r="M31" s="32"/>
      <c r="N31" s="20" t="s">
        <v>17</v>
      </c>
      <c r="O31" s="32"/>
      <c r="P31" s="19" t="s">
        <v>30</v>
      </c>
      <c r="Q31" s="38"/>
      <c r="R31" s="6"/>
      <c r="S31" s="6"/>
      <c r="T31" s="6"/>
      <c r="U31" s="30"/>
    </row>
    <row r="32" spans="1:21" ht="19.5" customHeight="1" thickBot="1">
      <c r="A32" s="5">
        <v>21</v>
      </c>
      <c r="B32" s="3" t="s">
        <v>52</v>
      </c>
      <c r="C32" s="3">
        <v>1</v>
      </c>
      <c r="D32" s="3">
        <v>36750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32097</v>
      </c>
      <c r="O32" s="3">
        <v>4</v>
      </c>
      <c r="P32" s="3">
        <v>139380</v>
      </c>
      <c r="Q32" s="3">
        <f>SUM(D32+F32+H32+J32+L32+N32+P32)</f>
        <v>208227</v>
      </c>
      <c r="R32" s="3">
        <v>150000</v>
      </c>
      <c r="S32" s="3">
        <f>SUM(R32-Q32)</f>
        <v>-58227</v>
      </c>
      <c r="T32" s="4">
        <f>SUM(Q32/R32)</f>
        <v>1.38818</v>
      </c>
      <c r="U32" s="3"/>
    </row>
    <row r="33" spans="1:21" ht="18" customHeight="1" thickBot="1">
      <c r="A33" s="5">
        <v>22</v>
      </c>
      <c r="B33" s="3" t="s">
        <v>53</v>
      </c>
      <c r="C33" s="3">
        <v>5</v>
      </c>
      <c r="D33" s="3">
        <v>86410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219</v>
      </c>
      <c r="O33" s="3">
        <v>1</v>
      </c>
      <c r="P33" s="3">
        <v>2000</v>
      </c>
      <c r="Q33" s="3">
        <f>SUM(D33+F33+H33+J33+L33+N33+P33)</f>
        <v>88629</v>
      </c>
      <c r="R33" s="3">
        <v>150000</v>
      </c>
      <c r="S33" s="3">
        <f>SUM(R33-Q33)</f>
        <v>61371</v>
      </c>
      <c r="T33" s="4">
        <f>SUM(Q33/R33)</f>
        <v>0.59086000000000005</v>
      </c>
      <c r="U33" s="3"/>
    </row>
    <row r="34" spans="1:21" ht="18" customHeight="1" thickBot="1">
      <c r="A34" s="5">
        <v>23</v>
      </c>
      <c r="B34" s="3" t="s">
        <v>54</v>
      </c>
      <c r="C34" s="3">
        <v>7</v>
      </c>
      <c r="D34" s="3">
        <v>41960</v>
      </c>
      <c r="E34" s="3">
        <v>1</v>
      </c>
      <c r="F34" s="3">
        <v>12800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29987</v>
      </c>
      <c r="O34" s="3">
        <v>5</v>
      </c>
      <c r="P34" s="3">
        <v>63850</v>
      </c>
      <c r="Q34" s="3">
        <f t="shared" si="3"/>
        <v>148597</v>
      </c>
      <c r="R34" s="3">
        <v>150000</v>
      </c>
      <c r="S34" s="3">
        <f t="shared" si="4"/>
        <v>1403</v>
      </c>
      <c r="T34" s="4">
        <f t="shared" si="5"/>
        <v>0.99064666666666668</v>
      </c>
      <c r="U34" s="3"/>
    </row>
    <row r="35" spans="1:21" ht="18" customHeight="1" thickBot="1">
      <c r="A35" s="5">
        <v>24</v>
      </c>
      <c r="B35" s="3" t="s">
        <v>55</v>
      </c>
      <c r="C35" s="3">
        <v>8</v>
      </c>
      <c r="D35" s="3">
        <v>175095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5</v>
      </c>
      <c r="N35" s="3">
        <v>28557</v>
      </c>
      <c r="O35" s="3">
        <v>6</v>
      </c>
      <c r="P35" s="3">
        <v>150000</v>
      </c>
      <c r="Q35" s="3">
        <f t="shared" si="3"/>
        <v>353652</v>
      </c>
      <c r="R35" s="3">
        <v>150000</v>
      </c>
      <c r="S35" s="3">
        <f t="shared" si="4"/>
        <v>-203652</v>
      </c>
      <c r="T35" s="4">
        <f t="shared" si="5"/>
        <v>2.3576800000000002</v>
      </c>
      <c r="U35" s="3"/>
    </row>
    <row r="36" spans="1:21" ht="18" customHeight="1" thickBot="1">
      <c r="A36" s="5">
        <v>25</v>
      </c>
      <c r="B36" s="3" t="s">
        <v>56</v>
      </c>
      <c r="C36" s="3">
        <v>6</v>
      </c>
      <c r="D36" s="3">
        <v>154900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27254</v>
      </c>
      <c r="O36" s="3">
        <v>3</v>
      </c>
      <c r="P36" s="3">
        <v>27500</v>
      </c>
      <c r="Q36" s="3">
        <f t="shared" si="3"/>
        <v>209654</v>
      </c>
      <c r="R36" s="3">
        <v>150000</v>
      </c>
      <c r="S36" s="3">
        <f t="shared" si="4"/>
        <v>-59654</v>
      </c>
      <c r="T36" s="4">
        <f t="shared" si="5"/>
        <v>1.3976933333333332</v>
      </c>
      <c r="U36" s="3"/>
    </row>
    <row r="37" spans="1:21" ht="18" customHeight="1" thickBot="1">
      <c r="A37" s="5">
        <v>26</v>
      </c>
      <c r="B37" s="3" t="s">
        <v>57</v>
      </c>
      <c r="C37" s="3">
        <v>6</v>
      </c>
      <c r="D37" s="3">
        <v>55250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6</v>
      </c>
      <c r="N37" s="3">
        <v>133063</v>
      </c>
      <c r="O37" s="3">
        <v>9</v>
      </c>
      <c r="P37" s="3">
        <v>122670</v>
      </c>
      <c r="Q37" s="3">
        <f t="shared" si="3"/>
        <v>310983</v>
      </c>
      <c r="R37" s="3">
        <v>150000</v>
      </c>
      <c r="S37" s="3">
        <f t="shared" si="4"/>
        <v>-160983</v>
      </c>
      <c r="T37" s="4">
        <f t="shared" si="5"/>
        <v>2.0732200000000001</v>
      </c>
      <c r="U37" s="3"/>
    </row>
    <row r="38" spans="1:21" ht="18" customHeight="1" thickBot="1">
      <c r="A38" s="5">
        <v>27</v>
      </c>
      <c r="B38" s="3" t="s">
        <v>58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15142</v>
      </c>
      <c r="O38" s="3">
        <v>8</v>
      </c>
      <c r="P38" s="3">
        <v>139500</v>
      </c>
      <c r="Q38" s="3">
        <f t="shared" si="3"/>
        <v>154642</v>
      </c>
      <c r="R38" s="3">
        <v>150000</v>
      </c>
      <c r="S38" s="3">
        <f t="shared" si="4"/>
        <v>-4642</v>
      </c>
      <c r="T38" s="4">
        <f t="shared" si="5"/>
        <v>1.0309466666666667</v>
      </c>
      <c r="U38" s="3"/>
    </row>
    <row r="39" spans="1:21" ht="18" customHeight="1" thickBot="1">
      <c r="A39" s="5">
        <v>28</v>
      </c>
      <c r="B39" s="3" t="s">
        <v>59</v>
      </c>
      <c r="C39" s="3">
        <v>9</v>
      </c>
      <c r="D39" s="3">
        <v>37500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7</v>
      </c>
      <c r="N39" s="3">
        <v>121829</v>
      </c>
      <c r="O39" s="3">
        <v>6</v>
      </c>
      <c r="P39" s="3">
        <v>142790</v>
      </c>
      <c r="Q39" s="3">
        <f t="shared" si="3"/>
        <v>302119</v>
      </c>
      <c r="R39" s="3">
        <v>150000</v>
      </c>
      <c r="S39" s="3">
        <f t="shared" si="4"/>
        <v>-152119</v>
      </c>
      <c r="T39" s="4">
        <f t="shared" si="5"/>
        <v>2.0141266666666668</v>
      </c>
      <c r="U39" s="3"/>
    </row>
    <row r="40" spans="1:21" ht="18" customHeight="1" thickBot="1">
      <c r="A40" s="5">
        <v>29</v>
      </c>
      <c r="B40" s="3" t="s">
        <v>60</v>
      </c>
      <c r="C40" s="3">
        <v>1</v>
      </c>
      <c r="D40" s="3">
        <v>17020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5712</v>
      </c>
      <c r="O40" s="3">
        <v>1</v>
      </c>
      <c r="P40" s="3">
        <v>145530</v>
      </c>
      <c r="Q40" s="3">
        <f>SUM(D40+F40+H40+J40+L40+N40+P40)</f>
        <v>168262</v>
      </c>
      <c r="R40" s="3">
        <v>150000</v>
      </c>
      <c r="S40" s="3">
        <f>SUM(R40-Q40)</f>
        <v>-18262</v>
      </c>
      <c r="T40" s="4">
        <f>SUM(Q40/R40)</f>
        <v>1.1217466666666667</v>
      </c>
      <c r="U40" s="3"/>
    </row>
    <row r="41" spans="1:21" ht="18" customHeight="1" thickBot="1">
      <c r="A41" s="5">
        <v>30</v>
      </c>
      <c r="B41" s="3" t="s">
        <v>61</v>
      </c>
      <c r="C41" s="3">
        <v>3</v>
      </c>
      <c r="D41" s="3">
        <v>93315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12</v>
      </c>
      <c r="N41" s="3">
        <v>47398</v>
      </c>
      <c r="O41" s="3">
        <v>5</v>
      </c>
      <c r="P41" s="3">
        <v>139900</v>
      </c>
      <c r="Q41" s="3">
        <f t="shared" ref="Q41:Q52" si="7">SUM(D41+F41+H41+J41+L41+N41+P41)</f>
        <v>280613</v>
      </c>
      <c r="R41" s="3">
        <v>150000</v>
      </c>
      <c r="S41" s="3">
        <f t="shared" ref="S41:S52" si="8">SUM(R41-Q41)</f>
        <v>-130613</v>
      </c>
      <c r="T41" s="4">
        <f t="shared" ref="T41:T52" si="9">SUM(Q41/R41)</f>
        <v>1.8707533333333333</v>
      </c>
      <c r="U41" s="3"/>
    </row>
    <row r="42" spans="1:21" ht="18" customHeight="1" thickBot="1">
      <c r="A42" s="5">
        <v>31</v>
      </c>
      <c r="B42" s="3" t="s">
        <v>62</v>
      </c>
      <c r="C42" s="3">
        <v>4</v>
      </c>
      <c r="D42" s="3">
        <v>57005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9365</v>
      </c>
      <c r="O42" s="3">
        <v>5</v>
      </c>
      <c r="P42" s="3">
        <v>73570</v>
      </c>
      <c r="Q42" s="3">
        <f t="shared" si="7"/>
        <v>139940</v>
      </c>
      <c r="R42" s="3">
        <v>150000</v>
      </c>
      <c r="S42" s="3">
        <f t="shared" si="8"/>
        <v>10060</v>
      </c>
      <c r="T42" s="4">
        <f t="shared" si="9"/>
        <v>0.93293333333333328</v>
      </c>
      <c r="U42" s="3"/>
    </row>
    <row r="43" spans="1:21" ht="18" customHeight="1" thickBot="1">
      <c r="A43" s="5">
        <v>32</v>
      </c>
      <c r="B43" s="3" t="s">
        <v>63</v>
      </c>
      <c r="C43" s="3">
        <v>3</v>
      </c>
      <c r="D43" s="3">
        <v>17310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  <c r="N43" s="3">
        <v>9800</v>
      </c>
      <c r="O43" s="3">
        <v>7</v>
      </c>
      <c r="P43" s="3">
        <v>93220</v>
      </c>
      <c r="Q43" s="3">
        <f t="shared" si="7"/>
        <v>120330</v>
      </c>
      <c r="R43" s="3">
        <v>150000</v>
      </c>
      <c r="S43" s="3">
        <f t="shared" si="8"/>
        <v>29670</v>
      </c>
      <c r="T43" s="4">
        <f t="shared" si="9"/>
        <v>0.80220000000000002</v>
      </c>
      <c r="U43" s="3"/>
    </row>
    <row r="44" spans="1:21" ht="18" customHeight="1" thickBot="1">
      <c r="A44" s="5">
        <v>33</v>
      </c>
      <c r="B44" s="3" t="s">
        <v>64</v>
      </c>
      <c r="C44" s="3">
        <v>7</v>
      </c>
      <c r="D44" s="3">
        <v>79716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  <c r="N44" s="3">
        <v>36018</v>
      </c>
      <c r="O44" s="3">
        <v>7</v>
      </c>
      <c r="P44" s="3">
        <v>103330</v>
      </c>
      <c r="Q44" s="3">
        <f t="shared" si="7"/>
        <v>219064</v>
      </c>
      <c r="R44" s="3">
        <v>150000</v>
      </c>
      <c r="S44" s="3">
        <f t="shared" si="8"/>
        <v>-69064</v>
      </c>
      <c r="T44" s="4">
        <f t="shared" si="9"/>
        <v>1.4604266666666668</v>
      </c>
      <c r="U44" s="3"/>
    </row>
    <row r="45" spans="1:21" ht="18" customHeight="1" thickBot="1">
      <c r="A45" s="5">
        <v>34</v>
      </c>
      <c r="B45" s="3" t="s">
        <v>65</v>
      </c>
      <c r="C45" s="3">
        <v>5</v>
      </c>
      <c r="D45" s="3">
        <v>259900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11</v>
      </c>
      <c r="N45" s="3">
        <v>33519</v>
      </c>
      <c r="O45" s="3">
        <v>3</v>
      </c>
      <c r="P45" s="3">
        <v>20000</v>
      </c>
      <c r="Q45" s="3">
        <f t="shared" si="7"/>
        <v>313419</v>
      </c>
      <c r="R45" s="3">
        <v>150000</v>
      </c>
      <c r="S45" s="3">
        <f t="shared" si="8"/>
        <v>-163419</v>
      </c>
      <c r="T45" s="4">
        <f t="shared" si="9"/>
        <v>2.0894599999999999</v>
      </c>
      <c r="U45" s="3"/>
    </row>
    <row r="46" spans="1:21" ht="18" customHeight="1" thickBot="1">
      <c r="A46" s="5">
        <v>35</v>
      </c>
      <c r="B46" s="3" t="s">
        <v>66</v>
      </c>
      <c r="C46" s="3">
        <v>3</v>
      </c>
      <c r="D46" s="3">
        <v>22200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12207</v>
      </c>
      <c r="O46" s="3">
        <v>9</v>
      </c>
      <c r="P46" s="3">
        <v>153150</v>
      </c>
      <c r="Q46" s="3">
        <f t="shared" si="7"/>
        <v>187557</v>
      </c>
      <c r="R46" s="3">
        <v>150000</v>
      </c>
      <c r="S46" s="3">
        <f t="shared" si="8"/>
        <v>-37557</v>
      </c>
      <c r="T46" s="4">
        <f t="shared" si="9"/>
        <v>1.25038</v>
      </c>
      <c r="U46" s="3"/>
    </row>
    <row r="47" spans="1:21" ht="18" customHeight="1" thickBot="1">
      <c r="A47" s="5">
        <v>36</v>
      </c>
      <c r="B47" s="3" t="s">
        <v>67</v>
      </c>
      <c r="C47" s="3">
        <v>8</v>
      </c>
      <c r="D47" s="3">
        <v>47400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9</v>
      </c>
      <c r="N47" s="3">
        <v>7967</v>
      </c>
      <c r="O47" s="3">
        <v>6</v>
      </c>
      <c r="P47" s="3">
        <v>136900</v>
      </c>
      <c r="Q47" s="3">
        <f t="shared" si="7"/>
        <v>192267</v>
      </c>
      <c r="R47" s="3">
        <v>150000</v>
      </c>
      <c r="S47" s="3">
        <f t="shared" si="8"/>
        <v>-42267</v>
      </c>
      <c r="T47" s="4">
        <f t="shared" si="9"/>
        <v>1.2817799999999999</v>
      </c>
      <c r="U47" s="3"/>
    </row>
    <row r="48" spans="1:21" ht="18" customHeight="1" thickBot="1">
      <c r="A48" s="5">
        <v>37</v>
      </c>
      <c r="B48" s="3" t="s">
        <v>68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9</v>
      </c>
      <c r="N48" s="3">
        <v>83120</v>
      </c>
      <c r="O48" s="3">
        <v>6</v>
      </c>
      <c r="P48" s="3">
        <v>101750</v>
      </c>
      <c r="Q48" s="3">
        <f t="shared" si="7"/>
        <v>184870</v>
      </c>
      <c r="R48" s="3">
        <v>150000</v>
      </c>
      <c r="S48" s="3">
        <f t="shared" si="8"/>
        <v>-34870</v>
      </c>
      <c r="T48" s="4">
        <f t="shared" si="9"/>
        <v>1.2324666666666666</v>
      </c>
      <c r="U48" s="3"/>
    </row>
    <row r="49" spans="1:21" ht="18" customHeight="1" thickBot="1">
      <c r="A49" s="5">
        <v>38</v>
      </c>
      <c r="B49" s="3" t="s">
        <v>69</v>
      </c>
      <c r="C49" s="3">
        <v>8</v>
      </c>
      <c r="D49" s="3">
        <v>62330</v>
      </c>
      <c r="E49" s="3">
        <v>1</v>
      </c>
      <c r="F49" s="3">
        <v>9800</v>
      </c>
      <c r="G49" s="3">
        <v>1</v>
      </c>
      <c r="H49" s="3">
        <v>15000</v>
      </c>
      <c r="I49" s="3">
        <v>0</v>
      </c>
      <c r="J49" s="3">
        <v>0</v>
      </c>
      <c r="K49" s="3">
        <v>0</v>
      </c>
      <c r="L49" s="3">
        <v>0</v>
      </c>
      <c r="M49" s="3">
        <v>5</v>
      </c>
      <c r="N49" s="3">
        <v>14604</v>
      </c>
      <c r="O49" s="3">
        <v>1</v>
      </c>
      <c r="P49" s="3">
        <v>10800</v>
      </c>
      <c r="Q49" s="3">
        <f t="shared" si="7"/>
        <v>112534</v>
      </c>
      <c r="R49" s="3">
        <v>150000</v>
      </c>
      <c r="S49" s="3">
        <f t="shared" si="8"/>
        <v>37466</v>
      </c>
      <c r="T49" s="4">
        <f t="shared" si="9"/>
        <v>0.75022666666666671</v>
      </c>
      <c r="U49" s="3"/>
    </row>
    <row r="50" spans="1:21" ht="18" customHeight="1" thickBot="1">
      <c r="A50" s="5">
        <v>39</v>
      </c>
      <c r="B50" s="3" t="s">
        <v>70</v>
      </c>
      <c r="C50" s="3">
        <v>1</v>
      </c>
      <c r="D50" s="3">
        <v>3060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58975</v>
      </c>
      <c r="O50" s="3">
        <v>5</v>
      </c>
      <c r="P50" s="3">
        <v>63295</v>
      </c>
      <c r="Q50" s="3">
        <f t="shared" si="7"/>
        <v>125330</v>
      </c>
      <c r="R50" s="3">
        <v>150000</v>
      </c>
      <c r="S50" s="3">
        <f t="shared" si="8"/>
        <v>24670</v>
      </c>
      <c r="T50" s="4">
        <f t="shared" si="9"/>
        <v>0.83553333333333335</v>
      </c>
      <c r="U50" s="3"/>
    </row>
    <row r="51" spans="1:21" ht="18" customHeight="1" thickBot="1">
      <c r="A51" s="5">
        <v>40</v>
      </c>
      <c r="B51" s="3" t="s">
        <v>71</v>
      </c>
      <c r="C51" s="3">
        <v>2</v>
      </c>
      <c r="D51" s="3">
        <v>89430</v>
      </c>
      <c r="E51" s="3">
        <v>1</v>
      </c>
      <c r="F51" s="3">
        <v>14400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8</v>
      </c>
      <c r="N51" s="3">
        <v>17428</v>
      </c>
      <c r="O51" s="3">
        <v>5</v>
      </c>
      <c r="P51" s="3">
        <v>149990</v>
      </c>
      <c r="Q51" s="3">
        <f t="shared" si="7"/>
        <v>271248</v>
      </c>
      <c r="R51" s="3">
        <v>150000</v>
      </c>
      <c r="S51" s="3">
        <f t="shared" si="8"/>
        <v>-121248</v>
      </c>
      <c r="T51" s="4">
        <f t="shared" si="9"/>
        <v>1.8083199999999999</v>
      </c>
      <c r="U51" s="3"/>
    </row>
    <row r="52" spans="1:21" ht="18" customHeight="1" thickBot="1">
      <c r="A52" s="5">
        <v>41</v>
      </c>
      <c r="B52" s="3" t="s">
        <v>72</v>
      </c>
      <c r="C52" s="3">
        <v>7</v>
      </c>
      <c r="D52" s="3">
        <v>36445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68450</v>
      </c>
      <c r="K52" s="3">
        <v>0</v>
      </c>
      <c r="L52" s="3">
        <v>0</v>
      </c>
      <c r="M52" s="3">
        <v>6</v>
      </c>
      <c r="N52" s="3">
        <v>95996</v>
      </c>
      <c r="O52" s="3">
        <v>12</v>
      </c>
      <c r="P52" s="3">
        <v>165522</v>
      </c>
      <c r="Q52" s="3">
        <f t="shared" si="7"/>
        <v>366413</v>
      </c>
      <c r="R52" s="3">
        <v>150000</v>
      </c>
      <c r="S52" s="3">
        <f t="shared" si="8"/>
        <v>-216413</v>
      </c>
      <c r="T52" s="4">
        <f t="shared" si="9"/>
        <v>2.4427533333333336</v>
      </c>
      <c r="U52" s="3"/>
    </row>
    <row r="53" spans="1:21">
      <c r="A53" s="2"/>
      <c r="B53" s="1"/>
      <c r="C53" s="1">
        <f>SUM(C32:C52)</f>
        <v>94</v>
      </c>
      <c r="D53" s="1">
        <f t="shared" ref="D53:S53" si="10">SUM(D32:D52)</f>
        <v>1372996</v>
      </c>
      <c r="E53" s="1">
        <f t="shared" si="10"/>
        <v>3</v>
      </c>
      <c r="F53" s="1">
        <f t="shared" si="10"/>
        <v>37000</v>
      </c>
      <c r="G53" s="1">
        <f t="shared" si="10"/>
        <v>1</v>
      </c>
      <c r="H53" s="1">
        <f t="shared" si="10"/>
        <v>15000</v>
      </c>
      <c r="I53" s="1">
        <f t="shared" si="10"/>
        <v>1</v>
      </c>
      <c r="J53" s="1">
        <f t="shared" si="10"/>
        <v>68450</v>
      </c>
      <c r="K53" s="1">
        <f t="shared" si="10"/>
        <v>0</v>
      </c>
      <c r="L53" s="1">
        <f t="shared" si="10"/>
        <v>0</v>
      </c>
      <c r="M53" s="1">
        <f t="shared" si="10"/>
        <v>130</v>
      </c>
      <c r="N53" s="1">
        <f t="shared" si="10"/>
        <v>820257</v>
      </c>
      <c r="O53" s="1">
        <f t="shared" si="10"/>
        <v>114</v>
      </c>
      <c r="P53" s="1">
        <f t="shared" si="10"/>
        <v>2144647</v>
      </c>
      <c r="Q53" s="1">
        <f t="shared" si="10"/>
        <v>4458350</v>
      </c>
      <c r="R53" s="1">
        <f t="shared" si="10"/>
        <v>3150000</v>
      </c>
      <c r="S53" s="1">
        <f t="shared" si="10"/>
        <v>-1308350</v>
      </c>
      <c r="T53" s="1"/>
      <c r="U53" s="1"/>
    </row>
    <row r="54" spans="1:21">
      <c r="A54" s="2" t="s">
        <v>24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70" spans="1:21" ht="20.25" thickBot="1">
      <c r="A70" s="12" t="s">
        <v>74</v>
      </c>
      <c r="B70" s="13"/>
      <c r="C70" s="13"/>
      <c r="D70" s="13"/>
      <c r="E70" s="13"/>
      <c r="F70" s="13"/>
      <c r="G70" s="13"/>
      <c r="H70" s="13"/>
      <c r="I70" s="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33.75" thickBot="1">
      <c r="A71" s="42"/>
      <c r="B71" s="39" t="s">
        <v>0</v>
      </c>
      <c r="C71" s="40"/>
      <c r="D71" s="39" t="s">
        <v>1</v>
      </c>
      <c r="E71" s="40"/>
      <c r="F71" s="39" t="s">
        <v>2</v>
      </c>
      <c r="G71" s="40"/>
      <c r="H71" s="39" t="s">
        <v>3</v>
      </c>
      <c r="I71" s="40"/>
      <c r="J71" s="39" t="s">
        <v>4</v>
      </c>
      <c r="K71" s="40"/>
      <c r="L71" s="39" t="s">
        <v>5</v>
      </c>
      <c r="M71" s="40"/>
      <c r="N71" s="39" t="s">
        <v>6</v>
      </c>
      <c r="O71" s="40"/>
      <c r="P71" s="11" t="s">
        <v>7</v>
      </c>
      <c r="Q71" s="11" t="s">
        <v>8</v>
      </c>
      <c r="R71" s="11" t="s">
        <v>9</v>
      </c>
      <c r="S71" s="11" t="s">
        <v>10</v>
      </c>
      <c r="T71" s="28" t="s">
        <v>11</v>
      </c>
      <c r="U71" s="1"/>
    </row>
    <row r="72" spans="1:21" ht="32.25" customHeight="1">
      <c r="A72" s="43"/>
      <c r="B72" s="28" t="s">
        <v>12</v>
      </c>
      <c r="C72" s="9" t="s">
        <v>7</v>
      </c>
      <c r="D72" s="28" t="s">
        <v>12</v>
      </c>
      <c r="E72" s="9" t="s">
        <v>7</v>
      </c>
      <c r="F72" s="28" t="s">
        <v>12</v>
      </c>
      <c r="G72" s="9" t="s">
        <v>7</v>
      </c>
      <c r="H72" s="28" t="s">
        <v>12</v>
      </c>
      <c r="I72" s="9" t="s">
        <v>7</v>
      </c>
      <c r="J72" s="28" t="s">
        <v>12</v>
      </c>
      <c r="K72" s="9" t="s">
        <v>7</v>
      </c>
      <c r="L72" s="28" t="s">
        <v>12</v>
      </c>
      <c r="M72" s="9" t="s">
        <v>7</v>
      </c>
      <c r="N72" s="28" t="s">
        <v>31</v>
      </c>
      <c r="O72" s="10" t="s">
        <v>7</v>
      </c>
      <c r="P72" s="9" t="s">
        <v>13</v>
      </c>
      <c r="Q72" s="9" t="s">
        <v>14</v>
      </c>
      <c r="R72" s="9" t="s">
        <v>15</v>
      </c>
      <c r="S72" s="9" t="s">
        <v>16</v>
      </c>
      <c r="T72" s="29"/>
      <c r="U72" s="1"/>
    </row>
    <row r="73" spans="1:21" ht="31.5" customHeight="1" thickBot="1">
      <c r="A73" s="44"/>
      <c r="B73" s="30"/>
      <c r="C73" s="8" t="s">
        <v>17</v>
      </c>
      <c r="D73" s="30"/>
      <c r="E73" s="8" t="s">
        <v>17</v>
      </c>
      <c r="F73" s="30"/>
      <c r="G73" s="8" t="s">
        <v>17</v>
      </c>
      <c r="H73" s="30"/>
      <c r="I73" s="8" t="s">
        <v>17</v>
      </c>
      <c r="J73" s="30"/>
      <c r="K73" s="8" t="s">
        <v>17</v>
      </c>
      <c r="L73" s="30"/>
      <c r="M73" s="8" t="s">
        <v>17</v>
      </c>
      <c r="N73" s="30"/>
      <c r="O73" s="3" t="s">
        <v>17</v>
      </c>
      <c r="P73" s="6"/>
      <c r="Q73" s="6"/>
      <c r="R73" s="6"/>
      <c r="S73" s="6"/>
      <c r="T73" s="30"/>
      <c r="U73" s="1"/>
    </row>
    <row r="74" spans="1:21" ht="68.25" customHeight="1" thickBot="1">
      <c r="A74" s="7" t="s">
        <v>18</v>
      </c>
      <c r="B74" s="3">
        <v>374</v>
      </c>
      <c r="C74" s="3">
        <v>6291729</v>
      </c>
      <c r="D74" s="3">
        <v>46</v>
      </c>
      <c r="E74" s="3">
        <v>393525</v>
      </c>
      <c r="F74" s="3">
        <v>6</v>
      </c>
      <c r="G74" s="3">
        <v>195650</v>
      </c>
      <c r="H74" s="3">
        <v>2</v>
      </c>
      <c r="I74" s="3">
        <v>136170</v>
      </c>
      <c r="J74" s="3">
        <v>0</v>
      </c>
      <c r="K74" s="3">
        <v>0</v>
      </c>
      <c r="L74" s="3">
        <v>473</v>
      </c>
      <c r="M74" s="3">
        <v>3986321</v>
      </c>
      <c r="N74" s="3">
        <v>209</v>
      </c>
      <c r="O74" s="3">
        <v>2305766</v>
      </c>
      <c r="P74" s="3">
        <v>13309161</v>
      </c>
      <c r="Q74" s="3">
        <v>18450000</v>
      </c>
      <c r="R74" s="3">
        <v>5140839</v>
      </c>
      <c r="S74" s="4">
        <v>0.72136373983739832</v>
      </c>
      <c r="T74" s="3"/>
      <c r="U74" s="1"/>
    </row>
    <row r="75" spans="1:21" ht="51.75" customHeight="1" thickBot="1">
      <c r="A75" s="7" t="s">
        <v>19</v>
      </c>
      <c r="B75" s="3">
        <f>SUM(C5:C24,C32,C33,C34,C35,C36,C37,C38,C39,C40,C41,C42,C43,C44,C45,C46,C47,C48,C49,C50,C51,C52)</f>
        <v>204</v>
      </c>
      <c r="C75" s="3">
        <f>SUM(D5:D24,D32,D33,D34,D35,D36,D37,D38,D39,D40,D41,D42,D43,D44,D45,D46,D47,D48,D49,D50,D51,D52)</f>
        <v>2900819</v>
      </c>
      <c r="D75" s="3">
        <f t="shared" ref="D75:O75" si="11">SUM(E5:E24,E32,E33,E34,E35,E36,E37,E38,E39,E40,E41,E42,E43,E44,E45,E46,E47,E48,E49,E50,E51,E52)</f>
        <v>8</v>
      </c>
      <c r="E75" s="3">
        <f t="shared" si="11"/>
        <v>83075</v>
      </c>
      <c r="F75" s="3">
        <f t="shared" si="11"/>
        <v>2</v>
      </c>
      <c r="G75" s="3">
        <f t="shared" si="11"/>
        <v>86925</v>
      </c>
      <c r="H75" s="3">
        <f t="shared" si="11"/>
        <v>3</v>
      </c>
      <c r="I75" s="3">
        <f t="shared" si="11"/>
        <v>182100</v>
      </c>
      <c r="J75" s="3">
        <f t="shared" si="11"/>
        <v>1</v>
      </c>
      <c r="K75" s="3">
        <f t="shared" si="11"/>
        <v>24000</v>
      </c>
      <c r="L75" s="3">
        <f t="shared" si="11"/>
        <v>261</v>
      </c>
      <c r="M75" s="3">
        <f t="shared" si="11"/>
        <v>1573655</v>
      </c>
      <c r="N75" s="3">
        <f t="shared" si="11"/>
        <v>247</v>
      </c>
      <c r="O75" s="3">
        <f t="shared" si="11"/>
        <v>4448696</v>
      </c>
      <c r="P75" s="3">
        <f>SUM(C75,E75,G75,I75,K75,M75,O75)</f>
        <v>9299270</v>
      </c>
      <c r="Q75" s="3">
        <v>6150000</v>
      </c>
      <c r="R75" s="3">
        <f>SUM(Q75-P75)</f>
        <v>-3149270</v>
      </c>
      <c r="S75" s="4">
        <f>SUM(P75/Q75)</f>
        <v>1.5120764227642276</v>
      </c>
      <c r="T75" s="3"/>
      <c r="U75" s="1"/>
    </row>
    <row r="76" spans="1:21" ht="72" customHeight="1" thickBot="1">
      <c r="A76" s="7" t="s">
        <v>20</v>
      </c>
      <c r="B76" s="3">
        <f t="shared" ref="B76:R76" si="12">SUM(B74:B75)</f>
        <v>578</v>
      </c>
      <c r="C76" s="3">
        <f t="shared" si="12"/>
        <v>9192548</v>
      </c>
      <c r="D76" s="3">
        <f t="shared" si="12"/>
        <v>54</v>
      </c>
      <c r="E76" s="3">
        <f t="shared" si="12"/>
        <v>476600</v>
      </c>
      <c r="F76" s="3">
        <f t="shared" si="12"/>
        <v>8</v>
      </c>
      <c r="G76" s="3">
        <f t="shared" si="12"/>
        <v>282575</v>
      </c>
      <c r="H76" s="3">
        <f t="shared" si="12"/>
        <v>5</v>
      </c>
      <c r="I76" s="3">
        <f t="shared" si="12"/>
        <v>318270</v>
      </c>
      <c r="J76" s="3">
        <f t="shared" si="12"/>
        <v>1</v>
      </c>
      <c r="K76" s="3">
        <f t="shared" si="12"/>
        <v>24000</v>
      </c>
      <c r="L76" s="3">
        <f t="shared" si="12"/>
        <v>734</v>
      </c>
      <c r="M76" s="3">
        <f t="shared" si="12"/>
        <v>5559976</v>
      </c>
      <c r="N76" s="3">
        <f t="shared" si="12"/>
        <v>456</v>
      </c>
      <c r="O76" s="3">
        <f t="shared" si="12"/>
        <v>6754462</v>
      </c>
      <c r="P76" s="3">
        <f t="shared" si="12"/>
        <v>22608431</v>
      </c>
      <c r="Q76" s="3">
        <f t="shared" si="12"/>
        <v>24600000</v>
      </c>
      <c r="R76" s="3">
        <f t="shared" si="12"/>
        <v>1991569</v>
      </c>
      <c r="S76" s="4">
        <f>SUM(P76/Q76)</f>
        <v>0.91904191056910567</v>
      </c>
      <c r="T76" s="3"/>
      <c r="U76" s="1"/>
    </row>
    <row r="77" spans="1:2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2" t="s">
        <v>24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</sheetData>
  <mergeCells count="52">
    <mergeCell ref="A71:A73"/>
    <mergeCell ref="B71:C71"/>
    <mergeCell ref="D71:E71"/>
    <mergeCell ref="F71:G71"/>
    <mergeCell ref="H71:I71"/>
    <mergeCell ref="T71:T73"/>
    <mergeCell ref="B72:B73"/>
    <mergeCell ref="D72:D73"/>
    <mergeCell ref="F72:F73"/>
    <mergeCell ref="H72:H73"/>
    <mergeCell ref="N72:N73"/>
    <mergeCell ref="J72:J73"/>
    <mergeCell ref="L72:L73"/>
    <mergeCell ref="K3:K4"/>
    <mergeCell ref="M3:M4"/>
    <mergeCell ref="N71:O71"/>
    <mergeCell ref="J71:K71"/>
    <mergeCell ref="L71:M71"/>
    <mergeCell ref="A2:A4"/>
    <mergeCell ref="B2:B4"/>
    <mergeCell ref="C2:D2"/>
    <mergeCell ref="E2:F2"/>
    <mergeCell ref="U2:U4"/>
    <mergeCell ref="C3:C4"/>
    <mergeCell ref="E3:E4"/>
    <mergeCell ref="G3:G4"/>
    <mergeCell ref="I3:I4"/>
    <mergeCell ref="O3:O4"/>
    <mergeCell ref="G2:H2"/>
    <mergeCell ref="O2:P2"/>
    <mergeCell ref="Q2:Q4"/>
    <mergeCell ref="I2:J2"/>
    <mergeCell ref="K2:L2"/>
    <mergeCell ref="M2:N2"/>
    <mergeCell ref="A29:A31"/>
    <mergeCell ref="B29:B31"/>
    <mergeCell ref="C29:D29"/>
    <mergeCell ref="E29:F29"/>
    <mergeCell ref="G29:H29"/>
    <mergeCell ref="U29:U31"/>
    <mergeCell ref="C30:C31"/>
    <mergeCell ref="E30:E31"/>
    <mergeCell ref="G30:G31"/>
    <mergeCell ref="I30:I31"/>
    <mergeCell ref="K30:K31"/>
    <mergeCell ref="M30:M31"/>
    <mergeCell ref="O30:O31"/>
    <mergeCell ref="I29:J29"/>
    <mergeCell ref="K29:L29"/>
    <mergeCell ref="M29:N29"/>
    <mergeCell ref="O29:P29"/>
    <mergeCell ref="Q29:Q3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10023803</dc:creator>
  <cp:lastModifiedBy>黃肇勳</cp:lastModifiedBy>
  <cp:lastPrinted>2023-10-04T06:34:03Z</cp:lastPrinted>
  <dcterms:created xsi:type="dcterms:W3CDTF">2017-09-19T09:47:26Z</dcterms:created>
  <dcterms:modified xsi:type="dcterms:W3CDTF">2024-01-11T03:23:49Z</dcterms:modified>
</cp:coreProperties>
</file>